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5.xml" ContentType="application/vnd.openxmlformats-officedocument.drawingml.chart+xml"/>
  <Override PartName="/xl/comments4.xml" ContentType="application/vnd.openxmlformats-officedocument.spreadsheetml.comments+xml"/>
  <Override PartName="/xl/drawings/drawing4.xml" ContentType="application/vnd.openxmlformats-officedocument.drawing+xml"/>
  <Override PartName="/xl/comments5.xml" ContentType="application/vnd.openxmlformats-officedocument.spreadsheetml.comments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rafae\Documents\Análises\Base de dados\Juros da dívida pública\"/>
    </mc:Choice>
  </mc:AlternateContent>
  <xr:revisionPtr revIDLastSave="0" documentId="13_ncr:1_{A602C76B-917C-42B7-BA6E-208944477064}" xr6:coauthVersionLast="36" xr6:coauthVersionMax="36" xr10:uidLastSave="{00000000-0000-0000-0000-000000000000}"/>
  <bookViews>
    <workbookView xWindow="0" yWindow="0" windowWidth="20490" windowHeight="7155" xr2:uid="{00000000-000D-0000-FFFF-FFFF00000000}"/>
  </bookViews>
  <sheets>
    <sheet name="Fatores Condicionantes da DLSP" sheetId="1" r:id="rId1"/>
    <sheet name="Taxa implícita com e sem swaps" sheetId="2" r:id="rId2"/>
    <sheet name="Selic real ex-ante" sheetId="9" r:id="rId3"/>
    <sheet name="IPCA" sheetId="13" r:id="rId4"/>
    <sheet name="DLSP até 1997" sheetId="8" r:id="rId5"/>
    <sheet name="Dívida Pública - Valor" sheetId="6" r:id="rId6"/>
    <sheet name="Reservas" sheetId="10" r:id="rId7"/>
    <sheet name="Dívida Pública - % do PIB" sheetId="5" r:id="rId8"/>
    <sheet name="Composição da dívida pública" sheetId="11" r:id="rId9"/>
    <sheet name="Dívida - Câmbio" sheetId="12" r:id="rId10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468" i="13" l="1"/>
  <c r="D133" i="9"/>
  <c r="B465" i="13" l="1"/>
  <c r="G465" i="13"/>
  <c r="E132" i="9"/>
  <c r="G120" i="9"/>
  <c r="F120" i="9"/>
  <c r="J191" i="2"/>
  <c r="E191" i="2"/>
  <c r="GU90" i="1"/>
  <c r="GU85" i="1"/>
  <c r="GU78" i="1"/>
  <c r="D191" i="2" l="1"/>
  <c r="I190" i="2"/>
  <c r="H190" i="2"/>
  <c r="C190" i="2"/>
  <c r="B190" i="2"/>
  <c r="GT89" i="1"/>
  <c r="GT88" i="1"/>
  <c r="GT83" i="1"/>
  <c r="GT82" i="1"/>
  <c r="GT76" i="1"/>
  <c r="GT75" i="1"/>
  <c r="GN67" i="1"/>
  <c r="GO67" i="1"/>
  <c r="GP67" i="1"/>
  <c r="GQ67" i="1"/>
  <c r="GR67" i="1"/>
  <c r="GS67" i="1"/>
  <c r="GT67" i="1"/>
  <c r="GN66" i="1"/>
  <c r="GO66" i="1"/>
  <c r="GP66" i="1"/>
  <c r="GQ66" i="1"/>
  <c r="GR66" i="1"/>
  <c r="GS66" i="1"/>
  <c r="GT66" i="1"/>
  <c r="GT65" i="1"/>
  <c r="GN62" i="1" l="1"/>
  <c r="GO62" i="1"/>
  <c r="GP62" i="1"/>
  <c r="GQ62" i="1"/>
  <c r="GR62" i="1"/>
  <c r="GS62" i="1"/>
  <c r="GT62" i="1"/>
  <c r="GN61" i="1"/>
  <c r="GO61" i="1"/>
  <c r="GP61" i="1"/>
  <c r="GQ61" i="1"/>
  <c r="GR61" i="1"/>
  <c r="GS61" i="1"/>
  <c r="GT61" i="1"/>
  <c r="GT57" i="1"/>
  <c r="GT56" i="1"/>
  <c r="GT55" i="1"/>
  <c r="GT53" i="1"/>
  <c r="GT52" i="1"/>
  <c r="GT51" i="1"/>
  <c r="GT46" i="1"/>
  <c r="GT45" i="1"/>
  <c r="GT44" i="1"/>
  <c r="GU84" i="1"/>
  <c r="GU77" i="1"/>
  <c r="C467" i="13" l="1"/>
  <c r="GT78" i="1" l="1"/>
  <c r="B464" i="13"/>
  <c r="G464" i="13"/>
  <c r="D132" i="9" l="1"/>
  <c r="GT77" i="1" l="1"/>
  <c r="F331" i="11" l="1"/>
  <c r="E330" i="5"/>
  <c r="D330" i="11" s="1"/>
  <c r="U247" i="6"/>
  <c r="U248" i="6"/>
  <c r="E331" i="5" s="1"/>
  <c r="D331" i="11" s="1"/>
  <c r="S247" i="6"/>
  <c r="S248" i="6"/>
  <c r="F331" i="5" s="1"/>
  <c r="Q247" i="6"/>
  <c r="Q248" i="6"/>
  <c r="P247" i="6"/>
  <c r="C330" i="11" s="1"/>
  <c r="P248" i="6"/>
  <c r="C331" i="11" s="1"/>
  <c r="O247" i="6"/>
  <c r="O248" i="6"/>
  <c r="N247" i="6"/>
  <c r="N248" i="6"/>
  <c r="M247" i="6"/>
  <c r="B330" i="5" s="1"/>
  <c r="M248" i="6"/>
  <c r="B331" i="5" s="1"/>
  <c r="J247" i="6"/>
  <c r="T247" i="6" s="1"/>
  <c r="J248" i="6"/>
  <c r="T248" i="6" s="1"/>
  <c r="H247" i="6"/>
  <c r="R247" i="6" s="1"/>
  <c r="G330" i="5" s="1"/>
  <c r="H248" i="6"/>
  <c r="R248" i="6" s="1"/>
  <c r="G331" i="5" s="1"/>
  <c r="W331" i="5" l="1"/>
  <c r="W330" i="5"/>
  <c r="K331" i="5"/>
  <c r="B247" i="12"/>
  <c r="B331" i="11"/>
  <c r="E331" i="11" s="1"/>
  <c r="G330" i="11"/>
  <c r="L331" i="5"/>
  <c r="N331" i="5"/>
  <c r="G331" i="11"/>
  <c r="M331" i="5"/>
  <c r="F330" i="5"/>
  <c r="B330" i="11"/>
  <c r="F330" i="11"/>
  <c r="B246" i="12"/>
  <c r="K330" i="5"/>
  <c r="C247" i="12"/>
  <c r="GS65" i="1"/>
  <c r="GS76" i="1" s="1"/>
  <c r="GS75" i="1"/>
  <c r="M330" i="5" l="1"/>
  <c r="C246" i="12"/>
  <c r="E330" i="11"/>
  <c r="L330" i="5"/>
  <c r="N330" i="5"/>
  <c r="GS53" i="1"/>
  <c r="GS52" i="1"/>
  <c r="GS51" i="1"/>
  <c r="GS45" i="1"/>
  <c r="GS44" i="1"/>
  <c r="GS46" i="1" s="1"/>
  <c r="E333" i="10" l="1"/>
  <c r="I331" i="10"/>
  <c r="C330" i="5" s="1"/>
  <c r="I332" i="10"/>
  <c r="C331" i="5" s="1"/>
  <c r="H332" i="10"/>
  <c r="E332" i="10"/>
  <c r="J332" i="10" s="1"/>
  <c r="D331" i="5" s="1"/>
  <c r="E331" i="10"/>
  <c r="J331" i="10" s="1"/>
  <c r="D330" i="5" s="1"/>
  <c r="H331" i="10"/>
  <c r="V331" i="5" l="1"/>
  <c r="O331" i="5"/>
  <c r="I331" i="5"/>
  <c r="O330" i="5"/>
  <c r="I330" i="5"/>
  <c r="V330" i="5"/>
  <c r="C466" i="13"/>
  <c r="D131" i="9"/>
  <c r="B463" i="13" l="1"/>
  <c r="G463" i="13"/>
  <c r="GS78" i="1"/>
  <c r="GS77" i="1" l="1"/>
  <c r="C465" i="13" l="1"/>
  <c r="GR65" i="1" l="1"/>
  <c r="GR76" i="1" s="1"/>
  <c r="GR75" i="1"/>
  <c r="GR45" i="1"/>
  <c r="GR44" i="1"/>
  <c r="GR53" i="1"/>
  <c r="GR52" i="1"/>
  <c r="GR51" i="1"/>
  <c r="GR46" i="1" l="1"/>
  <c r="C464" i="13"/>
  <c r="B462" i="13" l="1"/>
  <c r="G462" i="13"/>
  <c r="GR78" i="1"/>
  <c r="D130" i="9" l="1"/>
  <c r="F329" i="11" l="1"/>
  <c r="U243" i="6"/>
  <c r="E326" i="5" s="1"/>
  <c r="D326" i="11" s="1"/>
  <c r="U244" i="6"/>
  <c r="E327" i="5" s="1"/>
  <c r="D327" i="11" s="1"/>
  <c r="U245" i="6"/>
  <c r="E328" i="5" s="1"/>
  <c r="D328" i="11" s="1"/>
  <c r="U246" i="6"/>
  <c r="E329" i="5" s="1"/>
  <c r="D329" i="11" s="1"/>
  <c r="S243" i="6"/>
  <c r="S244" i="6"/>
  <c r="S245" i="6"/>
  <c r="S246" i="6"/>
  <c r="F329" i="5" s="1"/>
  <c r="Q243" i="6"/>
  <c r="Q244" i="6"/>
  <c r="Q245" i="6"/>
  <c r="Q246" i="6"/>
  <c r="P243" i="6"/>
  <c r="C326" i="11" s="1"/>
  <c r="P244" i="6"/>
  <c r="C327" i="11" s="1"/>
  <c r="P245" i="6"/>
  <c r="C328" i="11" s="1"/>
  <c r="P246" i="6"/>
  <c r="C329" i="11" s="1"/>
  <c r="O243" i="6"/>
  <c r="W326" i="5" s="1"/>
  <c r="O244" i="6"/>
  <c r="F326" i="11" s="1"/>
  <c r="O245" i="6"/>
  <c r="F327" i="11" s="1"/>
  <c r="O246" i="6"/>
  <c r="W329" i="5" s="1"/>
  <c r="N243" i="6"/>
  <c r="N244" i="6"/>
  <c r="N245" i="6"/>
  <c r="N246" i="6"/>
  <c r="M243" i="6"/>
  <c r="B326" i="5" s="1"/>
  <c r="M244" i="6"/>
  <c r="B327" i="5" s="1"/>
  <c r="M245" i="6"/>
  <c r="B328" i="5" s="1"/>
  <c r="M246" i="6"/>
  <c r="B329" i="5" s="1"/>
  <c r="H243" i="6"/>
  <c r="R243" i="6" s="1"/>
  <c r="G326" i="5" s="1"/>
  <c r="J241" i="6"/>
  <c r="J242" i="6"/>
  <c r="J243" i="6"/>
  <c r="T243" i="6" s="1"/>
  <c r="J244" i="6"/>
  <c r="T244" i="6" s="1"/>
  <c r="J245" i="6"/>
  <c r="T245" i="6" s="1"/>
  <c r="J246" i="6"/>
  <c r="T246" i="6" s="1"/>
  <c r="F327" i="5" l="1"/>
  <c r="C243" i="12" s="1"/>
  <c r="F326" i="5"/>
  <c r="C242" i="12" s="1"/>
  <c r="G326" i="11"/>
  <c r="B243" i="12"/>
  <c r="B327" i="11"/>
  <c r="B245" i="12"/>
  <c r="B329" i="11"/>
  <c r="E329" i="11" s="1"/>
  <c r="C245" i="12"/>
  <c r="W328" i="5"/>
  <c r="B328" i="11"/>
  <c r="F328" i="11"/>
  <c r="B244" i="12"/>
  <c r="F328" i="5"/>
  <c r="L328" i="5" s="1"/>
  <c r="W327" i="5"/>
  <c r="B326" i="11"/>
  <c r="E326" i="11" s="1"/>
  <c r="B242" i="12"/>
  <c r="L327" i="5"/>
  <c r="L329" i="5"/>
  <c r="M326" i="5"/>
  <c r="M329" i="5"/>
  <c r="K326" i="5"/>
  <c r="K327" i="5"/>
  <c r="K328" i="5"/>
  <c r="K329" i="5"/>
  <c r="M327" i="5" l="1"/>
  <c r="L326" i="5"/>
  <c r="N326" i="5"/>
  <c r="E327" i="11"/>
  <c r="M328" i="5"/>
  <c r="C244" i="12"/>
  <c r="E328" i="11"/>
  <c r="H244" i="6"/>
  <c r="R244" i="6" s="1"/>
  <c r="G327" i="5" s="1"/>
  <c r="H245" i="6"/>
  <c r="R245" i="6" s="1"/>
  <c r="G328" i="5" s="1"/>
  <c r="H246" i="6"/>
  <c r="R246" i="6" s="1"/>
  <c r="G329" i="5" s="1"/>
  <c r="I330" i="10"/>
  <c r="C329" i="5" s="1"/>
  <c r="H330" i="10"/>
  <c r="V329" i="5" l="1"/>
  <c r="O329" i="5"/>
  <c r="I329" i="5"/>
  <c r="N329" i="5"/>
  <c r="G329" i="11"/>
  <c r="N327" i="5"/>
  <c r="G327" i="11"/>
  <c r="N328" i="5"/>
  <c r="G328" i="11"/>
  <c r="GR77" i="1"/>
  <c r="GQ65" i="1"/>
  <c r="GQ76" i="1" s="1"/>
  <c r="GQ75" i="1"/>
  <c r="GQ53" i="1"/>
  <c r="GQ52" i="1"/>
  <c r="GQ51" i="1"/>
  <c r="GQ45" i="1"/>
  <c r="GQ46" i="1" s="1"/>
  <c r="GQ44" i="1"/>
  <c r="I327" i="10" l="1"/>
  <c r="C326" i="5" s="1"/>
  <c r="I328" i="10"/>
  <c r="C327" i="5" s="1"/>
  <c r="I329" i="10"/>
  <c r="C328" i="5" s="1"/>
  <c r="H327" i="10"/>
  <c r="H328" i="10"/>
  <c r="H329" i="10"/>
  <c r="E327" i="10"/>
  <c r="J327" i="10" s="1"/>
  <c r="D326" i="5" s="1"/>
  <c r="E328" i="10"/>
  <c r="J328" i="10" s="1"/>
  <c r="D327" i="5" s="1"/>
  <c r="E329" i="10"/>
  <c r="J329" i="10" s="1"/>
  <c r="D328" i="5" s="1"/>
  <c r="E330" i="10"/>
  <c r="J330" i="10" s="1"/>
  <c r="D329" i="5" s="1"/>
  <c r="V327" i="5" l="1"/>
  <c r="I327" i="5"/>
  <c r="O327" i="5"/>
  <c r="V326" i="5"/>
  <c r="I326" i="5"/>
  <c r="O326" i="5"/>
  <c r="V328" i="5"/>
  <c r="O328" i="5"/>
  <c r="I328" i="5"/>
  <c r="C463" i="13"/>
  <c r="B461" i="13" l="1"/>
  <c r="G461" i="13"/>
  <c r="GQ78" i="1"/>
  <c r="D129" i="9" l="1"/>
  <c r="GQ77" i="1" l="1"/>
  <c r="GP65" i="1" l="1"/>
  <c r="GP76" i="1" s="1"/>
  <c r="GP75" i="1" l="1"/>
  <c r="GP53" i="1"/>
  <c r="GP52" i="1"/>
  <c r="GP51" i="1"/>
  <c r="GP45" i="1"/>
  <c r="GP44" i="1"/>
  <c r="GP46" i="1" l="1"/>
  <c r="C462" i="13"/>
  <c r="GP78" i="1" l="1"/>
  <c r="B460" i="13"/>
  <c r="G460" i="13"/>
  <c r="D128" i="9" l="1"/>
  <c r="GN65" i="1" l="1"/>
  <c r="GN76" i="1" s="1"/>
  <c r="GO65" i="1"/>
  <c r="GO76" i="1" s="1"/>
  <c r="GN75" i="1" l="1"/>
  <c r="GO75" i="1"/>
  <c r="GN53" i="1"/>
  <c r="GO53" i="1"/>
  <c r="GN52" i="1"/>
  <c r="GO52" i="1"/>
  <c r="GN51" i="1"/>
  <c r="GO51" i="1"/>
  <c r="GN45" i="1"/>
  <c r="GO45" i="1"/>
  <c r="GN44" i="1"/>
  <c r="GO44" i="1"/>
  <c r="GO46" i="1" l="1"/>
  <c r="GN46" i="1"/>
  <c r="GP77" i="1"/>
  <c r="C461" i="13" l="1"/>
  <c r="C460" i="13"/>
  <c r="B459" i="13"/>
  <c r="G459" i="13"/>
  <c r="GO78" i="1"/>
  <c r="GO77" i="1"/>
  <c r="D127" i="9"/>
  <c r="GN78" i="1" l="1"/>
  <c r="B458" i="13"/>
  <c r="G458" i="13"/>
  <c r="D126" i="9" l="1"/>
  <c r="GN77" i="1"/>
  <c r="F325" i="11" l="1"/>
  <c r="O240" i="6"/>
  <c r="O241" i="6"/>
  <c r="O242" i="6"/>
  <c r="I326" i="10"/>
  <c r="C325" i="5" s="1"/>
  <c r="V325" i="5" s="1"/>
  <c r="H326" i="10"/>
  <c r="E326" i="10"/>
  <c r="J326" i="10" s="1"/>
  <c r="D325" i="5" s="1"/>
  <c r="U242" i="6"/>
  <c r="E325" i="5" s="1"/>
  <c r="D325" i="11" s="1"/>
  <c r="S242" i="6"/>
  <c r="F325" i="5" s="1"/>
  <c r="Q242" i="6"/>
  <c r="P242" i="6"/>
  <c r="C325" i="11" s="1"/>
  <c r="N242" i="6"/>
  <c r="M242" i="6"/>
  <c r="B325" i="5" s="1"/>
  <c r="W325" i="5" l="1"/>
  <c r="B241" i="12"/>
  <c r="B325" i="11"/>
  <c r="E325" i="11" s="1"/>
  <c r="K325" i="5"/>
  <c r="O325" i="5"/>
  <c r="C241" i="12"/>
  <c r="M325" i="5"/>
  <c r="I325" i="5"/>
  <c r="L325" i="5"/>
  <c r="T242" i="6"/>
  <c r="J239" i="6"/>
  <c r="J240" i="6"/>
  <c r="H242" i="6"/>
  <c r="R242" i="6" s="1"/>
  <c r="G325" i="5" s="1"/>
  <c r="G325" i="11" s="1"/>
  <c r="N325" i="5" l="1"/>
  <c r="GM65" i="1"/>
  <c r="GM66" i="1" s="1"/>
  <c r="GM67" i="1" s="1"/>
  <c r="GM76" i="1" s="1"/>
  <c r="GM61" i="1" l="1"/>
  <c r="GM62" i="1" s="1"/>
  <c r="GM75" i="1" s="1"/>
  <c r="GM53" i="1"/>
  <c r="GM52" i="1"/>
  <c r="GM51" i="1"/>
  <c r="GM45" i="1"/>
  <c r="GM44" i="1"/>
  <c r="GM46" i="1" l="1"/>
  <c r="B457" i="13"/>
  <c r="G457" i="13"/>
  <c r="C459" i="13" l="1"/>
  <c r="F324" i="11" l="1"/>
  <c r="U241" i="6"/>
  <c r="E324" i="5" s="1"/>
  <c r="D324" i="11" s="1"/>
  <c r="S241" i="6"/>
  <c r="Q241" i="6"/>
  <c r="P241" i="6"/>
  <c r="N241" i="6"/>
  <c r="M241" i="6"/>
  <c r="B324" i="5" s="1"/>
  <c r="T241" i="6"/>
  <c r="H241" i="6"/>
  <c r="R241" i="6" s="1"/>
  <c r="G324" i="5" s="1"/>
  <c r="F324" i="5" l="1"/>
  <c r="M324" i="5" s="1"/>
  <c r="C324" i="11"/>
  <c r="W324" i="5"/>
  <c r="B240" i="12"/>
  <c r="B324" i="11"/>
  <c r="K324" i="5"/>
  <c r="G324" i="11"/>
  <c r="I325" i="10"/>
  <c r="C324" i="5" s="1"/>
  <c r="H325" i="10"/>
  <c r="E324" i="11" l="1"/>
  <c r="C240" i="12"/>
  <c r="N324" i="5"/>
  <c r="L324" i="5"/>
  <c r="I324" i="5"/>
  <c r="V324" i="5"/>
  <c r="O324" i="5"/>
  <c r="GL65" i="1"/>
  <c r="GL66" i="1" s="1"/>
  <c r="GL67" i="1" s="1"/>
  <c r="GL61" i="1"/>
  <c r="GL62" i="1" s="1"/>
  <c r="GL53" i="1"/>
  <c r="GL52" i="1"/>
  <c r="GL51" i="1"/>
  <c r="GL45" i="1"/>
  <c r="GL44" i="1"/>
  <c r="GL46" i="1" l="1"/>
  <c r="GM78" i="1"/>
  <c r="GM77" i="1"/>
  <c r="E325" i="10" l="1"/>
  <c r="J325" i="10" s="1"/>
  <c r="D324" i="5" s="1"/>
  <c r="C458" i="13" l="1"/>
  <c r="B456" i="13" l="1"/>
  <c r="G456" i="13"/>
  <c r="FC45" i="1" l="1"/>
  <c r="FC52" i="1"/>
  <c r="FC53" i="1"/>
  <c r="FC61" i="1"/>
  <c r="FC62" i="1" s="1"/>
  <c r="FC65" i="1"/>
  <c r="GL75" i="1" l="1"/>
  <c r="GL76" i="1"/>
  <c r="GL78" i="1"/>
  <c r="GL77" i="1"/>
  <c r="FV77" i="1"/>
  <c r="FV78" i="1"/>
  <c r="F323" i="11" l="1"/>
  <c r="U240" i="6"/>
  <c r="E323" i="5" s="1"/>
  <c r="D323" i="11" s="1"/>
  <c r="S240" i="6"/>
  <c r="F323" i="5" s="1"/>
  <c r="Q240" i="6"/>
  <c r="P238" i="6"/>
  <c r="P239" i="6"/>
  <c r="P240" i="6"/>
  <c r="O237" i="6"/>
  <c r="O238" i="6"/>
  <c r="W321" i="5" s="1"/>
  <c r="O239" i="6"/>
  <c r="N240" i="6"/>
  <c r="M240" i="6"/>
  <c r="B323" i="5" s="1"/>
  <c r="T240" i="6"/>
  <c r="H240" i="6"/>
  <c r="R240" i="6" s="1"/>
  <c r="G323" i="5" s="1"/>
  <c r="I324" i="10"/>
  <c r="C323" i="5" s="1"/>
  <c r="V323" i="5" s="1"/>
  <c r="H324" i="10"/>
  <c r="E324" i="10"/>
  <c r="J324" i="10" s="1"/>
  <c r="D323" i="5" s="1"/>
  <c r="GK65" i="1"/>
  <c r="GK66" i="1" s="1"/>
  <c r="GK67" i="1" s="1"/>
  <c r="GK76" i="1" s="1"/>
  <c r="W322" i="5" l="1"/>
  <c r="K323" i="5"/>
  <c r="O323" i="5"/>
  <c r="C323" i="11"/>
  <c r="W323" i="5"/>
  <c r="M323" i="5"/>
  <c r="L323" i="5"/>
  <c r="N323" i="5"/>
  <c r="B239" i="12"/>
  <c r="B323" i="11"/>
  <c r="G323" i="11"/>
  <c r="C239" i="12"/>
  <c r="I323" i="5"/>
  <c r="E323" i="11" l="1"/>
  <c r="GK61" i="1"/>
  <c r="GK62" i="1" s="1"/>
  <c r="GK75" i="1" s="1"/>
  <c r="GK53" i="1"/>
  <c r="GK52" i="1"/>
  <c r="GK51" i="1"/>
  <c r="GK45" i="1"/>
  <c r="GK44" i="1"/>
  <c r="GK46" i="1" l="1"/>
  <c r="C456" i="13"/>
  <c r="C457" i="13"/>
  <c r="D124" i="9"/>
  <c r="B455" i="13" l="1"/>
  <c r="G455" i="13"/>
  <c r="GK78" i="1"/>
  <c r="D123" i="9" l="1"/>
  <c r="GK77" i="1" l="1"/>
  <c r="F322" i="11" l="1"/>
  <c r="U239" i="6"/>
  <c r="E322" i="5" s="1"/>
  <c r="D322" i="11" s="1"/>
  <c r="S239" i="6"/>
  <c r="F322" i="5" s="1"/>
  <c r="Q239" i="6"/>
  <c r="C322" i="11"/>
  <c r="N239" i="6"/>
  <c r="M239" i="6"/>
  <c r="B322" i="5" s="1"/>
  <c r="T239" i="6"/>
  <c r="H239" i="6"/>
  <c r="R239" i="6" s="1"/>
  <c r="G322" i="5" s="1"/>
  <c r="G322" i="11" s="1"/>
  <c r="B238" i="12" l="1"/>
  <c r="B322" i="11"/>
  <c r="E322" i="11" s="1"/>
  <c r="M322" i="5"/>
  <c r="C238" i="12"/>
  <c r="N322" i="5"/>
  <c r="K322" i="5"/>
  <c r="L322" i="5"/>
  <c r="GJ65" i="1"/>
  <c r="GJ66" i="1" s="1"/>
  <c r="GJ67" i="1" s="1"/>
  <c r="GJ76" i="1" s="1"/>
  <c r="GJ61" i="1"/>
  <c r="GJ62" i="1" s="1"/>
  <c r="GJ75" i="1" s="1"/>
  <c r="GJ53" i="1"/>
  <c r="GJ52" i="1"/>
  <c r="GJ51" i="1"/>
  <c r="GJ45" i="1"/>
  <c r="GJ44" i="1"/>
  <c r="GJ46" i="1" l="1"/>
  <c r="I323" i="10"/>
  <c r="C322" i="5" s="1"/>
  <c r="V322" i="5" s="1"/>
  <c r="E323" i="10"/>
  <c r="J323" i="10" s="1"/>
  <c r="D322" i="5" s="1"/>
  <c r="H323" i="10"/>
  <c r="O322" i="5" l="1"/>
  <c r="I322" i="5"/>
  <c r="D122" i="9" l="1"/>
  <c r="GJ78" i="1" l="1"/>
  <c r="B454" i="13"/>
  <c r="G454" i="13"/>
  <c r="F321" i="11" l="1"/>
  <c r="O235" i="6"/>
  <c r="O236" i="6"/>
  <c r="U238" i="6"/>
  <c r="E321" i="5" s="1"/>
  <c r="D321" i="11" s="1"/>
  <c r="S238" i="6"/>
  <c r="F321" i="5" s="1"/>
  <c r="Q238" i="6"/>
  <c r="C321" i="11"/>
  <c r="N238" i="6"/>
  <c r="M238" i="6"/>
  <c r="B321" i="5" s="1"/>
  <c r="H238" i="6"/>
  <c r="R238" i="6" s="1"/>
  <c r="G321" i="5" s="1"/>
  <c r="J238" i="6"/>
  <c r="T238" i="6" s="1"/>
  <c r="N321" i="5" l="1"/>
  <c r="L321" i="5"/>
  <c r="C237" i="12"/>
  <c r="K321" i="5"/>
  <c r="B237" i="12"/>
  <c r="B321" i="11"/>
  <c r="E321" i="11" s="1"/>
  <c r="G321" i="11"/>
  <c r="M321" i="5"/>
  <c r="H322" i="10"/>
  <c r="E322" i="10"/>
  <c r="J322" i="10"/>
  <c r="D321" i="5" s="1"/>
  <c r="I322" i="10"/>
  <c r="C321" i="5" s="1"/>
  <c r="I321" i="5" l="1"/>
  <c r="V321" i="5"/>
  <c r="O321" i="5"/>
  <c r="GJ77" i="1"/>
  <c r="GI65" i="1" l="1"/>
  <c r="GI66" i="1" s="1"/>
  <c r="GI67" i="1" s="1"/>
  <c r="GI76" i="1" s="1"/>
  <c r="GI61" i="1"/>
  <c r="GI62" i="1" s="1"/>
  <c r="GI75" i="1" s="1"/>
  <c r="GI53" i="1"/>
  <c r="GI52" i="1"/>
  <c r="GI51" i="1"/>
  <c r="GI45" i="1"/>
  <c r="GI44" i="1"/>
  <c r="GI46" i="1" l="1"/>
  <c r="C454" i="13"/>
  <c r="C455" i="13"/>
  <c r="D125" i="9" l="1"/>
  <c r="B453" i="13" l="1"/>
  <c r="G453" i="13"/>
  <c r="F320" i="11" l="1"/>
  <c r="U237" i="6"/>
  <c r="E320" i="5" s="1"/>
  <c r="D320" i="11" s="1"/>
  <c r="S237" i="6"/>
  <c r="F320" i="5" s="1"/>
  <c r="C236" i="12" s="1"/>
  <c r="Q237" i="6"/>
  <c r="P237" i="6"/>
  <c r="N237" i="6"/>
  <c r="M237" i="6"/>
  <c r="B320" i="5" s="1"/>
  <c r="B236" i="12" s="1"/>
  <c r="H237" i="6"/>
  <c r="R237" i="6" s="1"/>
  <c r="G320" i="5" s="1"/>
  <c r="H321" i="10"/>
  <c r="I321" i="10"/>
  <c r="C320" i="5" s="1"/>
  <c r="V320" i="5" s="1"/>
  <c r="E321" i="10"/>
  <c r="J321" i="10" s="1"/>
  <c r="D320" i="5" s="1"/>
  <c r="C320" i="11" l="1"/>
  <c r="W320" i="5"/>
  <c r="N320" i="5"/>
  <c r="G320" i="11"/>
  <c r="M320" i="5"/>
  <c r="L320" i="5"/>
  <c r="O320" i="5"/>
  <c r="K320" i="5"/>
  <c r="B320" i="11"/>
  <c r="E320" i="11" s="1"/>
  <c r="I320" i="5"/>
  <c r="J237" i="6"/>
  <c r="T237" i="6" s="1"/>
  <c r="GI78" i="1" l="1"/>
  <c r="GT85" i="1" s="1"/>
  <c r="E190" i="2" s="1"/>
  <c r="F119" i="9" s="1"/>
  <c r="G119" i="9" s="1"/>
  <c r="D121" i="9" l="1"/>
  <c r="GI77" i="1" l="1"/>
  <c r="GT84" i="1" s="1"/>
  <c r="D190" i="2" l="1"/>
  <c r="GT90" i="1"/>
  <c r="J190" i="2" s="1"/>
  <c r="E131" i="9" s="1"/>
  <c r="GH65" i="1"/>
  <c r="GH66" i="1" s="1"/>
  <c r="GH67" i="1" s="1"/>
  <c r="GH76" i="1" s="1"/>
  <c r="GS83" i="1" s="1"/>
  <c r="GH61" i="1"/>
  <c r="GH62" i="1" s="1"/>
  <c r="GH75" i="1" s="1"/>
  <c r="GS82" i="1" s="1"/>
  <c r="GH53" i="1"/>
  <c r="GH52" i="1"/>
  <c r="GH51" i="1"/>
  <c r="GH45" i="1"/>
  <c r="GS56" i="1" s="1"/>
  <c r="GH44" i="1"/>
  <c r="GS55" i="1" s="1"/>
  <c r="B189" i="2" l="1"/>
  <c r="C189" i="2"/>
  <c r="GH46" i="1"/>
  <c r="GS57" i="1" s="1"/>
  <c r="G452" i="13"/>
  <c r="B452" i="13"/>
  <c r="GH78" i="1"/>
  <c r="GS85" i="1" s="1"/>
  <c r="E189" i="2" s="1"/>
  <c r="F118" i="9" s="1"/>
  <c r="G118" i="9" s="1"/>
  <c r="GS89" i="1" l="1"/>
  <c r="I189" i="2" s="1"/>
  <c r="GS88" i="1"/>
  <c r="H189" i="2" s="1"/>
  <c r="D120" i="9"/>
  <c r="GH77" i="1"/>
  <c r="GS84" i="1" s="1"/>
  <c r="GS90" i="1" l="1"/>
  <c r="J189" i="2" s="1"/>
  <c r="E130" i="9" s="1"/>
  <c r="D189" i="2"/>
  <c r="F319" i="11"/>
  <c r="U236" i="6"/>
  <c r="E319" i="5" s="1"/>
  <c r="D319" i="11" s="1"/>
  <c r="S236" i="6"/>
  <c r="Q236" i="6"/>
  <c r="P236" i="6"/>
  <c r="C319" i="11" s="1"/>
  <c r="N232" i="6"/>
  <c r="N233" i="6"/>
  <c r="N234" i="6"/>
  <c r="N235" i="6"/>
  <c r="N236" i="6"/>
  <c r="M236" i="6"/>
  <c r="B319" i="5" s="1"/>
  <c r="B319" i="11" s="1"/>
  <c r="J234" i="6"/>
  <c r="J235" i="6"/>
  <c r="J236" i="6"/>
  <c r="T236" i="6" s="1"/>
  <c r="H236" i="6"/>
  <c r="R236" i="6" s="1"/>
  <c r="G319" i="5" s="1"/>
  <c r="GG65" i="1"/>
  <c r="GG66" i="1" s="1"/>
  <c r="GG61" i="1"/>
  <c r="GG62" i="1" s="1"/>
  <c r="GG75" i="1" s="1"/>
  <c r="GR82" i="1" s="1"/>
  <c r="GG53" i="1"/>
  <c r="GG52" i="1"/>
  <c r="GG51" i="1"/>
  <c r="GG45" i="1"/>
  <c r="GR56" i="1" s="1"/>
  <c r="GG44" i="1"/>
  <c r="GR55" i="1" s="1"/>
  <c r="B188" i="2" l="1"/>
  <c r="GG46" i="1"/>
  <c r="GR57" i="1" s="1"/>
  <c r="GG67" i="1"/>
  <c r="GG76" i="1" s="1"/>
  <c r="GR83" i="1" s="1"/>
  <c r="W319" i="5"/>
  <c r="F319" i="5"/>
  <c r="M319" i="5" s="1"/>
  <c r="K319" i="5"/>
  <c r="G319" i="11"/>
  <c r="B235" i="12"/>
  <c r="C188" i="2" l="1"/>
  <c r="L319" i="5"/>
  <c r="E319" i="11"/>
  <c r="N319" i="5"/>
  <c r="C235" i="12"/>
  <c r="I320" i="10"/>
  <c r="C319" i="5" s="1"/>
  <c r="E320" i="10"/>
  <c r="J320" i="10" s="1"/>
  <c r="D319" i="5" s="1"/>
  <c r="H320" i="10"/>
  <c r="V319" i="5" l="1"/>
  <c r="O319" i="5"/>
  <c r="I319" i="5"/>
  <c r="C453" i="13"/>
  <c r="D119" i="9"/>
  <c r="GG78" i="1" l="1"/>
  <c r="GR85" i="1" s="1"/>
  <c r="GG77" i="1"/>
  <c r="GR84" i="1" s="1"/>
  <c r="B451" i="13"/>
  <c r="G451" i="13"/>
  <c r="C451" i="13"/>
  <c r="GR90" i="1" l="1"/>
  <c r="J188" i="2" s="1"/>
  <c r="E129" i="9" s="1"/>
  <c r="D188" i="2"/>
  <c r="E188" i="2"/>
  <c r="F117" i="9" s="1"/>
  <c r="G117" i="9" s="1"/>
  <c r="GR88" i="1"/>
  <c r="H188" i="2" s="1"/>
  <c r="GR89" i="1"/>
  <c r="I188" i="2" s="1"/>
  <c r="F318" i="11"/>
  <c r="U235" i="6"/>
  <c r="E318" i="5" s="1"/>
  <c r="D318" i="11" s="1"/>
  <c r="S235" i="6"/>
  <c r="F318" i="5" s="1"/>
  <c r="Q235" i="6"/>
  <c r="P235" i="6"/>
  <c r="C318" i="11" s="1"/>
  <c r="M235" i="6"/>
  <c r="B318" i="5" s="1"/>
  <c r="H235" i="6"/>
  <c r="R235" i="6" s="1"/>
  <c r="G318" i="5" s="1"/>
  <c r="T235" i="6"/>
  <c r="J233" i="6"/>
  <c r="E319" i="10"/>
  <c r="J319" i="10" s="1"/>
  <c r="D318" i="5" s="1"/>
  <c r="I319" i="10"/>
  <c r="C318" i="5" s="1"/>
  <c r="V318" i="5" s="1"/>
  <c r="H319" i="10"/>
  <c r="W318" i="5" l="1"/>
  <c r="O318" i="5"/>
  <c r="G318" i="11"/>
  <c r="N318" i="5"/>
  <c r="C234" i="12"/>
  <c r="M318" i="5"/>
  <c r="L318" i="5"/>
  <c r="I318" i="5"/>
  <c r="B318" i="11"/>
  <c r="E318" i="11" s="1"/>
  <c r="B234" i="12"/>
  <c r="K318" i="5"/>
  <c r="GF65" i="1"/>
  <c r="GF66" i="1" s="1"/>
  <c r="GF67" i="1" s="1"/>
  <c r="GF76" i="1" s="1"/>
  <c r="GQ83" i="1" s="1"/>
  <c r="GF61" i="1"/>
  <c r="GF62" i="1" s="1"/>
  <c r="GF75" i="1" s="1"/>
  <c r="GQ82" i="1" s="1"/>
  <c r="GF53" i="1"/>
  <c r="GF52" i="1"/>
  <c r="GF51" i="1"/>
  <c r="GF44" i="1"/>
  <c r="GQ55" i="1" s="1"/>
  <c r="GF45" i="1"/>
  <c r="GQ56" i="1" s="1"/>
  <c r="C187" i="2" l="1"/>
  <c r="B187" i="2"/>
  <c r="GF46" i="1"/>
  <c r="GQ57" i="1" s="1"/>
  <c r="D118" i="9"/>
  <c r="C452" i="13" l="1"/>
  <c r="GF78" i="1" l="1"/>
  <c r="GQ85" i="1" s="1"/>
  <c r="B450" i="13"/>
  <c r="G450" i="13"/>
  <c r="E187" i="2" l="1"/>
  <c r="F116" i="9" s="1"/>
  <c r="G116" i="9" s="1"/>
  <c r="GQ89" i="1"/>
  <c r="I187" i="2" s="1"/>
  <c r="GQ88" i="1"/>
  <c r="H187" i="2" s="1"/>
  <c r="GF77" i="1"/>
  <c r="GQ84" i="1" s="1"/>
  <c r="GQ90" i="1" l="1"/>
  <c r="J187" i="2" s="1"/>
  <c r="E128" i="9" s="1"/>
  <c r="D187" i="2"/>
  <c r="F317" i="11"/>
  <c r="U234" i="6"/>
  <c r="E317" i="5" s="1"/>
  <c r="D317" i="11" s="1"/>
  <c r="S234" i="6"/>
  <c r="F317" i="5" s="1"/>
  <c r="Q234" i="6"/>
  <c r="P234" i="6"/>
  <c r="C317" i="11" s="1"/>
  <c r="O234" i="6"/>
  <c r="M234" i="6"/>
  <c r="B317" i="5" s="1"/>
  <c r="T234" i="6"/>
  <c r="H234" i="6"/>
  <c r="R234" i="6" s="1"/>
  <c r="G317" i="5" s="1"/>
  <c r="I318" i="10"/>
  <c r="C317" i="5" s="1"/>
  <c r="V317" i="5" s="1"/>
  <c r="H318" i="10"/>
  <c r="GE65" i="1"/>
  <c r="GE66" i="1" s="1"/>
  <c r="GE67" i="1" s="1"/>
  <c r="GE76" i="1" s="1"/>
  <c r="GP83" i="1" s="1"/>
  <c r="C186" i="2" l="1"/>
  <c r="W317" i="5"/>
  <c r="N317" i="5"/>
  <c r="G317" i="11"/>
  <c r="O317" i="5"/>
  <c r="B233" i="12"/>
  <c r="B317" i="11"/>
  <c r="E317" i="11" s="1"/>
  <c r="K317" i="5"/>
  <c r="M317" i="5"/>
  <c r="C233" i="12"/>
  <c r="I317" i="5"/>
  <c r="L317" i="5"/>
  <c r="GE61" i="1" l="1"/>
  <c r="GE62" i="1" s="1"/>
  <c r="GE75" i="1" s="1"/>
  <c r="GP82" i="1" s="1"/>
  <c r="GE53" i="1"/>
  <c r="GE52" i="1"/>
  <c r="GE51" i="1"/>
  <c r="GE45" i="1"/>
  <c r="GP56" i="1" s="1"/>
  <c r="GE44" i="1"/>
  <c r="GP55" i="1" s="1"/>
  <c r="B186" i="2" l="1"/>
  <c r="GE46" i="1"/>
  <c r="GP57" i="1" s="1"/>
  <c r="D117" i="9"/>
  <c r="B449" i="13" l="1"/>
  <c r="G449" i="13"/>
  <c r="GE78" i="1"/>
  <c r="GP85" i="1" s="1"/>
  <c r="GE77" i="1"/>
  <c r="GP84" i="1" s="1"/>
  <c r="E186" i="2" l="1"/>
  <c r="F115" i="9" s="1"/>
  <c r="G115" i="9" s="1"/>
  <c r="GP89" i="1"/>
  <c r="I186" i="2" s="1"/>
  <c r="GP88" i="1"/>
  <c r="H186" i="2" s="1"/>
  <c r="GP90" i="1"/>
  <c r="J186" i="2" s="1"/>
  <c r="E127" i="9" s="1"/>
  <c r="D186" i="2"/>
  <c r="E318" i="10"/>
  <c r="J318" i="10" s="1"/>
  <c r="D317" i="5" s="1"/>
  <c r="F316" i="11" l="1"/>
  <c r="U233" i="6"/>
  <c r="E316" i="5" s="1"/>
  <c r="D316" i="11" s="1"/>
  <c r="T233" i="6"/>
  <c r="S233" i="6"/>
  <c r="F316" i="5" s="1"/>
  <c r="C232" i="12" s="1"/>
  <c r="Q233" i="6"/>
  <c r="P233" i="6"/>
  <c r="C316" i="11" s="1"/>
  <c r="O233" i="6"/>
  <c r="M233" i="6"/>
  <c r="B316" i="5" s="1"/>
  <c r="H233" i="6"/>
  <c r="R233" i="6" s="1"/>
  <c r="G316" i="5" s="1"/>
  <c r="W316" i="5" l="1"/>
  <c r="N316" i="5"/>
  <c r="G316" i="11"/>
  <c r="B232" i="12"/>
  <c r="B316" i="11"/>
  <c r="E316" i="11" s="1"/>
  <c r="K316" i="5"/>
  <c r="M316" i="5"/>
  <c r="L316" i="5"/>
  <c r="I317" i="10"/>
  <c r="C316" i="5" s="1"/>
  <c r="V316" i="5" s="1"/>
  <c r="H317" i="10"/>
  <c r="E317" i="10"/>
  <c r="J317" i="10" s="1"/>
  <c r="D316" i="5" s="1"/>
  <c r="GD65" i="1"/>
  <c r="GD66" i="1" s="1"/>
  <c r="GD67" i="1" s="1"/>
  <c r="GD76" i="1" s="1"/>
  <c r="GO83" i="1" s="1"/>
  <c r="GD61" i="1"/>
  <c r="GD62" i="1" s="1"/>
  <c r="GD75" i="1" s="1"/>
  <c r="GO82" i="1" s="1"/>
  <c r="GD53" i="1"/>
  <c r="GD52" i="1"/>
  <c r="GD51" i="1"/>
  <c r="GD45" i="1"/>
  <c r="GO56" i="1" s="1"/>
  <c r="GD44" i="1"/>
  <c r="GO55" i="1" s="1"/>
  <c r="C185" i="2" l="1"/>
  <c r="B185" i="2"/>
  <c r="GD46" i="1"/>
  <c r="GO57" i="1" s="1"/>
  <c r="I316" i="5"/>
  <c r="O316" i="5"/>
  <c r="C450" i="13"/>
  <c r="D116" i="9"/>
  <c r="GD78" i="1" l="1"/>
  <c r="GO85" i="1" s="1"/>
  <c r="B448" i="13"/>
  <c r="G448" i="13"/>
  <c r="E185" i="2" l="1"/>
  <c r="F114" i="9" s="1"/>
  <c r="G114" i="9" s="1"/>
  <c r="GO89" i="1"/>
  <c r="I185" i="2" s="1"/>
  <c r="GO88" i="1"/>
  <c r="H185" i="2" s="1"/>
  <c r="GD77" i="1"/>
  <c r="GO84" i="1" s="1"/>
  <c r="D185" i="2" l="1"/>
  <c r="GO90" i="1"/>
  <c r="J185" i="2" s="1"/>
  <c r="E126" i="9" s="1"/>
  <c r="F315" i="11"/>
  <c r="U232" i="6"/>
  <c r="E315" i="5" s="1"/>
  <c r="D315" i="11" s="1"/>
  <c r="S232" i="6"/>
  <c r="F315" i="5" s="1"/>
  <c r="Q232" i="6"/>
  <c r="P232" i="6"/>
  <c r="C315" i="11" s="1"/>
  <c r="O232" i="6"/>
  <c r="M232" i="6"/>
  <c r="B315" i="5" s="1"/>
  <c r="H232" i="6"/>
  <c r="R232" i="6" s="1"/>
  <c r="G315" i="5" s="1"/>
  <c r="G315" i="11" s="1"/>
  <c r="J232" i="6"/>
  <c r="T232" i="6" s="1"/>
  <c r="I316" i="10"/>
  <c r="C315" i="5" s="1"/>
  <c r="V315" i="5" s="1"/>
  <c r="E316" i="10"/>
  <c r="J316" i="10" s="1"/>
  <c r="D315" i="5" s="1"/>
  <c r="H316" i="10"/>
  <c r="GC65" i="1"/>
  <c r="GC66" i="1" s="1"/>
  <c r="GC67" i="1" s="1"/>
  <c r="GC76" i="1" s="1"/>
  <c r="GN83" i="1" s="1"/>
  <c r="C184" i="2" l="1"/>
  <c r="W315" i="5"/>
  <c r="M315" i="5"/>
  <c r="C231" i="12"/>
  <c r="O315" i="5"/>
  <c r="B231" i="12"/>
  <c r="B315" i="11"/>
  <c r="E315" i="11" s="1"/>
  <c r="N315" i="5"/>
  <c r="K315" i="5"/>
  <c r="I315" i="5"/>
  <c r="L315" i="5"/>
  <c r="GC61" i="1" l="1"/>
  <c r="GC62" i="1" s="1"/>
  <c r="GC75" i="1" s="1"/>
  <c r="GN82" i="1" s="1"/>
  <c r="GC53" i="1"/>
  <c r="GC52" i="1"/>
  <c r="GC51" i="1"/>
  <c r="GC45" i="1"/>
  <c r="GN56" i="1" s="1"/>
  <c r="GC44" i="1"/>
  <c r="GN55" i="1" s="1"/>
  <c r="B184" i="2" l="1"/>
  <c r="GC46" i="1"/>
  <c r="GN57" i="1" s="1"/>
  <c r="C449" i="13"/>
  <c r="B447" i="13" l="1"/>
  <c r="G447" i="13"/>
  <c r="GC77" i="1"/>
  <c r="GN84" i="1" s="1"/>
  <c r="GC78" i="1"/>
  <c r="GN85" i="1" s="1"/>
  <c r="E184" i="2" l="1"/>
  <c r="F113" i="9" s="1"/>
  <c r="G113" i="9" s="1"/>
  <c r="GN89" i="1"/>
  <c r="I184" i="2" s="1"/>
  <c r="GN88" i="1"/>
  <c r="H184" i="2" s="1"/>
  <c r="GN90" i="1"/>
  <c r="J184" i="2" s="1"/>
  <c r="E125" i="9" s="1"/>
  <c r="D184" i="2"/>
  <c r="GB53" i="1"/>
  <c r="GB52" i="1"/>
  <c r="GB51" i="1"/>
  <c r="D115" i="9" l="1"/>
  <c r="F314" i="11" l="1"/>
  <c r="U231" i="6"/>
  <c r="E314" i="5" s="1"/>
  <c r="D314" i="11" s="1"/>
  <c r="S231" i="6"/>
  <c r="F314" i="5" s="1"/>
  <c r="C230" i="12" s="1"/>
  <c r="Q231" i="6"/>
  <c r="P231" i="6"/>
  <c r="C314" i="11" s="1"/>
  <c r="O231" i="6"/>
  <c r="N231" i="6"/>
  <c r="M231" i="6"/>
  <c r="B314" i="5" s="1"/>
  <c r="J231" i="6"/>
  <c r="T231" i="6" s="1"/>
  <c r="H231" i="6"/>
  <c r="R231" i="6" s="1"/>
  <c r="G314" i="5" s="1"/>
  <c r="I315" i="10"/>
  <c r="C314" i="5" s="1"/>
  <c r="V314" i="5" s="1"/>
  <c r="E315" i="10"/>
  <c r="J315" i="10" s="1"/>
  <c r="D314" i="5" s="1"/>
  <c r="H315" i="10"/>
  <c r="W314" i="5" l="1"/>
  <c r="N314" i="5"/>
  <c r="O314" i="5"/>
  <c r="B230" i="12"/>
  <c r="K314" i="5"/>
  <c r="B314" i="11"/>
  <c r="E314" i="11" s="1"/>
  <c r="I314" i="5"/>
  <c r="L314" i="5"/>
  <c r="M314" i="5"/>
  <c r="G314" i="11"/>
  <c r="GB65" i="1"/>
  <c r="GB66" i="1" s="1"/>
  <c r="GB67" i="1" s="1"/>
  <c r="GB76" i="1" s="1"/>
  <c r="GM83" i="1" s="1"/>
  <c r="GB61" i="1"/>
  <c r="GB62" i="1" s="1"/>
  <c r="GB75" i="1" s="1"/>
  <c r="GM82" i="1" s="1"/>
  <c r="GB45" i="1"/>
  <c r="GM56" i="1" s="1"/>
  <c r="GB44" i="1"/>
  <c r="GM55" i="1" s="1"/>
  <c r="C183" i="2" l="1"/>
  <c r="B183" i="2"/>
  <c r="GB46" i="1"/>
  <c r="GM57" i="1" s="1"/>
  <c r="C448" i="13"/>
  <c r="B446" i="13" l="1"/>
  <c r="G446" i="13"/>
  <c r="GB78" i="1" l="1"/>
  <c r="GM85" i="1" s="1"/>
  <c r="GB77" i="1"/>
  <c r="GM84" i="1" s="1"/>
  <c r="E183" i="2" l="1"/>
  <c r="F112" i="9" s="1"/>
  <c r="G112" i="9" s="1"/>
  <c r="GM89" i="1"/>
  <c r="I183" i="2" s="1"/>
  <c r="GM88" i="1"/>
  <c r="H183" i="2" s="1"/>
  <c r="D183" i="2"/>
  <c r="GM90" i="1"/>
  <c r="J183" i="2" s="1"/>
  <c r="E124" i="9" s="1"/>
  <c r="D114" i="9"/>
  <c r="U230" i="6" l="1"/>
  <c r="S230" i="6"/>
  <c r="Q230" i="6"/>
  <c r="P230" i="6"/>
  <c r="O230" i="6"/>
  <c r="N230" i="6"/>
  <c r="M230" i="6"/>
  <c r="H230" i="6"/>
  <c r="R230" i="6" s="1"/>
  <c r="GA45" i="1"/>
  <c r="GL56" i="1" s="1"/>
  <c r="GA44" i="1"/>
  <c r="GA46" i="1" l="1"/>
  <c r="GL57" i="1" s="1"/>
  <c r="GL55" i="1"/>
  <c r="W313" i="5"/>
  <c r="F313" i="11"/>
  <c r="C313" i="11"/>
  <c r="G313" i="5"/>
  <c r="F313" i="5"/>
  <c r="M313" i="5" s="1"/>
  <c r="E313" i="5"/>
  <c r="D313" i="11" s="1"/>
  <c r="B313" i="5"/>
  <c r="K313" i="5" s="1"/>
  <c r="H314" i="10"/>
  <c r="E314" i="10"/>
  <c r="J314" i="10" s="1"/>
  <c r="D313" i="5" s="1"/>
  <c r="I314" i="10"/>
  <c r="C313" i="5" s="1"/>
  <c r="V313" i="5" s="1"/>
  <c r="C229" i="12" l="1"/>
  <c r="N313" i="5"/>
  <c r="L313" i="5"/>
  <c r="I313" i="5"/>
  <c r="G313" i="11"/>
  <c r="B229" i="12"/>
  <c r="O313" i="5"/>
  <c r="B313" i="11"/>
  <c r="E313" i="11" s="1"/>
  <c r="GA65" i="1"/>
  <c r="GA66" i="1" s="1"/>
  <c r="GA67" i="1" s="1"/>
  <c r="GA76" i="1" s="1"/>
  <c r="GL83" i="1" s="1"/>
  <c r="GA61" i="1"/>
  <c r="GA62" i="1" s="1"/>
  <c r="GA75" i="1" s="1"/>
  <c r="GL82" i="1" s="1"/>
  <c r="GA53" i="1"/>
  <c r="GA52" i="1"/>
  <c r="GA51" i="1"/>
  <c r="B182" i="2" l="1"/>
  <c r="C182" i="2"/>
  <c r="C445" i="13"/>
  <c r="D113" i="9"/>
  <c r="C446" i="13" l="1"/>
  <c r="C447" i="13"/>
  <c r="F3" i="9" l="1"/>
  <c r="G3" i="9" s="1"/>
  <c r="F4" i="9"/>
  <c r="G4" i="9" s="1"/>
  <c r="F5" i="9"/>
  <c r="G5" i="9" s="1"/>
  <c r="F6" i="9"/>
  <c r="G6" i="9" s="1"/>
  <c r="F7" i="9"/>
  <c r="G7" i="9" s="1"/>
  <c r="F8" i="9"/>
  <c r="G8" i="9" s="1"/>
  <c r="F9" i="9"/>
  <c r="G9" i="9" s="1"/>
  <c r="F10" i="9"/>
  <c r="G10" i="9" s="1"/>
  <c r="F11" i="9"/>
  <c r="G11" i="9" s="1"/>
  <c r="F12" i="9"/>
  <c r="G12" i="9" s="1"/>
  <c r="F13" i="9"/>
  <c r="G13" i="9" s="1"/>
  <c r="F14" i="9"/>
  <c r="G14" i="9" s="1"/>
  <c r="F15" i="9"/>
  <c r="G15" i="9" s="1"/>
  <c r="F16" i="9"/>
  <c r="G16" i="9" s="1"/>
  <c r="F17" i="9"/>
  <c r="G17" i="9" s="1"/>
  <c r="F18" i="9"/>
  <c r="G18" i="9" s="1"/>
  <c r="F19" i="9"/>
  <c r="G19" i="9" s="1"/>
  <c r="F20" i="9"/>
  <c r="G20" i="9" s="1"/>
  <c r="F21" i="9"/>
  <c r="G21" i="9" s="1"/>
  <c r="F22" i="9"/>
  <c r="G22" i="9" s="1"/>
  <c r="F23" i="9"/>
  <c r="G23" i="9" s="1"/>
  <c r="F24" i="9"/>
  <c r="G24" i="9" s="1"/>
  <c r="F25" i="9"/>
  <c r="G25" i="9" s="1"/>
  <c r="F26" i="9"/>
  <c r="G26" i="9" s="1"/>
  <c r="F27" i="9"/>
  <c r="G27" i="9" s="1"/>
  <c r="F28" i="9"/>
  <c r="G28" i="9" s="1"/>
  <c r="F29" i="9"/>
  <c r="G29" i="9" s="1"/>
  <c r="F30" i="9"/>
  <c r="G30" i="9" s="1"/>
  <c r="F31" i="9"/>
  <c r="G31" i="9" s="1"/>
  <c r="F32" i="9"/>
  <c r="G32" i="9" s="1"/>
  <c r="F33" i="9"/>
  <c r="G33" i="9" s="1"/>
  <c r="F34" i="9"/>
  <c r="G34" i="9" s="1"/>
  <c r="F35" i="9"/>
  <c r="G35" i="9" s="1"/>
  <c r="F36" i="9"/>
  <c r="G36" i="9" s="1"/>
  <c r="F37" i="9"/>
  <c r="G37" i="9" s="1"/>
  <c r="F38" i="9"/>
  <c r="G38" i="9" s="1"/>
  <c r="F39" i="9"/>
  <c r="G39" i="9" s="1"/>
  <c r="F40" i="9"/>
  <c r="G40" i="9" s="1"/>
  <c r="F41" i="9"/>
  <c r="G41" i="9" s="1"/>
  <c r="F42" i="9"/>
  <c r="G42" i="9" s="1"/>
  <c r="F43" i="9"/>
  <c r="G43" i="9" s="1"/>
  <c r="F44" i="9"/>
  <c r="G44" i="9" s="1"/>
  <c r="F45" i="9"/>
  <c r="G45" i="9" s="1"/>
  <c r="F46" i="9"/>
  <c r="G46" i="9" s="1"/>
  <c r="F47" i="9"/>
  <c r="G47" i="9" s="1"/>
  <c r="F48" i="9"/>
  <c r="G48" i="9" s="1"/>
  <c r="F49" i="9"/>
  <c r="G49" i="9" s="1"/>
  <c r="F50" i="9"/>
  <c r="G50" i="9" s="1"/>
  <c r="F51" i="9"/>
  <c r="G51" i="9" s="1"/>
  <c r="F52" i="9"/>
  <c r="G52" i="9" s="1"/>
  <c r="F53" i="9"/>
  <c r="G53" i="9" s="1"/>
  <c r="F54" i="9"/>
  <c r="G54" i="9" s="1"/>
  <c r="F55" i="9"/>
  <c r="G55" i="9" s="1"/>
  <c r="F56" i="9"/>
  <c r="G56" i="9" s="1"/>
  <c r="F57" i="9"/>
  <c r="G57" i="9" s="1"/>
  <c r="F58" i="9"/>
  <c r="G58" i="9" s="1"/>
  <c r="F59" i="9"/>
  <c r="G59" i="9" s="1"/>
  <c r="F60" i="9"/>
  <c r="G60" i="9" s="1"/>
  <c r="F61" i="9"/>
  <c r="G61" i="9" s="1"/>
  <c r="F62" i="9"/>
  <c r="G62" i="9" s="1"/>
  <c r="F63" i="9"/>
  <c r="G63" i="9" s="1"/>
  <c r="F64" i="9"/>
  <c r="G64" i="9" s="1"/>
  <c r="F65" i="9"/>
  <c r="G65" i="9" s="1"/>
  <c r="F66" i="9"/>
  <c r="G66" i="9" s="1"/>
  <c r="F67" i="9"/>
  <c r="G67" i="9" s="1"/>
  <c r="F68" i="9"/>
  <c r="G68" i="9" s="1"/>
  <c r="F69" i="9"/>
  <c r="G69" i="9" s="1"/>
  <c r="F70" i="9"/>
  <c r="G70" i="9" s="1"/>
  <c r="F71" i="9"/>
  <c r="G71" i="9" s="1"/>
  <c r="F72" i="9"/>
  <c r="G72" i="9" s="1"/>
  <c r="F73" i="9"/>
  <c r="G73" i="9" s="1"/>
  <c r="F74" i="9"/>
  <c r="G74" i="9" s="1"/>
  <c r="F75" i="9"/>
  <c r="G75" i="9" s="1"/>
  <c r="F76" i="9"/>
  <c r="G76" i="9" s="1"/>
  <c r="F77" i="9"/>
  <c r="G77" i="9" s="1"/>
  <c r="F78" i="9"/>
  <c r="G78" i="9" s="1"/>
  <c r="F79" i="9"/>
  <c r="G79" i="9" s="1"/>
  <c r="F80" i="9"/>
  <c r="G80" i="9" s="1"/>
  <c r="F81" i="9"/>
  <c r="G81" i="9" s="1"/>
  <c r="F82" i="9"/>
  <c r="G82" i="9" s="1"/>
  <c r="F83" i="9"/>
  <c r="G83" i="9" s="1"/>
  <c r="F84" i="9"/>
  <c r="G84" i="9" s="1"/>
  <c r="F85" i="9"/>
  <c r="G85" i="9" s="1"/>
  <c r="F86" i="9"/>
  <c r="G86" i="9" s="1"/>
  <c r="F87" i="9"/>
  <c r="G87" i="9" s="1"/>
  <c r="F88" i="9"/>
  <c r="G88" i="9" s="1"/>
  <c r="F2" i="9"/>
  <c r="G2" i="9" s="1"/>
  <c r="E3" i="9"/>
  <c r="E4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4" i="9"/>
  <c r="E75" i="9"/>
  <c r="E76" i="9"/>
  <c r="E77" i="9"/>
  <c r="E78" i="9"/>
  <c r="E79" i="9"/>
  <c r="E80" i="9"/>
  <c r="E81" i="9"/>
  <c r="E82" i="9"/>
  <c r="E83" i="9"/>
  <c r="E84" i="9"/>
  <c r="E85" i="9"/>
  <c r="E86" i="9"/>
  <c r="E87" i="9"/>
  <c r="E88" i="9"/>
  <c r="E89" i="9"/>
  <c r="E90" i="9"/>
  <c r="E91" i="9"/>
  <c r="E92" i="9"/>
  <c r="E93" i="9"/>
  <c r="E94" i="9"/>
  <c r="E95" i="9"/>
  <c r="E96" i="9"/>
  <c r="E97" i="9"/>
  <c r="E98" i="9"/>
  <c r="E99" i="9"/>
  <c r="E100" i="9"/>
  <c r="E2" i="9"/>
  <c r="GA78" i="1" l="1"/>
  <c r="GL85" i="1" s="1"/>
  <c r="GA77" i="1"/>
  <c r="GL84" i="1" s="1"/>
  <c r="B445" i="13"/>
  <c r="G445" i="13"/>
  <c r="E182" i="2" l="1"/>
  <c r="F111" i="9" s="1"/>
  <c r="G111" i="9" s="1"/>
  <c r="GL88" i="1"/>
  <c r="H182" i="2" s="1"/>
  <c r="GL89" i="1"/>
  <c r="I182" i="2" s="1"/>
  <c r="D182" i="2"/>
  <c r="GL90" i="1"/>
  <c r="J182" i="2" s="1"/>
  <c r="D112" i="9"/>
  <c r="E123" i="9" l="1"/>
  <c r="F312" i="11"/>
  <c r="S229" i="6"/>
  <c r="F312" i="5" s="1"/>
  <c r="J229" i="6"/>
  <c r="T229" i="6" s="1"/>
  <c r="C228" i="12" l="1"/>
  <c r="M312" i="5"/>
  <c r="H229" i="6"/>
  <c r="R229" i="6" s="1"/>
  <c r="G312" i="5" s="1"/>
  <c r="J230" i="6"/>
  <c r="T230" i="6" s="1"/>
  <c r="N229" i="6"/>
  <c r="M229" i="6"/>
  <c r="B312" i="5" s="1"/>
  <c r="O229" i="6"/>
  <c r="P229" i="6"/>
  <c r="C312" i="11" s="1"/>
  <c r="Q229" i="6"/>
  <c r="U229" i="6"/>
  <c r="E312" i="5" s="1"/>
  <c r="D312" i="11" s="1"/>
  <c r="I313" i="10"/>
  <c r="C312" i="5" s="1"/>
  <c r="V312" i="5" s="1"/>
  <c r="E313" i="10"/>
  <c r="J313" i="10" s="1"/>
  <c r="D312" i="5" s="1"/>
  <c r="H313" i="10"/>
  <c r="FZ65" i="1"/>
  <c r="FZ66" i="1" s="1"/>
  <c r="FZ67" i="1" s="1"/>
  <c r="FZ76" i="1" s="1"/>
  <c r="GK83" i="1" s="1"/>
  <c r="FZ61" i="1"/>
  <c r="FZ62" i="1" s="1"/>
  <c r="FZ75" i="1" s="1"/>
  <c r="GK82" i="1" s="1"/>
  <c r="FZ53" i="1"/>
  <c r="FZ52" i="1"/>
  <c r="FZ51" i="1"/>
  <c r="FZ45" i="1"/>
  <c r="GK56" i="1" s="1"/>
  <c r="FZ44" i="1"/>
  <c r="C181" i="2" l="1"/>
  <c r="FZ46" i="1"/>
  <c r="GK57" i="1" s="1"/>
  <c r="GK55" i="1"/>
  <c r="B181" i="2"/>
  <c r="W312" i="5"/>
  <c r="G312" i="11"/>
  <c r="N312" i="5"/>
  <c r="L312" i="5"/>
  <c r="O312" i="5"/>
  <c r="B312" i="11"/>
  <c r="E312" i="11" s="1"/>
  <c r="B228" i="12"/>
  <c r="K312" i="5"/>
  <c r="I312" i="5"/>
  <c r="S228" i="6" l="1"/>
  <c r="Q228" i="6"/>
  <c r="N228" i="6"/>
  <c r="M228" i="6"/>
  <c r="C410" i="13" l="1"/>
  <c r="C411" i="13"/>
  <c r="C412" i="13"/>
  <c r="C413" i="13"/>
  <c r="C414" i="13"/>
  <c r="C415" i="13"/>
  <c r="C416" i="13"/>
  <c r="C417" i="13"/>
  <c r="C418" i="13"/>
  <c r="C419" i="13"/>
  <c r="C420" i="13"/>
  <c r="C421" i="13"/>
  <c r="C422" i="13"/>
  <c r="C423" i="13"/>
  <c r="C424" i="13"/>
  <c r="C425" i="13"/>
  <c r="C426" i="13"/>
  <c r="C427" i="13"/>
  <c r="C428" i="13"/>
  <c r="C429" i="13"/>
  <c r="C430" i="13"/>
  <c r="C431" i="13"/>
  <c r="C432" i="13"/>
  <c r="C433" i="13"/>
  <c r="C434" i="13"/>
  <c r="C435" i="13"/>
  <c r="C436" i="13"/>
  <c r="C437" i="13"/>
  <c r="C438" i="13"/>
  <c r="C439" i="13"/>
  <c r="C440" i="13"/>
  <c r="C441" i="13"/>
  <c r="C442" i="13"/>
  <c r="C443" i="13"/>
  <c r="C444" i="13"/>
  <c r="B410" i="13"/>
  <c r="B411" i="13"/>
  <c r="B412" i="13"/>
  <c r="B413" i="13"/>
  <c r="B414" i="13"/>
  <c r="B415" i="13"/>
  <c r="B416" i="13"/>
  <c r="B417" i="13"/>
  <c r="B418" i="13"/>
  <c r="B419" i="13"/>
  <c r="B420" i="13"/>
  <c r="B421" i="13"/>
  <c r="B422" i="13"/>
  <c r="B423" i="13"/>
  <c r="B424" i="13"/>
  <c r="B425" i="13"/>
  <c r="B426" i="13"/>
  <c r="B427" i="13"/>
  <c r="B428" i="13"/>
  <c r="B429" i="13"/>
  <c r="B430" i="13"/>
  <c r="B431" i="13"/>
  <c r="B432" i="13"/>
  <c r="B433" i="13"/>
  <c r="B434" i="13"/>
  <c r="B435" i="13"/>
  <c r="B436" i="13"/>
  <c r="B437" i="13"/>
  <c r="B438" i="13"/>
  <c r="B439" i="13"/>
  <c r="B440" i="13"/>
  <c r="B441" i="13"/>
  <c r="B442" i="13"/>
  <c r="B443" i="13"/>
  <c r="B444" i="13"/>
  <c r="C409" i="13"/>
  <c r="B409" i="13"/>
  <c r="G409" i="13"/>
  <c r="G410" i="13"/>
  <c r="G411" i="13"/>
  <c r="G412" i="13"/>
  <c r="G413" i="13"/>
  <c r="G414" i="13"/>
  <c r="G415" i="13"/>
  <c r="G416" i="13"/>
  <c r="G417" i="13"/>
  <c r="G418" i="13"/>
  <c r="G419" i="13"/>
  <c r="G420" i="13" l="1"/>
  <c r="G422" i="13"/>
  <c r="G423" i="13"/>
  <c r="G424" i="13"/>
  <c r="G425" i="13"/>
  <c r="G426" i="13"/>
  <c r="G427" i="13"/>
  <c r="G428" i="13"/>
  <c r="G429" i="13"/>
  <c r="G430" i="13"/>
  <c r="G431" i="13"/>
  <c r="G432" i="13"/>
  <c r="G433" i="13"/>
  <c r="G434" i="13"/>
  <c r="G435" i="13"/>
  <c r="G436" i="13"/>
  <c r="G437" i="13"/>
  <c r="G438" i="13"/>
  <c r="G439" i="13"/>
  <c r="G440" i="13"/>
  <c r="G441" i="13"/>
  <c r="G442" i="13"/>
  <c r="G443" i="13"/>
  <c r="G444" i="13"/>
  <c r="G421" i="13"/>
  <c r="I421" i="13" l="1"/>
  <c r="I433" i="13"/>
  <c r="I441" i="13"/>
  <c r="FZ78" i="1"/>
  <c r="GK85" i="1" s="1"/>
  <c r="E181" i="2" l="1"/>
  <c r="F110" i="9" s="1"/>
  <c r="G110" i="9" s="1"/>
  <c r="GK89" i="1"/>
  <c r="I181" i="2" s="1"/>
  <c r="GK88" i="1"/>
  <c r="H181" i="2" s="1"/>
  <c r="FZ77" i="1"/>
  <c r="GK84" i="1" s="1"/>
  <c r="D181" i="2" l="1"/>
  <c r="GK90" i="1"/>
  <c r="J181" i="2" s="1"/>
  <c r="E122" i="9" s="1"/>
  <c r="F311" i="11"/>
  <c r="U228" i="6"/>
  <c r="E311" i="5" s="1"/>
  <c r="D311" i="11" s="1"/>
  <c r="F311" i="5"/>
  <c r="C227" i="12" s="1"/>
  <c r="P228" i="6"/>
  <c r="C311" i="11" s="1"/>
  <c r="O227" i="6"/>
  <c r="O228" i="6"/>
  <c r="B311" i="5"/>
  <c r="K311" i="5" s="1"/>
  <c r="J228" i="6"/>
  <c r="T228" i="6" s="1"/>
  <c r="H228" i="6"/>
  <c r="R228" i="6" s="1"/>
  <c r="G311" i="5" s="1"/>
  <c r="I312" i="10"/>
  <c r="C311" i="5" s="1"/>
  <c r="V311" i="5" s="1"/>
  <c r="E312" i="10"/>
  <c r="J312" i="10" s="1"/>
  <c r="D311" i="5" s="1"/>
  <c r="H312" i="10"/>
  <c r="FY65" i="1"/>
  <c r="FY66" i="1" s="1"/>
  <c r="FY67" i="1" s="1"/>
  <c r="FY76" i="1" s="1"/>
  <c r="GJ83" i="1" s="1"/>
  <c r="FY61" i="1"/>
  <c r="FY62" i="1" s="1"/>
  <c r="FY75" i="1" s="1"/>
  <c r="GJ82" i="1" s="1"/>
  <c r="FY53" i="1"/>
  <c r="FY52" i="1"/>
  <c r="FY51" i="1"/>
  <c r="FY45" i="1"/>
  <c r="GJ56" i="1" s="1"/>
  <c r="FY44" i="1"/>
  <c r="GJ55" i="1" s="1"/>
  <c r="B180" i="2" l="1"/>
  <c r="C180" i="2"/>
  <c r="W311" i="5"/>
  <c r="FY46" i="1"/>
  <c r="GJ57" i="1" s="1"/>
  <c r="B311" i="11"/>
  <c r="E311" i="11" s="1"/>
  <c r="N311" i="5"/>
  <c r="G311" i="11"/>
  <c r="B227" i="12"/>
  <c r="O311" i="5"/>
  <c r="I311" i="5"/>
  <c r="L311" i="5"/>
  <c r="M311" i="5"/>
  <c r="FY78" i="1"/>
  <c r="GJ85" i="1" s="1"/>
  <c r="E180" i="2" s="1"/>
  <c r="F109" i="9" s="1"/>
  <c r="G109" i="9" s="1"/>
  <c r="FY77" i="1"/>
  <c r="GJ84" i="1" s="1"/>
  <c r="GJ89" i="1" l="1"/>
  <c r="I180" i="2" s="1"/>
  <c r="GJ90" i="1"/>
  <c r="J180" i="2" s="1"/>
  <c r="D180" i="2"/>
  <c r="GJ88" i="1"/>
  <c r="H180" i="2" s="1"/>
  <c r="D111" i="9"/>
  <c r="E121" i="9" l="1"/>
  <c r="U227" i="6"/>
  <c r="E310" i="5" s="1"/>
  <c r="D310" i="11" s="1"/>
  <c r="S227" i="6"/>
  <c r="F310" i="5" s="1"/>
  <c r="C226" i="12" s="1"/>
  <c r="Q227" i="6"/>
  <c r="P227" i="6"/>
  <c r="F310" i="11"/>
  <c r="N227" i="6"/>
  <c r="M227" i="6"/>
  <c r="B310" i="5" s="1"/>
  <c r="J227" i="6"/>
  <c r="T227" i="6" s="1"/>
  <c r="H227" i="6"/>
  <c r="R227" i="6" s="1"/>
  <c r="G310" i="5" s="1"/>
  <c r="E311" i="10"/>
  <c r="J311" i="10" s="1"/>
  <c r="D310" i="5" s="1"/>
  <c r="I311" i="10"/>
  <c r="C310" i="5" s="1"/>
  <c r="V310" i="5" s="1"/>
  <c r="H311" i="10"/>
  <c r="FX65" i="1"/>
  <c r="FX66" i="1" s="1"/>
  <c r="FX67" i="1" s="1"/>
  <c r="FX76" i="1" s="1"/>
  <c r="GI83" i="1" s="1"/>
  <c r="FX61" i="1"/>
  <c r="FX62" i="1" s="1"/>
  <c r="FX75" i="1" s="1"/>
  <c r="GI82" i="1" s="1"/>
  <c r="FX53" i="1"/>
  <c r="FX52" i="1"/>
  <c r="FX51" i="1"/>
  <c r="FX45" i="1"/>
  <c r="GI56" i="1" s="1"/>
  <c r="FX44" i="1"/>
  <c r="GI55" i="1" s="1"/>
  <c r="B179" i="2" l="1"/>
  <c r="C179" i="2"/>
  <c r="C310" i="11"/>
  <c r="W310" i="5"/>
  <c r="FX46" i="1"/>
  <c r="GI57" i="1" s="1"/>
  <c r="G310" i="11"/>
  <c r="N310" i="5"/>
  <c r="O310" i="5"/>
  <c r="I310" i="5"/>
  <c r="B226" i="12"/>
  <c r="L310" i="5"/>
  <c r="B310" i="11"/>
  <c r="M310" i="5"/>
  <c r="K310" i="5"/>
  <c r="D110" i="9"/>
  <c r="E310" i="11" l="1"/>
  <c r="D109" i="9"/>
  <c r="FX78" i="1" l="1"/>
  <c r="GI85" i="1" s="1"/>
  <c r="FX77" i="1"/>
  <c r="GI84" i="1" s="1"/>
  <c r="GI90" i="1" l="1"/>
  <c r="J179" i="2" s="1"/>
  <c r="E120" i="9" s="1"/>
  <c r="D179" i="2"/>
  <c r="E179" i="2"/>
  <c r="F108" i="9" s="1"/>
  <c r="G108" i="9" s="1"/>
  <c r="GI88" i="1"/>
  <c r="H179" i="2" s="1"/>
  <c r="GI89" i="1"/>
  <c r="I179" i="2" s="1"/>
  <c r="D2" i="9"/>
  <c r="D3" i="9"/>
  <c r="D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46" i="9"/>
  <c r="D47" i="9"/>
  <c r="D48" i="9"/>
  <c r="D49" i="9"/>
  <c r="D50" i="9"/>
  <c r="D51" i="9"/>
  <c r="D52" i="9"/>
  <c r="D53" i="9"/>
  <c r="D54" i="9"/>
  <c r="D55" i="9"/>
  <c r="D56" i="9"/>
  <c r="D57" i="9"/>
  <c r="D58" i="9"/>
  <c r="D59" i="9"/>
  <c r="D60" i="9"/>
  <c r="D61" i="9"/>
  <c r="D62" i="9"/>
  <c r="D63" i="9" l="1"/>
  <c r="D64" i="9"/>
  <c r="D65" i="9"/>
  <c r="D66" i="9"/>
  <c r="D67" i="9" l="1"/>
  <c r="D68" i="9"/>
  <c r="D69" i="9"/>
  <c r="D70" i="9"/>
  <c r="D71" i="9"/>
  <c r="D72" i="9"/>
  <c r="D73" i="9"/>
  <c r="D74" i="9"/>
  <c r="D75" i="9"/>
  <c r="D76" i="9"/>
  <c r="D77" i="9"/>
  <c r="D78" i="9"/>
  <c r="D79" i="9"/>
  <c r="D80" i="9"/>
  <c r="D81" i="9"/>
  <c r="D82" i="9"/>
  <c r="D83" i="9"/>
  <c r="D84" i="9" l="1"/>
  <c r="D85" i="9"/>
  <c r="D86" i="9"/>
  <c r="D87" i="9"/>
  <c r="D89" i="9"/>
  <c r="D90" i="9"/>
  <c r="D91" i="9"/>
  <c r="D92" i="9"/>
  <c r="D93" i="9"/>
  <c r="D94" i="9"/>
  <c r="D96" i="9"/>
  <c r="D97" i="9"/>
  <c r="D98" i="9"/>
  <c r="D99" i="9"/>
  <c r="D101" i="9"/>
  <c r="D102" i="9"/>
  <c r="D108" i="9"/>
  <c r="D107" i="9"/>
  <c r="D106" i="9"/>
  <c r="D105" i="9"/>
  <c r="D104" i="9"/>
  <c r="D103" i="9"/>
  <c r="D100" i="9"/>
  <c r="D95" i="9"/>
  <c r="D88" i="9"/>
  <c r="U226" i="6" l="1"/>
  <c r="E309" i="5" s="1"/>
  <c r="D309" i="11" s="1"/>
  <c r="S226" i="6"/>
  <c r="Q226" i="6"/>
  <c r="P226" i="6"/>
  <c r="C309" i="11" s="1"/>
  <c r="O226" i="6"/>
  <c r="N226" i="6"/>
  <c r="M226" i="6"/>
  <c r="B309" i="5" s="1"/>
  <c r="J226" i="6"/>
  <c r="T226" i="6" s="1"/>
  <c r="H226" i="6"/>
  <c r="R226" i="6" s="1"/>
  <c r="G309" i="5" s="1"/>
  <c r="FW65" i="1"/>
  <c r="FW66" i="1" s="1"/>
  <c r="FW67" i="1" s="1"/>
  <c r="FW76" i="1" s="1"/>
  <c r="GH83" i="1" s="1"/>
  <c r="FW61" i="1"/>
  <c r="FW62" i="1" s="1"/>
  <c r="FW75" i="1" s="1"/>
  <c r="GH82" i="1" s="1"/>
  <c r="FW53" i="1"/>
  <c r="FW52" i="1"/>
  <c r="FW51" i="1"/>
  <c r="FW45" i="1"/>
  <c r="GH56" i="1" s="1"/>
  <c r="FW44" i="1"/>
  <c r="GH55" i="1" s="1"/>
  <c r="B178" i="2" l="1"/>
  <c r="C178" i="2"/>
  <c r="F309" i="11"/>
  <c r="W309" i="5"/>
  <c r="F309" i="5"/>
  <c r="C225" i="12" s="1"/>
  <c r="FW46" i="1"/>
  <c r="GH57" i="1" s="1"/>
  <c r="G309" i="11"/>
  <c r="B309" i="11"/>
  <c r="B225" i="12"/>
  <c r="K309" i="5"/>
  <c r="N309" i="5" l="1"/>
  <c r="E309" i="11"/>
  <c r="M309" i="5"/>
  <c r="L309" i="5"/>
  <c r="FW78" i="1"/>
  <c r="GH85" i="1" s="1"/>
  <c r="FW77" i="1"/>
  <c r="GH84" i="1" s="1"/>
  <c r="I310" i="10"/>
  <c r="C309" i="5" s="1"/>
  <c r="V309" i="5" s="1"/>
  <c r="H310" i="10"/>
  <c r="D178" i="2" l="1"/>
  <c r="GH90" i="1"/>
  <c r="J178" i="2" s="1"/>
  <c r="E119" i="9" s="1"/>
  <c r="E178" i="2"/>
  <c r="F107" i="9" s="1"/>
  <c r="G107" i="9" s="1"/>
  <c r="GH88" i="1"/>
  <c r="H178" i="2" s="1"/>
  <c r="GH89" i="1"/>
  <c r="I178" i="2" s="1"/>
  <c r="O309" i="5"/>
  <c r="I309" i="5"/>
  <c r="E310" i="10"/>
  <c r="J310" i="10" s="1"/>
  <c r="D309" i="5" s="1"/>
  <c r="U225" i="6" l="1"/>
  <c r="E308" i="5" s="1"/>
  <c r="D308" i="11" s="1"/>
  <c r="S225" i="6"/>
  <c r="Q225" i="6"/>
  <c r="P225" i="6"/>
  <c r="C308" i="11" s="1"/>
  <c r="O225" i="6"/>
  <c r="N225" i="6"/>
  <c r="M225" i="6"/>
  <c r="B308" i="5" s="1"/>
  <c r="B224" i="12" s="1"/>
  <c r="J225" i="6"/>
  <c r="T225" i="6" s="1"/>
  <c r="H225" i="6"/>
  <c r="R225" i="6" s="1"/>
  <c r="G308" i="5" s="1"/>
  <c r="FV53" i="1"/>
  <c r="FV52" i="1"/>
  <c r="FV51" i="1"/>
  <c r="I309" i="10"/>
  <c r="C308" i="5" s="1"/>
  <c r="V308" i="5" s="1"/>
  <c r="H309" i="10"/>
  <c r="E309" i="10"/>
  <c r="J309" i="10" s="1"/>
  <c r="D308" i="5" s="1"/>
  <c r="GG85" i="1"/>
  <c r="E177" i="2" s="1"/>
  <c r="F106" i="9" s="1"/>
  <c r="G106" i="9" s="1"/>
  <c r="GG84" i="1"/>
  <c r="FV65" i="1"/>
  <c r="FV66" i="1" s="1"/>
  <c r="FV67" i="1" s="1"/>
  <c r="FV61" i="1"/>
  <c r="FV62" i="1" s="1"/>
  <c r="FV45" i="1"/>
  <c r="GG56" i="1" s="1"/>
  <c r="FV44" i="1"/>
  <c r="GG55" i="1" s="1"/>
  <c r="FV75" i="1" l="1"/>
  <c r="GG82" i="1" s="1"/>
  <c r="FV76" i="1"/>
  <c r="GG83" i="1" s="1"/>
  <c r="GG90" i="1"/>
  <c r="J177" i="2" s="1"/>
  <c r="D177" i="2"/>
  <c r="F308" i="11"/>
  <c r="W308" i="5"/>
  <c r="FV46" i="1"/>
  <c r="GG57" i="1" s="1"/>
  <c r="B308" i="11"/>
  <c r="F308" i="5"/>
  <c r="I308" i="5" s="1"/>
  <c r="K308" i="5"/>
  <c r="G308" i="11"/>
  <c r="O308" i="5"/>
  <c r="U223" i="6"/>
  <c r="E306" i="5" s="1"/>
  <c r="D306" i="11" s="1"/>
  <c r="U224" i="6"/>
  <c r="E307" i="5" s="1"/>
  <c r="D307" i="11" s="1"/>
  <c r="S223" i="6"/>
  <c r="S224" i="6"/>
  <c r="Q223" i="6"/>
  <c r="Q224" i="6"/>
  <c r="P223" i="6"/>
  <c r="C306" i="11" s="1"/>
  <c r="P224" i="6"/>
  <c r="C307" i="11" s="1"/>
  <c r="O223" i="6"/>
  <c r="F306" i="11" s="1"/>
  <c r="O224" i="6"/>
  <c r="F307" i="11" s="1"/>
  <c r="N223" i="6"/>
  <c r="N224" i="6"/>
  <c r="M223" i="6"/>
  <c r="B306" i="5" s="1"/>
  <c r="M224" i="6"/>
  <c r="B307" i="5" s="1"/>
  <c r="J218" i="6"/>
  <c r="J219" i="6"/>
  <c r="J220" i="6"/>
  <c r="J221" i="6"/>
  <c r="J222" i="6"/>
  <c r="J223" i="6"/>
  <c r="T223" i="6" s="1"/>
  <c r="J224" i="6"/>
  <c r="T224" i="6" s="1"/>
  <c r="H223" i="6"/>
  <c r="R223" i="6" s="1"/>
  <c r="G306" i="5" s="1"/>
  <c r="H224" i="6"/>
  <c r="R224" i="6" s="1"/>
  <c r="G307" i="5" s="1"/>
  <c r="I307" i="10"/>
  <c r="C306" i="5" s="1"/>
  <c r="V306" i="5" s="1"/>
  <c r="I308" i="10"/>
  <c r="C307" i="5" s="1"/>
  <c r="V307" i="5" s="1"/>
  <c r="H307" i="10"/>
  <c r="H308" i="10"/>
  <c r="E308" i="10"/>
  <c r="J308" i="10" s="1"/>
  <c r="D307" i="5" s="1"/>
  <c r="FT78" i="1"/>
  <c r="FU78" i="1"/>
  <c r="GF85" i="1" s="1"/>
  <c r="E176" i="2" s="1"/>
  <c r="F105" i="9" s="1"/>
  <c r="G105" i="9" s="1"/>
  <c r="FT77" i="1"/>
  <c r="FU77" i="1"/>
  <c r="GF84" i="1" s="1"/>
  <c r="FT65" i="1"/>
  <c r="FT66" i="1" s="1"/>
  <c r="FT67" i="1" s="1"/>
  <c r="FT76" i="1" s="1"/>
  <c r="FU65" i="1"/>
  <c r="FU66" i="1" s="1"/>
  <c r="FU67" i="1" s="1"/>
  <c r="FU76" i="1" s="1"/>
  <c r="GF83" i="1" s="1"/>
  <c r="FD61" i="1"/>
  <c r="FD62" i="1" s="1"/>
  <c r="FE61" i="1"/>
  <c r="FE62" i="1" s="1"/>
  <c r="FF61" i="1"/>
  <c r="FF62" i="1" s="1"/>
  <c r="FG61" i="1"/>
  <c r="FG62" i="1" s="1"/>
  <c r="FH61" i="1"/>
  <c r="FH62" i="1" s="1"/>
  <c r="FI61" i="1"/>
  <c r="FI62" i="1" s="1"/>
  <c r="FJ61" i="1"/>
  <c r="FJ62" i="1" s="1"/>
  <c r="FK61" i="1"/>
  <c r="FK62" i="1" s="1"/>
  <c r="FL61" i="1"/>
  <c r="FL62" i="1" s="1"/>
  <c r="FM61" i="1"/>
  <c r="FM62" i="1" s="1"/>
  <c r="FN61" i="1"/>
  <c r="FN62" i="1" s="1"/>
  <c r="FO61" i="1"/>
  <c r="FO62" i="1" s="1"/>
  <c r="FP61" i="1"/>
  <c r="FP62" i="1" s="1"/>
  <c r="FQ61" i="1"/>
  <c r="FQ62" i="1" s="1"/>
  <c r="FR61" i="1"/>
  <c r="FR62" i="1" s="1"/>
  <c r="FS61" i="1"/>
  <c r="FS62" i="1" s="1"/>
  <c r="FT61" i="1"/>
  <c r="FT62" i="1" s="1"/>
  <c r="FT75" i="1" s="1"/>
  <c r="FU61" i="1"/>
  <c r="FU62" i="1" s="1"/>
  <c r="FU75" i="1" s="1"/>
  <c r="GF82" i="1" s="1"/>
  <c r="FT53" i="1"/>
  <c r="FU53" i="1"/>
  <c r="FT52" i="1"/>
  <c r="FU52" i="1"/>
  <c r="FT51" i="1"/>
  <c r="FU51" i="1"/>
  <c r="FT45" i="1"/>
  <c r="FU45" i="1"/>
  <c r="GF56" i="1" s="1"/>
  <c r="FT44" i="1"/>
  <c r="FU44" i="1"/>
  <c r="GF55" i="1" s="1"/>
  <c r="C177" i="2" l="1"/>
  <c r="GG89" i="1"/>
  <c r="I177" i="2" s="1"/>
  <c r="GG88" i="1"/>
  <c r="H177" i="2" s="1"/>
  <c r="B177" i="2"/>
  <c r="E118" i="9"/>
  <c r="GE83" i="1"/>
  <c r="C175" i="2" s="1"/>
  <c r="GE85" i="1"/>
  <c r="E175" i="2" s="1"/>
  <c r="F104" i="9" s="1"/>
  <c r="G104" i="9" s="1"/>
  <c r="GF88" i="1"/>
  <c r="H176" i="2" s="1"/>
  <c r="B176" i="2"/>
  <c r="GF90" i="1"/>
  <c r="J176" i="2" s="1"/>
  <c r="E117" i="9" s="1"/>
  <c r="D176" i="2"/>
  <c r="GE55" i="1"/>
  <c r="GE56" i="1"/>
  <c r="GE82" i="1"/>
  <c r="C176" i="2"/>
  <c r="GF89" i="1"/>
  <c r="I176" i="2" s="1"/>
  <c r="GE84" i="1"/>
  <c r="FT46" i="1"/>
  <c r="FU46" i="1"/>
  <c r="GF57" i="1" s="1"/>
  <c r="F307" i="5"/>
  <c r="C223" i="12" s="1"/>
  <c r="C224" i="12"/>
  <c r="M308" i="5"/>
  <c r="L308" i="5"/>
  <c r="E308" i="11"/>
  <c r="F306" i="5"/>
  <c r="C222" i="12" s="1"/>
  <c r="N308" i="5"/>
  <c r="G306" i="11"/>
  <c r="B306" i="11"/>
  <c r="O306" i="5"/>
  <c r="K306" i="5"/>
  <c r="B222" i="12"/>
  <c r="B223" i="12"/>
  <c r="B307" i="11"/>
  <c r="O307" i="5"/>
  <c r="K307" i="5"/>
  <c r="G307" i="11"/>
  <c r="W307" i="5"/>
  <c r="W306" i="5"/>
  <c r="U222" i="6"/>
  <c r="E305" i="5" s="1"/>
  <c r="D305" i="11" s="1"/>
  <c r="T222" i="6"/>
  <c r="S222" i="6"/>
  <c r="Q222" i="6"/>
  <c r="P222" i="6"/>
  <c r="C305" i="11" s="1"/>
  <c r="O222" i="6"/>
  <c r="N222" i="6"/>
  <c r="H222" i="6"/>
  <c r="R222" i="6" s="1"/>
  <c r="G305" i="5" s="1"/>
  <c r="G305" i="11" s="1"/>
  <c r="M222" i="6"/>
  <c r="B305" i="5" s="1"/>
  <c r="B221" i="12" s="1"/>
  <c r="I306" i="10"/>
  <c r="C305" i="5" s="1"/>
  <c r="V305" i="5" s="1"/>
  <c r="E306" i="10"/>
  <c r="J306" i="10" s="1"/>
  <c r="D305" i="5" s="1"/>
  <c r="E307" i="10"/>
  <c r="J307" i="10" s="1"/>
  <c r="D306" i="5" s="1"/>
  <c r="H306" i="10"/>
  <c r="FS78" i="1"/>
  <c r="GD85" i="1" s="1"/>
  <c r="E174" i="2" s="1"/>
  <c r="F103" i="9" s="1"/>
  <c r="G103" i="9" s="1"/>
  <c r="FS77" i="1"/>
  <c r="GD84" i="1" s="1"/>
  <c r="FS65" i="1"/>
  <c r="FS75" i="1"/>
  <c r="GD82" i="1" s="1"/>
  <c r="FS45" i="1"/>
  <c r="GD56" i="1" s="1"/>
  <c r="FS44" i="1"/>
  <c r="GD55" i="1" s="1"/>
  <c r="FS53" i="1"/>
  <c r="FS52" i="1"/>
  <c r="FS51" i="1"/>
  <c r="GE89" i="1" l="1"/>
  <c r="I175" i="2" s="1"/>
  <c r="GE57" i="1"/>
  <c r="GE88" i="1"/>
  <c r="H175" i="2" s="1"/>
  <c r="B175" i="2"/>
  <c r="GD88" i="1"/>
  <c r="H174" i="2" s="1"/>
  <c r="B174" i="2"/>
  <c r="D175" i="2"/>
  <c r="GE90" i="1"/>
  <c r="J175" i="2" s="1"/>
  <c r="E116" i="9" s="1"/>
  <c r="D174" i="2"/>
  <c r="GD90" i="1"/>
  <c r="J174" i="2" s="1"/>
  <c r="E115" i="9" s="1"/>
  <c r="L307" i="5"/>
  <c r="I307" i="5"/>
  <c r="E307" i="11"/>
  <c r="N307" i="5"/>
  <c r="M307" i="5"/>
  <c r="I306" i="5"/>
  <c r="FS46" i="1"/>
  <c r="GD57" i="1" s="1"/>
  <c r="L306" i="5"/>
  <c r="N306" i="5"/>
  <c r="M306" i="5"/>
  <c r="E306" i="11"/>
  <c r="F305" i="11"/>
  <c r="W305" i="5"/>
  <c r="F305" i="5"/>
  <c r="C221" i="12" s="1"/>
  <c r="FS66" i="1"/>
  <c r="FS67" i="1" s="1"/>
  <c r="FS76" i="1" s="1"/>
  <c r="GD83" i="1" s="1"/>
  <c r="K305" i="5"/>
  <c r="B305" i="11"/>
  <c r="O305" i="5"/>
  <c r="S221" i="6"/>
  <c r="U221" i="6"/>
  <c r="E304" i="5" s="1"/>
  <c r="D304" i="11" s="1"/>
  <c r="T221" i="6"/>
  <c r="Q221" i="6"/>
  <c r="P221" i="6"/>
  <c r="C304" i="11" s="1"/>
  <c r="O221" i="6"/>
  <c r="N221" i="6"/>
  <c r="H221" i="6"/>
  <c r="R221" i="6" s="1"/>
  <c r="G304" i="5" s="1"/>
  <c r="M221" i="6"/>
  <c r="B304" i="5" s="1"/>
  <c r="I305" i="10"/>
  <c r="C304" i="5" s="1"/>
  <c r="V304" i="5" s="1"/>
  <c r="H305" i="10"/>
  <c r="E305" i="10"/>
  <c r="J305" i="10" s="1"/>
  <c r="D304" i="5" s="1"/>
  <c r="FR78" i="1"/>
  <c r="GC85" i="1" s="1"/>
  <c r="E173" i="2" s="1"/>
  <c r="F102" i="9" s="1"/>
  <c r="G102" i="9" s="1"/>
  <c r="FR77" i="1"/>
  <c r="GC84" i="1" s="1"/>
  <c r="FR65" i="1"/>
  <c r="FR75" i="1"/>
  <c r="GC82" i="1" s="1"/>
  <c r="FR53" i="1"/>
  <c r="FR52" i="1"/>
  <c r="FR51" i="1"/>
  <c r="FR44" i="1"/>
  <c r="GC55" i="1" s="1"/>
  <c r="FR45" i="1"/>
  <c r="GC56" i="1" s="1"/>
  <c r="C174" i="2" l="1"/>
  <c r="GD89" i="1"/>
  <c r="I174" i="2" s="1"/>
  <c r="GC88" i="1"/>
  <c r="H173" i="2" s="1"/>
  <c r="B173" i="2"/>
  <c r="D173" i="2"/>
  <c r="GC90" i="1"/>
  <c r="J173" i="2" s="1"/>
  <c r="E114" i="9" s="1"/>
  <c r="L305" i="5"/>
  <c r="FR46" i="1"/>
  <c r="GC57" i="1" s="1"/>
  <c r="E305" i="11"/>
  <c r="N305" i="5"/>
  <c r="I305" i="5"/>
  <c r="M305" i="5"/>
  <c r="FR66" i="1"/>
  <c r="FR67" i="1" s="1"/>
  <c r="FR76" i="1" s="1"/>
  <c r="GC83" i="1" s="1"/>
  <c r="F304" i="11"/>
  <c r="W304" i="5"/>
  <c r="F304" i="5"/>
  <c r="N304" i="5" s="1"/>
  <c r="G304" i="11"/>
  <c r="B304" i="11"/>
  <c r="O304" i="5"/>
  <c r="B220" i="12"/>
  <c r="K304" i="5"/>
  <c r="GC89" i="1" l="1"/>
  <c r="I173" i="2" s="1"/>
  <c r="C173" i="2"/>
  <c r="I304" i="5"/>
  <c r="E304" i="11"/>
  <c r="M304" i="5"/>
  <c r="C220" i="12"/>
  <c r="L304" i="5"/>
  <c r="U220" i="6"/>
  <c r="E303" i="5" s="1"/>
  <c r="D303" i="11" s="1"/>
  <c r="T220" i="6"/>
  <c r="S220" i="6"/>
  <c r="Q220" i="6"/>
  <c r="P220" i="6"/>
  <c r="C303" i="11" s="1"/>
  <c r="O220" i="6"/>
  <c r="N220" i="6"/>
  <c r="M220" i="6"/>
  <c r="B303" i="5" s="1"/>
  <c r="H220" i="6"/>
  <c r="R220" i="6" s="1"/>
  <c r="G303" i="5" s="1"/>
  <c r="I304" i="10"/>
  <c r="C303" i="5" s="1"/>
  <c r="E304" i="10"/>
  <c r="J304" i="10" s="1"/>
  <c r="D303" i="5" s="1"/>
  <c r="H304" i="10"/>
  <c r="FQ78" i="1"/>
  <c r="GB85" i="1" s="1"/>
  <c r="E172" i="2" s="1"/>
  <c r="F101" i="9" s="1"/>
  <c r="G101" i="9" s="1"/>
  <c r="FQ77" i="1"/>
  <c r="GB84" i="1" s="1"/>
  <c r="FQ65" i="1"/>
  <c r="FQ75" i="1"/>
  <c r="GB82" i="1" s="1"/>
  <c r="FQ53" i="1"/>
  <c r="FQ52" i="1"/>
  <c r="FQ51" i="1"/>
  <c r="FQ45" i="1"/>
  <c r="GB56" i="1" s="1"/>
  <c r="FQ44" i="1"/>
  <c r="GB55" i="1" s="1"/>
  <c r="B172" i="2" l="1"/>
  <c r="GB88" i="1"/>
  <c r="H172" i="2" s="1"/>
  <c r="D172" i="2"/>
  <c r="GB90" i="1"/>
  <c r="J172" i="2" s="1"/>
  <c r="E113" i="9" s="1"/>
  <c r="FQ46" i="1"/>
  <c r="GB57" i="1" s="1"/>
  <c r="W303" i="5"/>
  <c r="FQ66" i="1"/>
  <c r="FQ67" i="1" s="1"/>
  <c r="FQ76" i="1" s="1"/>
  <c r="GB83" i="1" s="1"/>
  <c r="F303" i="5"/>
  <c r="C219" i="12" s="1"/>
  <c r="F303" i="11"/>
  <c r="B219" i="12"/>
  <c r="K303" i="5"/>
  <c r="B303" i="11"/>
  <c r="G303" i="11"/>
  <c r="O303" i="5"/>
  <c r="V303" i="5"/>
  <c r="GB89" i="1" l="1"/>
  <c r="I172" i="2" s="1"/>
  <c r="C172" i="2"/>
  <c r="E303" i="11"/>
  <c r="M303" i="5"/>
  <c r="L303" i="5"/>
  <c r="N303" i="5"/>
  <c r="I303" i="5"/>
  <c r="U219" i="6"/>
  <c r="E302" i="5" s="1"/>
  <c r="D302" i="11" s="1"/>
  <c r="T219" i="6"/>
  <c r="S219" i="6"/>
  <c r="Q219" i="6"/>
  <c r="P219" i="6"/>
  <c r="C302" i="11" s="1"/>
  <c r="O219" i="6"/>
  <c r="N219" i="6"/>
  <c r="M219" i="6"/>
  <c r="B302" i="5" s="1"/>
  <c r="H219" i="6"/>
  <c r="R219" i="6" s="1"/>
  <c r="G302" i="5" s="1"/>
  <c r="I303" i="10"/>
  <c r="C302" i="5" s="1"/>
  <c r="H303" i="10"/>
  <c r="E303" i="10"/>
  <c r="J303" i="10" s="1"/>
  <c r="D302" i="5" s="1"/>
  <c r="W302" i="5" l="1"/>
  <c r="F302" i="5"/>
  <c r="C218" i="12" s="1"/>
  <c r="V302" i="5"/>
  <c r="F302" i="11"/>
  <c r="B218" i="12"/>
  <c r="K302" i="5"/>
  <c r="B302" i="11"/>
  <c r="O302" i="5"/>
  <c r="G302" i="11"/>
  <c r="FP78" i="1"/>
  <c r="GA85" i="1" s="1"/>
  <c r="E171" i="2" s="1"/>
  <c r="F100" i="9" s="1"/>
  <c r="G100" i="9" s="1"/>
  <c r="FP77" i="1"/>
  <c r="FP65" i="1"/>
  <c r="FP75" i="1"/>
  <c r="GA82" i="1" s="1"/>
  <c r="FP53" i="1"/>
  <c r="FP52" i="1"/>
  <c r="FP51" i="1"/>
  <c r="FP45" i="1"/>
  <c r="GA56" i="1" s="1"/>
  <c r="FP44" i="1"/>
  <c r="GA55" i="1" s="1"/>
  <c r="GA84" i="1" l="1"/>
  <c r="D171" i="2" s="1"/>
  <c r="GA88" i="1"/>
  <c r="H171" i="2" s="1"/>
  <c r="B171" i="2"/>
  <c r="N302" i="5"/>
  <c r="M302" i="5"/>
  <c r="E302" i="11"/>
  <c r="FP66" i="1"/>
  <c r="FP67" i="1" s="1"/>
  <c r="FP76" i="1" s="1"/>
  <c r="GA83" i="1" s="1"/>
  <c r="L302" i="5"/>
  <c r="I302" i="5"/>
  <c r="FP46" i="1"/>
  <c r="GA57" i="1" s="1"/>
  <c r="GA90" i="1" l="1"/>
  <c r="J171" i="2" s="1"/>
  <c r="E112" i="9" s="1"/>
  <c r="GA89" i="1"/>
  <c r="I171" i="2" s="1"/>
  <c r="C171" i="2"/>
  <c r="U51" i="6"/>
  <c r="E134" i="5" s="1"/>
  <c r="D134" i="11" s="1"/>
  <c r="U52" i="6"/>
  <c r="E135" i="5" s="1"/>
  <c r="D135" i="11" s="1"/>
  <c r="U53" i="6"/>
  <c r="E136" i="5" s="1"/>
  <c r="D136" i="11" s="1"/>
  <c r="U54" i="6"/>
  <c r="E137" i="5" s="1"/>
  <c r="D137" i="11" s="1"/>
  <c r="U55" i="6"/>
  <c r="E138" i="5" s="1"/>
  <c r="D138" i="11" s="1"/>
  <c r="U56" i="6"/>
  <c r="E139" i="5" s="1"/>
  <c r="D139" i="11" s="1"/>
  <c r="U57" i="6"/>
  <c r="E140" i="5" s="1"/>
  <c r="D140" i="11" s="1"/>
  <c r="U58" i="6"/>
  <c r="E141" i="5" s="1"/>
  <c r="D141" i="11" s="1"/>
  <c r="U59" i="6"/>
  <c r="E142" i="5" s="1"/>
  <c r="D142" i="11" s="1"/>
  <c r="U60" i="6"/>
  <c r="E143" i="5" s="1"/>
  <c r="D143" i="11" s="1"/>
  <c r="U61" i="6"/>
  <c r="E144" i="5" s="1"/>
  <c r="D144" i="11" s="1"/>
  <c r="U62" i="6"/>
  <c r="E145" i="5" s="1"/>
  <c r="D145" i="11" s="1"/>
  <c r="U63" i="6"/>
  <c r="E146" i="5" s="1"/>
  <c r="D146" i="11" s="1"/>
  <c r="U64" i="6"/>
  <c r="E147" i="5" s="1"/>
  <c r="D147" i="11" s="1"/>
  <c r="U65" i="6"/>
  <c r="E148" i="5" s="1"/>
  <c r="D148" i="11" s="1"/>
  <c r="U66" i="6"/>
  <c r="E149" i="5" s="1"/>
  <c r="D149" i="11" s="1"/>
  <c r="U67" i="6"/>
  <c r="E150" i="5" s="1"/>
  <c r="D150" i="11" s="1"/>
  <c r="U68" i="6"/>
  <c r="E151" i="5" s="1"/>
  <c r="D151" i="11" s="1"/>
  <c r="U69" i="6"/>
  <c r="E152" i="5" s="1"/>
  <c r="D152" i="11" s="1"/>
  <c r="U70" i="6"/>
  <c r="E153" i="5" s="1"/>
  <c r="D153" i="11" s="1"/>
  <c r="U71" i="6"/>
  <c r="E154" i="5" s="1"/>
  <c r="D154" i="11" s="1"/>
  <c r="U72" i="6"/>
  <c r="E155" i="5" s="1"/>
  <c r="D155" i="11" s="1"/>
  <c r="U73" i="6"/>
  <c r="E156" i="5" s="1"/>
  <c r="D156" i="11" s="1"/>
  <c r="U74" i="6"/>
  <c r="E157" i="5" s="1"/>
  <c r="D157" i="11" s="1"/>
  <c r="U75" i="6"/>
  <c r="E158" i="5" s="1"/>
  <c r="D158" i="11" s="1"/>
  <c r="U76" i="6"/>
  <c r="E159" i="5" s="1"/>
  <c r="D159" i="11" s="1"/>
  <c r="U77" i="6"/>
  <c r="E160" i="5" s="1"/>
  <c r="D160" i="11" s="1"/>
  <c r="U78" i="6"/>
  <c r="E161" i="5" s="1"/>
  <c r="D161" i="11" s="1"/>
  <c r="U79" i="6"/>
  <c r="E162" i="5" s="1"/>
  <c r="D162" i="11" s="1"/>
  <c r="U80" i="6"/>
  <c r="E163" i="5" s="1"/>
  <c r="D163" i="11" s="1"/>
  <c r="U81" i="6"/>
  <c r="E164" i="5" s="1"/>
  <c r="D164" i="11" s="1"/>
  <c r="U82" i="6"/>
  <c r="E165" i="5" s="1"/>
  <c r="D165" i="11" s="1"/>
  <c r="U83" i="6"/>
  <c r="E166" i="5" s="1"/>
  <c r="D166" i="11" s="1"/>
  <c r="U84" i="6"/>
  <c r="E167" i="5" s="1"/>
  <c r="D167" i="11" s="1"/>
  <c r="U85" i="6"/>
  <c r="E168" i="5" s="1"/>
  <c r="D168" i="11" s="1"/>
  <c r="U86" i="6"/>
  <c r="E169" i="5" s="1"/>
  <c r="D169" i="11" s="1"/>
  <c r="U87" i="6"/>
  <c r="E170" i="5" s="1"/>
  <c r="D170" i="11" s="1"/>
  <c r="U88" i="6"/>
  <c r="E171" i="5" s="1"/>
  <c r="D171" i="11" s="1"/>
  <c r="U89" i="6"/>
  <c r="E172" i="5" s="1"/>
  <c r="D172" i="11" s="1"/>
  <c r="U90" i="6"/>
  <c r="E173" i="5" s="1"/>
  <c r="D173" i="11" s="1"/>
  <c r="U91" i="6"/>
  <c r="E174" i="5" s="1"/>
  <c r="D174" i="11" s="1"/>
  <c r="U92" i="6"/>
  <c r="E175" i="5" s="1"/>
  <c r="D175" i="11" s="1"/>
  <c r="U93" i="6"/>
  <c r="E176" i="5" s="1"/>
  <c r="D176" i="11" s="1"/>
  <c r="U94" i="6"/>
  <c r="E177" i="5" s="1"/>
  <c r="D177" i="11" s="1"/>
  <c r="U95" i="6"/>
  <c r="E178" i="5" s="1"/>
  <c r="D178" i="11" s="1"/>
  <c r="U96" i="6"/>
  <c r="E179" i="5" s="1"/>
  <c r="D179" i="11" s="1"/>
  <c r="U97" i="6"/>
  <c r="E180" i="5" s="1"/>
  <c r="D180" i="11" s="1"/>
  <c r="U98" i="6"/>
  <c r="E181" i="5" s="1"/>
  <c r="D181" i="11" s="1"/>
  <c r="U99" i="6"/>
  <c r="E182" i="5" s="1"/>
  <c r="D182" i="11" s="1"/>
  <c r="U100" i="6"/>
  <c r="E183" i="5" s="1"/>
  <c r="D183" i="11" s="1"/>
  <c r="U101" i="6"/>
  <c r="E184" i="5" s="1"/>
  <c r="D184" i="11" s="1"/>
  <c r="U102" i="6"/>
  <c r="E185" i="5" s="1"/>
  <c r="D185" i="11" s="1"/>
  <c r="U103" i="6"/>
  <c r="E186" i="5" s="1"/>
  <c r="D186" i="11" s="1"/>
  <c r="U104" i="6"/>
  <c r="E187" i="5" s="1"/>
  <c r="D187" i="11" s="1"/>
  <c r="U105" i="6"/>
  <c r="E188" i="5" s="1"/>
  <c r="D188" i="11" s="1"/>
  <c r="U106" i="6"/>
  <c r="E189" i="5" s="1"/>
  <c r="D189" i="11" s="1"/>
  <c r="U107" i="6"/>
  <c r="E190" i="5" s="1"/>
  <c r="D190" i="11" s="1"/>
  <c r="U108" i="6"/>
  <c r="E191" i="5" s="1"/>
  <c r="D191" i="11" s="1"/>
  <c r="U109" i="6"/>
  <c r="E192" i="5" s="1"/>
  <c r="D192" i="11" s="1"/>
  <c r="U110" i="6"/>
  <c r="E193" i="5" s="1"/>
  <c r="D193" i="11" s="1"/>
  <c r="U111" i="6"/>
  <c r="E194" i="5" s="1"/>
  <c r="D194" i="11" s="1"/>
  <c r="U112" i="6"/>
  <c r="E195" i="5" s="1"/>
  <c r="D195" i="11" s="1"/>
  <c r="U113" i="6"/>
  <c r="E196" i="5" s="1"/>
  <c r="D196" i="11" s="1"/>
  <c r="U114" i="6"/>
  <c r="E197" i="5" s="1"/>
  <c r="D197" i="11" s="1"/>
  <c r="U115" i="6"/>
  <c r="E198" i="5" s="1"/>
  <c r="D198" i="11" s="1"/>
  <c r="U116" i="6"/>
  <c r="E199" i="5" s="1"/>
  <c r="D199" i="11" s="1"/>
  <c r="U117" i="6"/>
  <c r="E200" i="5" s="1"/>
  <c r="D200" i="11" s="1"/>
  <c r="U118" i="6"/>
  <c r="E201" i="5" s="1"/>
  <c r="D201" i="11" s="1"/>
  <c r="U119" i="6"/>
  <c r="E202" i="5" s="1"/>
  <c r="D202" i="11" s="1"/>
  <c r="U120" i="6"/>
  <c r="E203" i="5" s="1"/>
  <c r="D203" i="11" s="1"/>
  <c r="U121" i="6"/>
  <c r="E204" i="5" s="1"/>
  <c r="D204" i="11" s="1"/>
  <c r="U122" i="6"/>
  <c r="E205" i="5" s="1"/>
  <c r="D205" i="11" s="1"/>
  <c r="U123" i="6"/>
  <c r="E206" i="5" s="1"/>
  <c r="D206" i="11" s="1"/>
  <c r="U124" i="6"/>
  <c r="E207" i="5" s="1"/>
  <c r="D207" i="11" s="1"/>
  <c r="U125" i="6"/>
  <c r="E208" i="5" s="1"/>
  <c r="D208" i="11" s="1"/>
  <c r="U126" i="6"/>
  <c r="E209" i="5" s="1"/>
  <c r="D209" i="11" s="1"/>
  <c r="U127" i="6"/>
  <c r="E210" i="5" s="1"/>
  <c r="D210" i="11" s="1"/>
  <c r="U128" i="6"/>
  <c r="E211" i="5" s="1"/>
  <c r="D211" i="11" s="1"/>
  <c r="U129" i="6"/>
  <c r="E212" i="5" s="1"/>
  <c r="D212" i="11" s="1"/>
  <c r="U130" i="6"/>
  <c r="E213" i="5" s="1"/>
  <c r="D213" i="11" s="1"/>
  <c r="U131" i="6"/>
  <c r="E214" i="5" s="1"/>
  <c r="D214" i="11" s="1"/>
  <c r="U132" i="6"/>
  <c r="E215" i="5" s="1"/>
  <c r="D215" i="11" s="1"/>
  <c r="U133" i="6"/>
  <c r="E216" i="5" s="1"/>
  <c r="D216" i="11" s="1"/>
  <c r="U134" i="6"/>
  <c r="E217" i="5" s="1"/>
  <c r="D217" i="11" s="1"/>
  <c r="U135" i="6"/>
  <c r="E218" i="5" s="1"/>
  <c r="D218" i="11" s="1"/>
  <c r="U136" i="6"/>
  <c r="E219" i="5" s="1"/>
  <c r="D219" i="11" s="1"/>
  <c r="U137" i="6"/>
  <c r="E220" i="5" s="1"/>
  <c r="D220" i="11" s="1"/>
  <c r="U138" i="6"/>
  <c r="E221" i="5" s="1"/>
  <c r="D221" i="11" s="1"/>
  <c r="U139" i="6"/>
  <c r="E222" i="5" s="1"/>
  <c r="D222" i="11" s="1"/>
  <c r="U140" i="6"/>
  <c r="E223" i="5" s="1"/>
  <c r="D223" i="11" s="1"/>
  <c r="U141" i="6"/>
  <c r="E224" i="5" s="1"/>
  <c r="D224" i="11" s="1"/>
  <c r="U142" i="6"/>
  <c r="E225" i="5" s="1"/>
  <c r="D225" i="11" s="1"/>
  <c r="U143" i="6"/>
  <c r="E226" i="5" s="1"/>
  <c r="D226" i="11" s="1"/>
  <c r="U144" i="6"/>
  <c r="E227" i="5" s="1"/>
  <c r="D227" i="11" s="1"/>
  <c r="U145" i="6"/>
  <c r="E228" i="5" s="1"/>
  <c r="D228" i="11" s="1"/>
  <c r="U146" i="6"/>
  <c r="E229" i="5" s="1"/>
  <c r="D229" i="11" s="1"/>
  <c r="U147" i="6"/>
  <c r="E230" i="5" s="1"/>
  <c r="D230" i="11" s="1"/>
  <c r="U148" i="6"/>
  <c r="E231" i="5" s="1"/>
  <c r="D231" i="11" s="1"/>
  <c r="U149" i="6"/>
  <c r="E232" i="5" s="1"/>
  <c r="D232" i="11" s="1"/>
  <c r="U150" i="6"/>
  <c r="E233" i="5" s="1"/>
  <c r="D233" i="11" s="1"/>
  <c r="U151" i="6"/>
  <c r="E234" i="5" s="1"/>
  <c r="D234" i="11" s="1"/>
  <c r="U152" i="6"/>
  <c r="E235" i="5" s="1"/>
  <c r="D235" i="11" s="1"/>
  <c r="U153" i="6"/>
  <c r="E236" i="5" s="1"/>
  <c r="D236" i="11" s="1"/>
  <c r="U154" i="6"/>
  <c r="E237" i="5" s="1"/>
  <c r="D237" i="11" s="1"/>
  <c r="U155" i="6"/>
  <c r="E238" i="5" s="1"/>
  <c r="D238" i="11" s="1"/>
  <c r="U156" i="6"/>
  <c r="E239" i="5" s="1"/>
  <c r="D239" i="11" s="1"/>
  <c r="U157" i="6"/>
  <c r="E240" i="5" s="1"/>
  <c r="D240" i="11" s="1"/>
  <c r="U158" i="6"/>
  <c r="E241" i="5" s="1"/>
  <c r="D241" i="11" s="1"/>
  <c r="U159" i="6"/>
  <c r="E242" i="5" s="1"/>
  <c r="D242" i="11" s="1"/>
  <c r="U160" i="6"/>
  <c r="E243" i="5" s="1"/>
  <c r="D243" i="11" s="1"/>
  <c r="U161" i="6"/>
  <c r="E244" i="5" s="1"/>
  <c r="D244" i="11" s="1"/>
  <c r="U162" i="6"/>
  <c r="E245" i="5" s="1"/>
  <c r="D245" i="11" s="1"/>
  <c r="U163" i="6"/>
  <c r="E246" i="5" s="1"/>
  <c r="D246" i="11" s="1"/>
  <c r="U164" i="6"/>
  <c r="E247" i="5" s="1"/>
  <c r="D247" i="11" s="1"/>
  <c r="U165" i="6"/>
  <c r="E248" i="5" s="1"/>
  <c r="D248" i="11" s="1"/>
  <c r="U166" i="6"/>
  <c r="E249" i="5" s="1"/>
  <c r="D249" i="11" s="1"/>
  <c r="U167" i="6"/>
  <c r="E250" i="5" s="1"/>
  <c r="D250" i="11" s="1"/>
  <c r="U168" i="6"/>
  <c r="E251" i="5" s="1"/>
  <c r="D251" i="11" s="1"/>
  <c r="U169" i="6"/>
  <c r="E252" i="5" s="1"/>
  <c r="D252" i="11" s="1"/>
  <c r="U170" i="6"/>
  <c r="E253" i="5" s="1"/>
  <c r="D253" i="11" s="1"/>
  <c r="U171" i="6"/>
  <c r="E254" i="5" s="1"/>
  <c r="D254" i="11" s="1"/>
  <c r="U172" i="6"/>
  <c r="E255" i="5" s="1"/>
  <c r="D255" i="11" s="1"/>
  <c r="U173" i="6"/>
  <c r="E256" i="5" s="1"/>
  <c r="D256" i="11" s="1"/>
  <c r="U174" i="6"/>
  <c r="E257" i="5" s="1"/>
  <c r="D257" i="11" s="1"/>
  <c r="U175" i="6"/>
  <c r="E258" i="5" s="1"/>
  <c r="D258" i="11" s="1"/>
  <c r="U176" i="6"/>
  <c r="E259" i="5" s="1"/>
  <c r="D259" i="11" s="1"/>
  <c r="U177" i="6"/>
  <c r="E260" i="5" s="1"/>
  <c r="D260" i="11" s="1"/>
  <c r="U178" i="6"/>
  <c r="E261" i="5" s="1"/>
  <c r="D261" i="11" s="1"/>
  <c r="U179" i="6"/>
  <c r="E262" i="5" s="1"/>
  <c r="D262" i="11" s="1"/>
  <c r="U180" i="6"/>
  <c r="E263" i="5" s="1"/>
  <c r="D263" i="11" s="1"/>
  <c r="U181" i="6"/>
  <c r="E264" i="5" s="1"/>
  <c r="D264" i="11" s="1"/>
  <c r="U182" i="6"/>
  <c r="E265" i="5" s="1"/>
  <c r="D265" i="11" s="1"/>
  <c r="U183" i="6"/>
  <c r="E266" i="5" s="1"/>
  <c r="D266" i="11" s="1"/>
  <c r="U184" i="6"/>
  <c r="E267" i="5" s="1"/>
  <c r="D267" i="11" s="1"/>
  <c r="U185" i="6"/>
  <c r="E268" i="5" s="1"/>
  <c r="D268" i="11" s="1"/>
  <c r="U186" i="6"/>
  <c r="E269" i="5" s="1"/>
  <c r="D269" i="11" s="1"/>
  <c r="U187" i="6"/>
  <c r="E270" i="5" s="1"/>
  <c r="D270" i="11" s="1"/>
  <c r="U188" i="6"/>
  <c r="E271" i="5" s="1"/>
  <c r="D271" i="11" s="1"/>
  <c r="U189" i="6"/>
  <c r="E272" i="5" s="1"/>
  <c r="D272" i="11" s="1"/>
  <c r="U190" i="6"/>
  <c r="E273" i="5" s="1"/>
  <c r="D273" i="11" s="1"/>
  <c r="U191" i="6"/>
  <c r="E274" i="5" s="1"/>
  <c r="D274" i="11" s="1"/>
  <c r="U192" i="6"/>
  <c r="E275" i="5" s="1"/>
  <c r="D275" i="11" s="1"/>
  <c r="U193" i="6"/>
  <c r="E276" i="5" s="1"/>
  <c r="D276" i="11" s="1"/>
  <c r="U194" i="6"/>
  <c r="E277" i="5" s="1"/>
  <c r="D277" i="11" s="1"/>
  <c r="U195" i="6"/>
  <c r="E278" i="5" s="1"/>
  <c r="D278" i="11" s="1"/>
  <c r="U196" i="6"/>
  <c r="E279" i="5" s="1"/>
  <c r="D279" i="11" s="1"/>
  <c r="U197" i="6"/>
  <c r="E280" i="5" s="1"/>
  <c r="D280" i="11" s="1"/>
  <c r="U198" i="6"/>
  <c r="E281" i="5" s="1"/>
  <c r="D281" i="11" s="1"/>
  <c r="U199" i="6"/>
  <c r="E282" i="5" s="1"/>
  <c r="D282" i="11" s="1"/>
  <c r="U200" i="6"/>
  <c r="E283" i="5" s="1"/>
  <c r="D283" i="11" s="1"/>
  <c r="U201" i="6"/>
  <c r="E284" i="5" s="1"/>
  <c r="D284" i="11" s="1"/>
  <c r="U202" i="6"/>
  <c r="E285" i="5" s="1"/>
  <c r="D285" i="11" s="1"/>
  <c r="U203" i="6"/>
  <c r="E286" i="5" s="1"/>
  <c r="D286" i="11" s="1"/>
  <c r="U204" i="6"/>
  <c r="E287" i="5" s="1"/>
  <c r="D287" i="11" s="1"/>
  <c r="U205" i="6"/>
  <c r="E288" i="5" s="1"/>
  <c r="D288" i="11" s="1"/>
  <c r="U206" i="6"/>
  <c r="E289" i="5" s="1"/>
  <c r="D289" i="11" s="1"/>
  <c r="U207" i="6"/>
  <c r="E290" i="5" s="1"/>
  <c r="D290" i="11" s="1"/>
  <c r="U208" i="6"/>
  <c r="E291" i="5" s="1"/>
  <c r="D291" i="11" s="1"/>
  <c r="U209" i="6"/>
  <c r="E292" i="5" s="1"/>
  <c r="D292" i="11" s="1"/>
  <c r="U210" i="6"/>
  <c r="E293" i="5" s="1"/>
  <c r="D293" i="11" s="1"/>
  <c r="U211" i="6"/>
  <c r="E294" i="5" s="1"/>
  <c r="D294" i="11" s="1"/>
  <c r="U212" i="6"/>
  <c r="E295" i="5" s="1"/>
  <c r="D295" i="11" s="1"/>
  <c r="U213" i="6"/>
  <c r="E296" i="5" s="1"/>
  <c r="D296" i="11" s="1"/>
  <c r="U214" i="6"/>
  <c r="E297" i="5" s="1"/>
  <c r="D297" i="11" s="1"/>
  <c r="U215" i="6"/>
  <c r="E298" i="5" s="1"/>
  <c r="D298" i="11" s="1"/>
  <c r="U216" i="6"/>
  <c r="E299" i="5" s="1"/>
  <c r="D299" i="11" s="1"/>
  <c r="U217" i="6"/>
  <c r="E300" i="5" s="1"/>
  <c r="D300" i="11" s="1"/>
  <c r="U218" i="6"/>
  <c r="E301" i="5" s="1"/>
  <c r="D301" i="11" s="1"/>
  <c r="S110" i="6"/>
  <c r="S111" i="6"/>
  <c r="S112" i="6"/>
  <c r="S113" i="6"/>
  <c r="S114" i="6"/>
  <c r="S115" i="6"/>
  <c r="S116" i="6"/>
  <c r="S117" i="6"/>
  <c r="S118" i="6"/>
  <c r="S119" i="6"/>
  <c r="S120" i="6"/>
  <c r="S121" i="6"/>
  <c r="S122" i="6"/>
  <c r="S123" i="6"/>
  <c r="S124" i="6"/>
  <c r="S125" i="6"/>
  <c r="S126" i="6"/>
  <c r="S127" i="6"/>
  <c r="S128" i="6"/>
  <c r="S129" i="6"/>
  <c r="S130" i="6"/>
  <c r="S131" i="6"/>
  <c r="S132" i="6"/>
  <c r="S133" i="6"/>
  <c r="S134" i="6"/>
  <c r="S135" i="6"/>
  <c r="S136" i="6"/>
  <c r="S137" i="6"/>
  <c r="S138" i="6"/>
  <c r="S139" i="6"/>
  <c r="S140" i="6"/>
  <c r="S141" i="6"/>
  <c r="S142" i="6"/>
  <c r="S143" i="6"/>
  <c r="S144" i="6"/>
  <c r="S145" i="6"/>
  <c r="S146" i="6"/>
  <c r="S147" i="6"/>
  <c r="S148" i="6"/>
  <c r="S149" i="6"/>
  <c r="S150" i="6"/>
  <c r="S151" i="6"/>
  <c r="S152" i="6"/>
  <c r="S153" i="6"/>
  <c r="S154" i="6"/>
  <c r="S155" i="6"/>
  <c r="S156" i="6"/>
  <c r="S157" i="6"/>
  <c r="S158" i="6"/>
  <c r="S159" i="6"/>
  <c r="S160" i="6"/>
  <c r="S161" i="6"/>
  <c r="S162" i="6"/>
  <c r="S163" i="6"/>
  <c r="S164" i="6"/>
  <c r="S165" i="6"/>
  <c r="S166" i="6"/>
  <c r="S167" i="6"/>
  <c r="S168" i="6"/>
  <c r="S169" i="6"/>
  <c r="S170" i="6"/>
  <c r="S171" i="6"/>
  <c r="S172" i="6"/>
  <c r="S173" i="6"/>
  <c r="S174" i="6"/>
  <c r="S175" i="6"/>
  <c r="S176" i="6"/>
  <c r="S177" i="6"/>
  <c r="S178" i="6"/>
  <c r="S179" i="6"/>
  <c r="S180" i="6"/>
  <c r="S181" i="6"/>
  <c r="S182" i="6"/>
  <c r="S183" i="6"/>
  <c r="S184" i="6"/>
  <c r="S185" i="6"/>
  <c r="S186" i="6"/>
  <c r="S187" i="6"/>
  <c r="S188" i="6"/>
  <c r="S189" i="6"/>
  <c r="S190" i="6"/>
  <c r="S191" i="6"/>
  <c r="S192" i="6"/>
  <c r="S193" i="6"/>
  <c r="S194" i="6"/>
  <c r="S195" i="6"/>
  <c r="S196" i="6"/>
  <c r="S197" i="6"/>
  <c r="S198" i="6"/>
  <c r="S199" i="6"/>
  <c r="S200" i="6"/>
  <c r="S201" i="6"/>
  <c r="S202" i="6"/>
  <c r="S203" i="6"/>
  <c r="S204" i="6"/>
  <c r="S205" i="6"/>
  <c r="S206" i="6"/>
  <c r="S207" i="6"/>
  <c r="S208" i="6"/>
  <c r="S209" i="6"/>
  <c r="S210" i="6"/>
  <c r="S211" i="6"/>
  <c r="S212" i="6"/>
  <c r="S213" i="6"/>
  <c r="S214" i="6"/>
  <c r="S215" i="6"/>
  <c r="S216" i="6"/>
  <c r="S217" i="6"/>
  <c r="S218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84" i="6"/>
  <c r="Q85" i="6"/>
  <c r="Q86" i="6"/>
  <c r="Q87" i="6"/>
  <c r="Q88" i="6"/>
  <c r="Q89" i="6"/>
  <c r="Q90" i="6"/>
  <c r="Q91" i="6"/>
  <c r="Q92" i="6"/>
  <c r="Q93" i="6"/>
  <c r="Q94" i="6"/>
  <c r="Q95" i="6"/>
  <c r="Q96" i="6"/>
  <c r="Q97" i="6"/>
  <c r="Q98" i="6"/>
  <c r="Q99" i="6"/>
  <c r="Q100" i="6"/>
  <c r="Q101" i="6"/>
  <c r="Q102" i="6"/>
  <c r="Q103" i="6"/>
  <c r="Q104" i="6"/>
  <c r="Q105" i="6"/>
  <c r="Q106" i="6"/>
  <c r="Q107" i="6"/>
  <c r="Q108" i="6"/>
  <c r="Q109" i="6"/>
  <c r="Q110" i="6"/>
  <c r="Q111" i="6"/>
  <c r="Q112" i="6"/>
  <c r="Q113" i="6"/>
  <c r="Q114" i="6"/>
  <c r="Q115" i="6"/>
  <c r="Q116" i="6"/>
  <c r="Q117" i="6"/>
  <c r="Q118" i="6"/>
  <c r="Q119" i="6"/>
  <c r="Q120" i="6"/>
  <c r="Q121" i="6"/>
  <c r="Q122" i="6"/>
  <c r="Q123" i="6"/>
  <c r="Q124" i="6"/>
  <c r="Q125" i="6"/>
  <c r="Q126" i="6"/>
  <c r="Q127" i="6"/>
  <c r="Q128" i="6"/>
  <c r="Q129" i="6"/>
  <c r="Q130" i="6"/>
  <c r="Q131" i="6"/>
  <c r="Q132" i="6"/>
  <c r="Q133" i="6"/>
  <c r="Q134" i="6"/>
  <c r="Q135" i="6"/>
  <c r="Q136" i="6"/>
  <c r="Q137" i="6"/>
  <c r="Q138" i="6"/>
  <c r="Q139" i="6"/>
  <c r="Q140" i="6"/>
  <c r="Q141" i="6"/>
  <c r="Q142" i="6"/>
  <c r="Q143" i="6"/>
  <c r="Q144" i="6"/>
  <c r="Q145" i="6"/>
  <c r="Q146" i="6"/>
  <c r="Q147" i="6"/>
  <c r="Q148" i="6"/>
  <c r="Q149" i="6"/>
  <c r="Q150" i="6"/>
  <c r="Q151" i="6"/>
  <c r="Q152" i="6"/>
  <c r="Q153" i="6"/>
  <c r="Q154" i="6"/>
  <c r="Q155" i="6"/>
  <c r="Q156" i="6"/>
  <c r="Q157" i="6"/>
  <c r="Q158" i="6"/>
  <c r="Q159" i="6"/>
  <c r="Q160" i="6"/>
  <c r="Q161" i="6"/>
  <c r="Q162" i="6"/>
  <c r="Q163" i="6"/>
  <c r="Q164" i="6"/>
  <c r="Q165" i="6"/>
  <c r="Q166" i="6"/>
  <c r="Q167" i="6"/>
  <c r="Q168" i="6"/>
  <c r="Q169" i="6"/>
  <c r="Q170" i="6"/>
  <c r="Q171" i="6"/>
  <c r="Q172" i="6"/>
  <c r="Q173" i="6"/>
  <c r="Q174" i="6"/>
  <c r="Q175" i="6"/>
  <c r="Q176" i="6"/>
  <c r="Q177" i="6"/>
  <c r="Q178" i="6"/>
  <c r="Q179" i="6"/>
  <c r="Q180" i="6"/>
  <c r="Q181" i="6"/>
  <c r="Q182" i="6"/>
  <c r="Q183" i="6"/>
  <c r="Q184" i="6"/>
  <c r="Q185" i="6"/>
  <c r="Q186" i="6"/>
  <c r="Q187" i="6"/>
  <c r="Q188" i="6"/>
  <c r="Q189" i="6"/>
  <c r="Q190" i="6"/>
  <c r="Q191" i="6"/>
  <c r="Q192" i="6"/>
  <c r="Q193" i="6"/>
  <c r="Q194" i="6"/>
  <c r="Q195" i="6"/>
  <c r="Q196" i="6"/>
  <c r="Q197" i="6"/>
  <c r="Q198" i="6"/>
  <c r="Q199" i="6"/>
  <c r="Q200" i="6"/>
  <c r="Q201" i="6"/>
  <c r="Q202" i="6"/>
  <c r="Q203" i="6"/>
  <c r="Q204" i="6"/>
  <c r="Q205" i="6"/>
  <c r="Q206" i="6"/>
  <c r="Q207" i="6"/>
  <c r="Q208" i="6"/>
  <c r="Q209" i="6"/>
  <c r="Q210" i="6"/>
  <c r="Q211" i="6"/>
  <c r="Q212" i="6"/>
  <c r="Q213" i="6"/>
  <c r="Q214" i="6"/>
  <c r="Q215" i="6"/>
  <c r="Q216" i="6"/>
  <c r="Q217" i="6"/>
  <c r="Q218" i="6"/>
  <c r="P51" i="6"/>
  <c r="C134" i="11" s="1"/>
  <c r="P52" i="6"/>
  <c r="C135" i="11" s="1"/>
  <c r="P53" i="6"/>
  <c r="C136" i="11" s="1"/>
  <c r="P54" i="6"/>
  <c r="C137" i="11" s="1"/>
  <c r="P55" i="6"/>
  <c r="C138" i="11" s="1"/>
  <c r="P56" i="6"/>
  <c r="C139" i="11" s="1"/>
  <c r="P57" i="6"/>
  <c r="C140" i="11" s="1"/>
  <c r="P58" i="6"/>
  <c r="C141" i="11" s="1"/>
  <c r="P59" i="6"/>
  <c r="C142" i="11" s="1"/>
  <c r="P60" i="6"/>
  <c r="C143" i="11" s="1"/>
  <c r="P61" i="6"/>
  <c r="C144" i="11" s="1"/>
  <c r="P62" i="6"/>
  <c r="C145" i="11" s="1"/>
  <c r="P63" i="6"/>
  <c r="C146" i="11" s="1"/>
  <c r="P64" i="6"/>
  <c r="C147" i="11" s="1"/>
  <c r="P65" i="6"/>
  <c r="C148" i="11" s="1"/>
  <c r="P66" i="6"/>
  <c r="C149" i="11" s="1"/>
  <c r="P67" i="6"/>
  <c r="C150" i="11" s="1"/>
  <c r="P68" i="6"/>
  <c r="C151" i="11" s="1"/>
  <c r="P69" i="6"/>
  <c r="C152" i="11" s="1"/>
  <c r="P70" i="6"/>
  <c r="C153" i="11" s="1"/>
  <c r="P71" i="6"/>
  <c r="C154" i="11" s="1"/>
  <c r="P72" i="6"/>
  <c r="C155" i="11" s="1"/>
  <c r="P73" i="6"/>
  <c r="C156" i="11" s="1"/>
  <c r="P74" i="6"/>
  <c r="C157" i="11" s="1"/>
  <c r="P75" i="6"/>
  <c r="C158" i="11" s="1"/>
  <c r="P76" i="6"/>
  <c r="C159" i="11" s="1"/>
  <c r="P77" i="6"/>
  <c r="C160" i="11" s="1"/>
  <c r="P78" i="6"/>
  <c r="C161" i="11" s="1"/>
  <c r="P79" i="6"/>
  <c r="C162" i="11" s="1"/>
  <c r="P80" i="6"/>
  <c r="C163" i="11" s="1"/>
  <c r="P81" i="6"/>
  <c r="C164" i="11" s="1"/>
  <c r="P82" i="6"/>
  <c r="C165" i="11" s="1"/>
  <c r="P83" i="6"/>
  <c r="C166" i="11" s="1"/>
  <c r="P84" i="6"/>
  <c r="C167" i="11" s="1"/>
  <c r="P85" i="6"/>
  <c r="C168" i="11" s="1"/>
  <c r="P86" i="6"/>
  <c r="C169" i="11" s="1"/>
  <c r="P87" i="6"/>
  <c r="C170" i="11" s="1"/>
  <c r="P88" i="6"/>
  <c r="C171" i="11" s="1"/>
  <c r="P89" i="6"/>
  <c r="C172" i="11" s="1"/>
  <c r="P90" i="6"/>
  <c r="C173" i="11" s="1"/>
  <c r="P91" i="6"/>
  <c r="C174" i="11" s="1"/>
  <c r="P92" i="6"/>
  <c r="C175" i="11" s="1"/>
  <c r="P93" i="6"/>
  <c r="C176" i="11" s="1"/>
  <c r="P94" i="6"/>
  <c r="C177" i="11" s="1"/>
  <c r="P95" i="6"/>
  <c r="C178" i="11" s="1"/>
  <c r="P96" i="6"/>
  <c r="C179" i="11" s="1"/>
  <c r="P97" i="6"/>
  <c r="C180" i="11" s="1"/>
  <c r="P98" i="6"/>
  <c r="C181" i="11" s="1"/>
  <c r="P99" i="6"/>
  <c r="C182" i="11" s="1"/>
  <c r="P100" i="6"/>
  <c r="C183" i="11" s="1"/>
  <c r="P101" i="6"/>
  <c r="C184" i="11" s="1"/>
  <c r="P102" i="6"/>
  <c r="C185" i="11" s="1"/>
  <c r="P103" i="6"/>
  <c r="C186" i="11" s="1"/>
  <c r="P104" i="6"/>
  <c r="C187" i="11" s="1"/>
  <c r="P105" i="6"/>
  <c r="C188" i="11" s="1"/>
  <c r="P106" i="6"/>
  <c r="C189" i="11" s="1"/>
  <c r="P107" i="6"/>
  <c r="C190" i="11" s="1"/>
  <c r="P108" i="6"/>
  <c r="C191" i="11" s="1"/>
  <c r="P109" i="6"/>
  <c r="C192" i="11" s="1"/>
  <c r="P110" i="6"/>
  <c r="C193" i="11" s="1"/>
  <c r="P111" i="6"/>
  <c r="C194" i="11" s="1"/>
  <c r="P112" i="6"/>
  <c r="C195" i="11" s="1"/>
  <c r="P113" i="6"/>
  <c r="C196" i="11" s="1"/>
  <c r="P114" i="6"/>
  <c r="C197" i="11" s="1"/>
  <c r="P115" i="6"/>
  <c r="C198" i="11" s="1"/>
  <c r="P116" i="6"/>
  <c r="C199" i="11" s="1"/>
  <c r="P117" i="6"/>
  <c r="C200" i="11" s="1"/>
  <c r="P118" i="6"/>
  <c r="C201" i="11" s="1"/>
  <c r="P119" i="6"/>
  <c r="C202" i="11" s="1"/>
  <c r="P120" i="6"/>
  <c r="C203" i="11" s="1"/>
  <c r="P121" i="6"/>
  <c r="C204" i="11" s="1"/>
  <c r="P122" i="6"/>
  <c r="C205" i="11" s="1"/>
  <c r="P123" i="6"/>
  <c r="C206" i="11" s="1"/>
  <c r="P124" i="6"/>
  <c r="C207" i="11" s="1"/>
  <c r="P125" i="6"/>
  <c r="C208" i="11" s="1"/>
  <c r="P126" i="6"/>
  <c r="C209" i="11" s="1"/>
  <c r="P127" i="6"/>
  <c r="C210" i="11" s="1"/>
  <c r="P128" i="6"/>
  <c r="C211" i="11" s="1"/>
  <c r="P129" i="6"/>
  <c r="C212" i="11" s="1"/>
  <c r="P130" i="6"/>
  <c r="C213" i="11" s="1"/>
  <c r="P131" i="6"/>
  <c r="C214" i="11" s="1"/>
  <c r="P132" i="6"/>
  <c r="C215" i="11" s="1"/>
  <c r="P133" i="6"/>
  <c r="C216" i="11" s="1"/>
  <c r="P134" i="6"/>
  <c r="C217" i="11" s="1"/>
  <c r="P135" i="6"/>
  <c r="C218" i="11" s="1"/>
  <c r="P136" i="6"/>
  <c r="C219" i="11" s="1"/>
  <c r="P137" i="6"/>
  <c r="C220" i="11" s="1"/>
  <c r="P138" i="6"/>
  <c r="C221" i="11" s="1"/>
  <c r="P139" i="6"/>
  <c r="C222" i="11" s="1"/>
  <c r="P140" i="6"/>
  <c r="C223" i="11" s="1"/>
  <c r="P141" i="6"/>
  <c r="C224" i="11" s="1"/>
  <c r="P142" i="6"/>
  <c r="C225" i="11" s="1"/>
  <c r="P143" i="6"/>
  <c r="C226" i="11" s="1"/>
  <c r="P144" i="6"/>
  <c r="C227" i="11" s="1"/>
  <c r="P145" i="6"/>
  <c r="C228" i="11" s="1"/>
  <c r="P146" i="6"/>
  <c r="C229" i="11" s="1"/>
  <c r="P147" i="6"/>
  <c r="C230" i="11" s="1"/>
  <c r="P148" i="6"/>
  <c r="C231" i="11" s="1"/>
  <c r="P149" i="6"/>
  <c r="C232" i="11" s="1"/>
  <c r="P150" i="6"/>
  <c r="C233" i="11" s="1"/>
  <c r="P151" i="6"/>
  <c r="C234" i="11" s="1"/>
  <c r="P152" i="6"/>
  <c r="C235" i="11" s="1"/>
  <c r="P153" i="6"/>
  <c r="C236" i="11" s="1"/>
  <c r="P154" i="6"/>
  <c r="C237" i="11" s="1"/>
  <c r="P155" i="6"/>
  <c r="C238" i="11" s="1"/>
  <c r="P156" i="6"/>
  <c r="C239" i="11" s="1"/>
  <c r="P157" i="6"/>
  <c r="C240" i="11" s="1"/>
  <c r="P158" i="6"/>
  <c r="C241" i="11" s="1"/>
  <c r="P159" i="6"/>
  <c r="C242" i="11" s="1"/>
  <c r="P160" i="6"/>
  <c r="C243" i="11" s="1"/>
  <c r="P161" i="6"/>
  <c r="C244" i="11" s="1"/>
  <c r="P162" i="6"/>
  <c r="C245" i="11" s="1"/>
  <c r="P163" i="6"/>
  <c r="C246" i="11" s="1"/>
  <c r="P164" i="6"/>
  <c r="C247" i="11" s="1"/>
  <c r="P165" i="6"/>
  <c r="C248" i="11" s="1"/>
  <c r="P166" i="6"/>
  <c r="C249" i="11" s="1"/>
  <c r="P167" i="6"/>
  <c r="C250" i="11" s="1"/>
  <c r="P168" i="6"/>
  <c r="C251" i="11" s="1"/>
  <c r="P169" i="6"/>
  <c r="C252" i="11" s="1"/>
  <c r="P170" i="6"/>
  <c r="C253" i="11" s="1"/>
  <c r="P171" i="6"/>
  <c r="C254" i="11" s="1"/>
  <c r="P172" i="6"/>
  <c r="C255" i="11" s="1"/>
  <c r="P173" i="6"/>
  <c r="C256" i="11" s="1"/>
  <c r="P174" i="6"/>
  <c r="C257" i="11" s="1"/>
  <c r="P175" i="6"/>
  <c r="C258" i="11" s="1"/>
  <c r="P176" i="6"/>
  <c r="C259" i="11" s="1"/>
  <c r="P177" i="6"/>
  <c r="C260" i="11" s="1"/>
  <c r="P178" i="6"/>
  <c r="C261" i="11" s="1"/>
  <c r="P179" i="6"/>
  <c r="C262" i="11" s="1"/>
  <c r="P180" i="6"/>
  <c r="C263" i="11" s="1"/>
  <c r="P181" i="6"/>
  <c r="C264" i="11" s="1"/>
  <c r="P182" i="6"/>
  <c r="C265" i="11" s="1"/>
  <c r="P183" i="6"/>
  <c r="C266" i="11" s="1"/>
  <c r="P184" i="6"/>
  <c r="C267" i="11" s="1"/>
  <c r="P185" i="6"/>
  <c r="C268" i="11" s="1"/>
  <c r="P186" i="6"/>
  <c r="C269" i="11" s="1"/>
  <c r="P187" i="6"/>
  <c r="C270" i="11" s="1"/>
  <c r="P188" i="6"/>
  <c r="C271" i="11" s="1"/>
  <c r="P189" i="6"/>
  <c r="C272" i="11" s="1"/>
  <c r="P190" i="6"/>
  <c r="C273" i="11" s="1"/>
  <c r="P191" i="6"/>
  <c r="C274" i="11" s="1"/>
  <c r="P192" i="6"/>
  <c r="C275" i="11" s="1"/>
  <c r="P193" i="6"/>
  <c r="C276" i="11" s="1"/>
  <c r="P194" i="6"/>
  <c r="C277" i="11" s="1"/>
  <c r="P195" i="6"/>
  <c r="C278" i="11" s="1"/>
  <c r="P196" i="6"/>
  <c r="C279" i="11" s="1"/>
  <c r="P197" i="6"/>
  <c r="C280" i="11" s="1"/>
  <c r="P198" i="6"/>
  <c r="C281" i="11" s="1"/>
  <c r="P199" i="6"/>
  <c r="C282" i="11" s="1"/>
  <c r="P200" i="6"/>
  <c r="C283" i="11" s="1"/>
  <c r="P201" i="6"/>
  <c r="C284" i="11" s="1"/>
  <c r="P202" i="6"/>
  <c r="C285" i="11" s="1"/>
  <c r="P203" i="6"/>
  <c r="C286" i="11" s="1"/>
  <c r="P204" i="6"/>
  <c r="C287" i="11" s="1"/>
  <c r="P205" i="6"/>
  <c r="C288" i="11" s="1"/>
  <c r="P206" i="6"/>
  <c r="C289" i="11" s="1"/>
  <c r="P207" i="6"/>
  <c r="C290" i="11" s="1"/>
  <c r="P208" i="6"/>
  <c r="C291" i="11" s="1"/>
  <c r="P209" i="6"/>
  <c r="C292" i="11" s="1"/>
  <c r="P210" i="6"/>
  <c r="C293" i="11" s="1"/>
  <c r="P211" i="6"/>
  <c r="C294" i="11" s="1"/>
  <c r="P212" i="6"/>
  <c r="C295" i="11" s="1"/>
  <c r="P213" i="6"/>
  <c r="C296" i="11" s="1"/>
  <c r="P214" i="6"/>
  <c r="C297" i="11" s="1"/>
  <c r="P215" i="6"/>
  <c r="C298" i="11" s="1"/>
  <c r="P216" i="6"/>
  <c r="C299" i="11" s="1"/>
  <c r="P217" i="6"/>
  <c r="C300" i="11" s="1"/>
  <c r="P218" i="6"/>
  <c r="C301" i="11" s="1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89" i="6"/>
  <c r="O90" i="6"/>
  <c r="O91" i="6"/>
  <c r="O92" i="6"/>
  <c r="O93" i="6"/>
  <c r="O94" i="6"/>
  <c r="O95" i="6"/>
  <c r="O96" i="6"/>
  <c r="O97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0" i="6"/>
  <c r="O111" i="6"/>
  <c r="O112" i="6"/>
  <c r="O113" i="6"/>
  <c r="O114" i="6"/>
  <c r="O115" i="6"/>
  <c r="O116" i="6"/>
  <c r="O117" i="6"/>
  <c r="O118" i="6"/>
  <c r="O119" i="6"/>
  <c r="O120" i="6"/>
  <c r="O121" i="6"/>
  <c r="O122" i="6"/>
  <c r="O123" i="6"/>
  <c r="O124" i="6"/>
  <c r="O125" i="6"/>
  <c r="O126" i="6"/>
  <c r="O127" i="6"/>
  <c r="O128" i="6"/>
  <c r="O129" i="6"/>
  <c r="O130" i="6"/>
  <c r="O131" i="6"/>
  <c r="O132" i="6"/>
  <c r="O133" i="6"/>
  <c r="O134" i="6"/>
  <c r="O135" i="6"/>
  <c r="O136" i="6"/>
  <c r="O137" i="6"/>
  <c r="O138" i="6"/>
  <c r="O139" i="6"/>
  <c r="O140" i="6"/>
  <c r="O141" i="6"/>
  <c r="O142" i="6"/>
  <c r="O143" i="6"/>
  <c r="O144" i="6"/>
  <c r="O145" i="6"/>
  <c r="O146" i="6"/>
  <c r="O147" i="6"/>
  <c r="O148" i="6"/>
  <c r="O149" i="6"/>
  <c r="O150" i="6"/>
  <c r="O151" i="6"/>
  <c r="O152" i="6"/>
  <c r="O153" i="6"/>
  <c r="O154" i="6"/>
  <c r="O155" i="6"/>
  <c r="O156" i="6"/>
  <c r="O157" i="6"/>
  <c r="O158" i="6"/>
  <c r="O159" i="6"/>
  <c r="O160" i="6"/>
  <c r="O161" i="6"/>
  <c r="O162" i="6"/>
  <c r="O163" i="6"/>
  <c r="O164" i="6"/>
  <c r="O165" i="6"/>
  <c r="O166" i="6"/>
  <c r="O167" i="6"/>
  <c r="O168" i="6"/>
  <c r="O169" i="6"/>
  <c r="O170" i="6"/>
  <c r="O171" i="6"/>
  <c r="O172" i="6"/>
  <c r="O173" i="6"/>
  <c r="O174" i="6"/>
  <c r="O175" i="6"/>
  <c r="O176" i="6"/>
  <c r="O177" i="6"/>
  <c r="O178" i="6"/>
  <c r="O179" i="6"/>
  <c r="O180" i="6"/>
  <c r="O181" i="6"/>
  <c r="O182" i="6"/>
  <c r="O183" i="6"/>
  <c r="O184" i="6"/>
  <c r="O185" i="6"/>
  <c r="O186" i="6"/>
  <c r="O187" i="6"/>
  <c r="O188" i="6"/>
  <c r="O189" i="6"/>
  <c r="O190" i="6"/>
  <c r="O191" i="6"/>
  <c r="O192" i="6"/>
  <c r="O193" i="6"/>
  <c r="O194" i="6"/>
  <c r="O195" i="6"/>
  <c r="O196" i="6"/>
  <c r="O197" i="6"/>
  <c r="O198" i="6"/>
  <c r="O199" i="6"/>
  <c r="O200" i="6"/>
  <c r="O201" i="6"/>
  <c r="O202" i="6"/>
  <c r="O203" i="6"/>
  <c r="O204" i="6"/>
  <c r="O205" i="6"/>
  <c r="O206" i="6"/>
  <c r="O207" i="6"/>
  <c r="O208" i="6"/>
  <c r="O209" i="6"/>
  <c r="O210" i="6"/>
  <c r="O211" i="6"/>
  <c r="O212" i="6"/>
  <c r="O213" i="6"/>
  <c r="O214" i="6"/>
  <c r="O215" i="6"/>
  <c r="O216" i="6"/>
  <c r="O217" i="6"/>
  <c r="O218" i="6"/>
  <c r="O50" i="6"/>
  <c r="P50" i="6"/>
  <c r="C133" i="11" s="1"/>
  <c r="Q50" i="6"/>
  <c r="U50" i="6"/>
  <c r="E133" i="5" s="1"/>
  <c r="D133" i="11" s="1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125" i="6"/>
  <c r="N126" i="6"/>
  <c r="N127" i="6"/>
  <c r="N128" i="6"/>
  <c r="N129" i="6"/>
  <c r="N130" i="6"/>
  <c r="N131" i="6"/>
  <c r="N132" i="6"/>
  <c r="N133" i="6"/>
  <c r="N134" i="6"/>
  <c r="N135" i="6"/>
  <c r="N136" i="6"/>
  <c r="N137" i="6"/>
  <c r="N138" i="6"/>
  <c r="N139" i="6"/>
  <c r="N140" i="6"/>
  <c r="N141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7" i="6"/>
  <c r="N158" i="6"/>
  <c r="N159" i="6"/>
  <c r="N160" i="6"/>
  <c r="N161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0" i="6"/>
  <c r="N181" i="6"/>
  <c r="N182" i="6"/>
  <c r="N183" i="6"/>
  <c r="N184" i="6"/>
  <c r="N185" i="6"/>
  <c r="N186" i="6"/>
  <c r="N187" i="6"/>
  <c r="N188" i="6"/>
  <c r="N189" i="6"/>
  <c r="N190" i="6"/>
  <c r="N191" i="6"/>
  <c r="N192" i="6"/>
  <c r="N193" i="6"/>
  <c r="N194" i="6"/>
  <c r="N195" i="6"/>
  <c r="N196" i="6"/>
  <c r="N197" i="6"/>
  <c r="N198" i="6"/>
  <c r="N199" i="6"/>
  <c r="N200" i="6"/>
  <c r="N201" i="6"/>
  <c r="N202" i="6"/>
  <c r="N203" i="6"/>
  <c r="N204" i="6"/>
  <c r="N205" i="6"/>
  <c r="N206" i="6"/>
  <c r="N207" i="6"/>
  <c r="N208" i="6"/>
  <c r="N209" i="6"/>
  <c r="N210" i="6"/>
  <c r="N211" i="6"/>
  <c r="N212" i="6"/>
  <c r="N213" i="6"/>
  <c r="N214" i="6"/>
  <c r="N215" i="6"/>
  <c r="N216" i="6"/>
  <c r="N217" i="6"/>
  <c r="N218" i="6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J110" i="6"/>
  <c r="T110" i="6" s="1"/>
  <c r="J111" i="6"/>
  <c r="T111" i="6" s="1"/>
  <c r="J112" i="6"/>
  <c r="T112" i="6" s="1"/>
  <c r="J113" i="6"/>
  <c r="T113" i="6" s="1"/>
  <c r="J114" i="6"/>
  <c r="T114" i="6" s="1"/>
  <c r="J115" i="6"/>
  <c r="T115" i="6" s="1"/>
  <c r="J116" i="6"/>
  <c r="T116" i="6" s="1"/>
  <c r="J117" i="6"/>
  <c r="T117" i="6" s="1"/>
  <c r="J118" i="6"/>
  <c r="T118" i="6" s="1"/>
  <c r="J119" i="6"/>
  <c r="T119" i="6" s="1"/>
  <c r="J120" i="6"/>
  <c r="T120" i="6" s="1"/>
  <c r="J121" i="6"/>
  <c r="T121" i="6" s="1"/>
  <c r="J122" i="6"/>
  <c r="T122" i="6" s="1"/>
  <c r="J123" i="6"/>
  <c r="T123" i="6" s="1"/>
  <c r="J124" i="6"/>
  <c r="T124" i="6" s="1"/>
  <c r="J125" i="6"/>
  <c r="T125" i="6" s="1"/>
  <c r="J126" i="6"/>
  <c r="T126" i="6" s="1"/>
  <c r="J127" i="6"/>
  <c r="T127" i="6" s="1"/>
  <c r="J128" i="6"/>
  <c r="T128" i="6" s="1"/>
  <c r="J129" i="6"/>
  <c r="T129" i="6" s="1"/>
  <c r="J130" i="6"/>
  <c r="T130" i="6" s="1"/>
  <c r="J131" i="6"/>
  <c r="T131" i="6" s="1"/>
  <c r="J132" i="6"/>
  <c r="T132" i="6" s="1"/>
  <c r="J133" i="6"/>
  <c r="T133" i="6" s="1"/>
  <c r="J134" i="6"/>
  <c r="T134" i="6" s="1"/>
  <c r="J135" i="6"/>
  <c r="T135" i="6" s="1"/>
  <c r="J136" i="6"/>
  <c r="T136" i="6" s="1"/>
  <c r="J137" i="6"/>
  <c r="T137" i="6" s="1"/>
  <c r="J138" i="6"/>
  <c r="T138" i="6" s="1"/>
  <c r="J139" i="6"/>
  <c r="T139" i="6" s="1"/>
  <c r="J140" i="6"/>
  <c r="T140" i="6" s="1"/>
  <c r="J141" i="6"/>
  <c r="T141" i="6" s="1"/>
  <c r="J142" i="6"/>
  <c r="T142" i="6" s="1"/>
  <c r="J143" i="6"/>
  <c r="T143" i="6" s="1"/>
  <c r="J144" i="6"/>
  <c r="T144" i="6" s="1"/>
  <c r="J145" i="6"/>
  <c r="T145" i="6" s="1"/>
  <c r="J146" i="6"/>
  <c r="T146" i="6" s="1"/>
  <c r="J147" i="6"/>
  <c r="T147" i="6" s="1"/>
  <c r="J148" i="6"/>
  <c r="T148" i="6" s="1"/>
  <c r="J149" i="6"/>
  <c r="T149" i="6" s="1"/>
  <c r="J150" i="6"/>
  <c r="T150" i="6" s="1"/>
  <c r="J151" i="6"/>
  <c r="T151" i="6" s="1"/>
  <c r="J152" i="6"/>
  <c r="T152" i="6" s="1"/>
  <c r="J153" i="6"/>
  <c r="T153" i="6" s="1"/>
  <c r="J154" i="6"/>
  <c r="T154" i="6" s="1"/>
  <c r="J155" i="6"/>
  <c r="T155" i="6" s="1"/>
  <c r="J156" i="6"/>
  <c r="T156" i="6" s="1"/>
  <c r="J157" i="6"/>
  <c r="T157" i="6" s="1"/>
  <c r="J158" i="6"/>
  <c r="T158" i="6" s="1"/>
  <c r="J159" i="6"/>
  <c r="T159" i="6" s="1"/>
  <c r="J160" i="6"/>
  <c r="T160" i="6" s="1"/>
  <c r="J161" i="6"/>
  <c r="T161" i="6" s="1"/>
  <c r="J162" i="6"/>
  <c r="T162" i="6" s="1"/>
  <c r="J163" i="6"/>
  <c r="T163" i="6" s="1"/>
  <c r="J164" i="6"/>
  <c r="T164" i="6" s="1"/>
  <c r="J165" i="6"/>
  <c r="T165" i="6" s="1"/>
  <c r="J166" i="6"/>
  <c r="T166" i="6" s="1"/>
  <c r="J167" i="6"/>
  <c r="T167" i="6" s="1"/>
  <c r="J168" i="6"/>
  <c r="T168" i="6" s="1"/>
  <c r="J169" i="6"/>
  <c r="T169" i="6" s="1"/>
  <c r="J170" i="6"/>
  <c r="T170" i="6" s="1"/>
  <c r="J171" i="6"/>
  <c r="T171" i="6" s="1"/>
  <c r="J172" i="6"/>
  <c r="T172" i="6" s="1"/>
  <c r="J173" i="6"/>
  <c r="T173" i="6" s="1"/>
  <c r="J174" i="6"/>
  <c r="T174" i="6" s="1"/>
  <c r="J175" i="6"/>
  <c r="T175" i="6" s="1"/>
  <c r="J176" i="6"/>
  <c r="T176" i="6" s="1"/>
  <c r="J177" i="6"/>
  <c r="T177" i="6" s="1"/>
  <c r="J178" i="6"/>
  <c r="T178" i="6" s="1"/>
  <c r="J179" i="6"/>
  <c r="T179" i="6" s="1"/>
  <c r="J180" i="6"/>
  <c r="T180" i="6" s="1"/>
  <c r="J181" i="6"/>
  <c r="T181" i="6" s="1"/>
  <c r="J182" i="6"/>
  <c r="T182" i="6" s="1"/>
  <c r="J183" i="6"/>
  <c r="T183" i="6" s="1"/>
  <c r="J184" i="6"/>
  <c r="T184" i="6" s="1"/>
  <c r="J185" i="6"/>
  <c r="T185" i="6" s="1"/>
  <c r="J186" i="6"/>
  <c r="T186" i="6" s="1"/>
  <c r="J187" i="6"/>
  <c r="T187" i="6" s="1"/>
  <c r="J188" i="6"/>
  <c r="T188" i="6" s="1"/>
  <c r="J189" i="6"/>
  <c r="T189" i="6" s="1"/>
  <c r="J190" i="6"/>
  <c r="T190" i="6" s="1"/>
  <c r="J191" i="6"/>
  <c r="T191" i="6" s="1"/>
  <c r="J192" i="6"/>
  <c r="T192" i="6" s="1"/>
  <c r="J193" i="6"/>
  <c r="T193" i="6" s="1"/>
  <c r="J194" i="6"/>
  <c r="T194" i="6" s="1"/>
  <c r="J195" i="6"/>
  <c r="T195" i="6" s="1"/>
  <c r="J196" i="6"/>
  <c r="T196" i="6" s="1"/>
  <c r="J197" i="6"/>
  <c r="T197" i="6" s="1"/>
  <c r="J198" i="6"/>
  <c r="T198" i="6" s="1"/>
  <c r="J199" i="6"/>
  <c r="T199" i="6" s="1"/>
  <c r="J200" i="6"/>
  <c r="T200" i="6" s="1"/>
  <c r="J201" i="6"/>
  <c r="T201" i="6" s="1"/>
  <c r="J202" i="6"/>
  <c r="T202" i="6" s="1"/>
  <c r="J203" i="6"/>
  <c r="T203" i="6" s="1"/>
  <c r="J204" i="6"/>
  <c r="T204" i="6" s="1"/>
  <c r="J205" i="6"/>
  <c r="T205" i="6" s="1"/>
  <c r="J206" i="6"/>
  <c r="T206" i="6" s="1"/>
  <c r="J207" i="6"/>
  <c r="T207" i="6" s="1"/>
  <c r="J208" i="6"/>
  <c r="T208" i="6" s="1"/>
  <c r="J209" i="6"/>
  <c r="T209" i="6" s="1"/>
  <c r="J210" i="6"/>
  <c r="T210" i="6" s="1"/>
  <c r="J211" i="6"/>
  <c r="T211" i="6" s="1"/>
  <c r="J212" i="6"/>
  <c r="T212" i="6" s="1"/>
  <c r="J213" i="6"/>
  <c r="T213" i="6" s="1"/>
  <c r="J214" i="6"/>
  <c r="T214" i="6" s="1"/>
  <c r="J215" i="6"/>
  <c r="T215" i="6" s="1"/>
  <c r="J216" i="6"/>
  <c r="T216" i="6" s="1"/>
  <c r="J217" i="6"/>
  <c r="T217" i="6" s="1"/>
  <c r="T218" i="6"/>
  <c r="H50" i="6"/>
  <c r="R50" i="6" s="1"/>
  <c r="G133" i="5" s="1"/>
  <c r="G133" i="11" s="1"/>
  <c r="W133" i="5" l="1"/>
  <c r="F133" i="11"/>
  <c r="W230" i="5"/>
  <c r="F230" i="11"/>
  <c r="W214" i="5"/>
  <c r="F214" i="11"/>
  <c r="W202" i="5"/>
  <c r="F202" i="11"/>
  <c r="W190" i="5"/>
  <c r="F190" i="11"/>
  <c r="W174" i="5"/>
  <c r="F174" i="11"/>
  <c r="W162" i="5"/>
  <c r="F162" i="11"/>
  <c r="W150" i="5"/>
  <c r="F150" i="11"/>
  <c r="W138" i="5"/>
  <c r="F138" i="11"/>
  <c r="W241" i="5"/>
  <c r="F241" i="11"/>
  <c r="W237" i="5"/>
  <c r="F237" i="11"/>
  <c r="W233" i="5"/>
  <c r="F233" i="11"/>
  <c r="W229" i="5"/>
  <c r="F229" i="11"/>
  <c r="W225" i="5"/>
  <c r="F225" i="11"/>
  <c r="W221" i="5"/>
  <c r="F221" i="11"/>
  <c r="W217" i="5"/>
  <c r="F217" i="11"/>
  <c r="W213" i="5"/>
  <c r="F213" i="11"/>
  <c r="W209" i="5"/>
  <c r="F209" i="11"/>
  <c r="W205" i="5"/>
  <c r="F205" i="11"/>
  <c r="W201" i="5"/>
  <c r="F201" i="11"/>
  <c r="W197" i="5"/>
  <c r="F197" i="11"/>
  <c r="W193" i="5"/>
  <c r="F193" i="11"/>
  <c r="W189" i="5"/>
  <c r="F189" i="11"/>
  <c r="W185" i="5"/>
  <c r="F185" i="11"/>
  <c r="W181" i="5"/>
  <c r="F181" i="11"/>
  <c r="W177" i="5"/>
  <c r="F177" i="11"/>
  <c r="W173" i="5"/>
  <c r="F173" i="11"/>
  <c r="W169" i="5"/>
  <c r="F169" i="11"/>
  <c r="W165" i="5"/>
  <c r="F165" i="11"/>
  <c r="W161" i="5"/>
  <c r="F161" i="11"/>
  <c r="W157" i="5"/>
  <c r="F157" i="11"/>
  <c r="W153" i="5"/>
  <c r="F153" i="11"/>
  <c r="W149" i="5"/>
  <c r="F149" i="11"/>
  <c r="W145" i="5"/>
  <c r="F145" i="11"/>
  <c r="W141" i="5"/>
  <c r="F141" i="11"/>
  <c r="W137" i="5"/>
  <c r="F137" i="11"/>
  <c r="W234" i="5"/>
  <c r="F234" i="11"/>
  <c r="W222" i="5"/>
  <c r="F222" i="11"/>
  <c r="W210" i="5"/>
  <c r="F210" i="11"/>
  <c r="W198" i="5"/>
  <c r="F198" i="11"/>
  <c r="W186" i="5"/>
  <c r="F186" i="11"/>
  <c r="W178" i="5"/>
  <c r="F178" i="11"/>
  <c r="W166" i="5"/>
  <c r="F166" i="11"/>
  <c r="W154" i="5"/>
  <c r="F154" i="11"/>
  <c r="W142" i="5"/>
  <c r="F142" i="11"/>
  <c r="W134" i="5"/>
  <c r="F134" i="11"/>
  <c r="W240" i="5"/>
  <c r="F240" i="11"/>
  <c r="W236" i="5"/>
  <c r="F236" i="11"/>
  <c r="W232" i="5"/>
  <c r="F232" i="11"/>
  <c r="W228" i="5"/>
  <c r="F228" i="11"/>
  <c r="W224" i="5"/>
  <c r="F224" i="11"/>
  <c r="W220" i="5"/>
  <c r="F220" i="11"/>
  <c r="W216" i="5"/>
  <c r="F216" i="11"/>
  <c r="W212" i="5"/>
  <c r="F212" i="11"/>
  <c r="W208" i="5"/>
  <c r="F208" i="11"/>
  <c r="W204" i="5"/>
  <c r="F204" i="11"/>
  <c r="W200" i="5"/>
  <c r="F200" i="11"/>
  <c r="W196" i="5"/>
  <c r="F196" i="11"/>
  <c r="W192" i="5"/>
  <c r="F192" i="11"/>
  <c r="W188" i="5"/>
  <c r="F188" i="11"/>
  <c r="W184" i="5"/>
  <c r="F184" i="11"/>
  <c r="W180" i="5"/>
  <c r="F180" i="11"/>
  <c r="W176" i="5"/>
  <c r="F176" i="11"/>
  <c r="W172" i="5"/>
  <c r="F172" i="11"/>
  <c r="W168" i="5"/>
  <c r="F168" i="11"/>
  <c r="W164" i="5"/>
  <c r="F164" i="11"/>
  <c r="W160" i="5"/>
  <c r="F160" i="11"/>
  <c r="W156" i="5"/>
  <c r="F156" i="11"/>
  <c r="W152" i="5"/>
  <c r="F152" i="11"/>
  <c r="W148" i="5"/>
  <c r="F148" i="11"/>
  <c r="W144" i="5"/>
  <c r="F144" i="11"/>
  <c r="W140" i="5"/>
  <c r="F140" i="11"/>
  <c r="W136" i="5"/>
  <c r="F136" i="11"/>
  <c r="W238" i="5"/>
  <c r="F238" i="11"/>
  <c r="W226" i="5"/>
  <c r="F226" i="11"/>
  <c r="W218" i="5"/>
  <c r="F218" i="11"/>
  <c r="W206" i="5"/>
  <c r="F206" i="11"/>
  <c r="W194" i="5"/>
  <c r="F194" i="11"/>
  <c r="W182" i="5"/>
  <c r="F182" i="11"/>
  <c r="W170" i="5"/>
  <c r="F170" i="11"/>
  <c r="W158" i="5"/>
  <c r="F158" i="11"/>
  <c r="W146" i="5"/>
  <c r="F146" i="11"/>
  <c r="W239" i="5"/>
  <c r="F239" i="11"/>
  <c r="W235" i="5"/>
  <c r="F235" i="11"/>
  <c r="W231" i="5"/>
  <c r="F231" i="11"/>
  <c r="W227" i="5"/>
  <c r="F227" i="11"/>
  <c r="W223" i="5"/>
  <c r="F223" i="11"/>
  <c r="W219" i="5"/>
  <c r="F219" i="11"/>
  <c r="W215" i="5"/>
  <c r="F215" i="11"/>
  <c r="W211" i="5"/>
  <c r="F211" i="11"/>
  <c r="W207" i="5"/>
  <c r="F207" i="11"/>
  <c r="W203" i="5"/>
  <c r="F203" i="11"/>
  <c r="W199" i="5"/>
  <c r="F199" i="11"/>
  <c r="W195" i="5"/>
  <c r="F195" i="11"/>
  <c r="W191" i="5"/>
  <c r="F191" i="11"/>
  <c r="W187" i="5"/>
  <c r="F187" i="11"/>
  <c r="W183" i="5"/>
  <c r="F183" i="11"/>
  <c r="W179" i="5"/>
  <c r="F179" i="11"/>
  <c r="W175" i="5"/>
  <c r="F175" i="11"/>
  <c r="W171" i="5"/>
  <c r="F171" i="11"/>
  <c r="W167" i="5"/>
  <c r="F167" i="11"/>
  <c r="W163" i="5"/>
  <c r="F163" i="11"/>
  <c r="W159" i="5"/>
  <c r="F159" i="11"/>
  <c r="W155" i="5"/>
  <c r="F155" i="11"/>
  <c r="W151" i="5"/>
  <c r="F151" i="11"/>
  <c r="W147" i="5"/>
  <c r="F147" i="11"/>
  <c r="W143" i="5"/>
  <c r="F143" i="11"/>
  <c r="W139" i="5"/>
  <c r="F139" i="11"/>
  <c r="W135" i="5"/>
  <c r="F135" i="11"/>
  <c r="W284" i="5"/>
  <c r="F284" i="11"/>
  <c r="W260" i="5"/>
  <c r="F260" i="11"/>
  <c r="W291" i="5"/>
  <c r="F291" i="11"/>
  <c r="W259" i="5"/>
  <c r="F259" i="11"/>
  <c r="W294" i="5"/>
  <c r="F294" i="11"/>
  <c r="W286" i="5"/>
  <c r="F286" i="11"/>
  <c r="W278" i="5"/>
  <c r="F278" i="11"/>
  <c r="W270" i="5"/>
  <c r="F270" i="11"/>
  <c r="W262" i="5"/>
  <c r="F262" i="11"/>
  <c r="W254" i="5"/>
  <c r="F254" i="11"/>
  <c r="W246" i="5"/>
  <c r="F246" i="11"/>
  <c r="W301" i="5"/>
  <c r="F301" i="11"/>
  <c r="W293" i="5"/>
  <c r="F293" i="11"/>
  <c r="W285" i="5"/>
  <c r="F285" i="11"/>
  <c r="W277" i="5"/>
  <c r="F277" i="11"/>
  <c r="W269" i="5"/>
  <c r="F269" i="11"/>
  <c r="W261" i="5"/>
  <c r="F261" i="11"/>
  <c r="W253" i="5"/>
  <c r="F253" i="11"/>
  <c r="W245" i="5"/>
  <c r="F245" i="11"/>
  <c r="W292" i="5"/>
  <c r="F292" i="11"/>
  <c r="W267" i="5"/>
  <c r="F267" i="11"/>
  <c r="W298" i="5"/>
  <c r="F298" i="11"/>
  <c r="W258" i="5"/>
  <c r="F258" i="11"/>
  <c r="W265" i="5"/>
  <c r="F265" i="11"/>
  <c r="W300" i="5"/>
  <c r="F300" i="11"/>
  <c r="W268" i="5"/>
  <c r="F268" i="11"/>
  <c r="W244" i="5"/>
  <c r="F244" i="11"/>
  <c r="W283" i="5"/>
  <c r="F283" i="11"/>
  <c r="W251" i="5"/>
  <c r="F251" i="11"/>
  <c r="W290" i="5"/>
  <c r="F290" i="11"/>
  <c r="W274" i="5"/>
  <c r="F274" i="11"/>
  <c r="W250" i="5"/>
  <c r="F250" i="11"/>
  <c r="W297" i="5"/>
  <c r="F297" i="11"/>
  <c r="W273" i="5"/>
  <c r="F273" i="11"/>
  <c r="W249" i="5"/>
  <c r="F249" i="11"/>
  <c r="W296" i="5"/>
  <c r="F296" i="11"/>
  <c r="W288" i="5"/>
  <c r="F288" i="11"/>
  <c r="W272" i="5"/>
  <c r="F272" i="11"/>
  <c r="W264" i="5"/>
  <c r="F264" i="11"/>
  <c r="W256" i="5"/>
  <c r="F256" i="11"/>
  <c r="W248" i="5"/>
  <c r="F248" i="11"/>
  <c r="W276" i="5"/>
  <c r="F276" i="11"/>
  <c r="W252" i="5"/>
  <c r="F252" i="11"/>
  <c r="W299" i="5"/>
  <c r="F299" i="11"/>
  <c r="W275" i="5"/>
  <c r="F275" i="11"/>
  <c r="W243" i="5"/>
  <c r="F243" i="11"/>
  <c r="W282" i="5"/>
  <c r="F282" i="11"/>
  <c r="W266" i="5"/>
  <c r="F266" i="11"/>
  <c r="W242" i="5"/>
  <c r="F242" i="11"/>
  <c r="W289" i="5"/>
  <c r="F289" i="11"/>
  <c r="W281" i="5"/>
  <c r="F281" i="11"/>
  <c r="W257" i="5"/>
  <c r="F257" i="11"/>
  <c r="W280" i="5"/>
  <c r="F280" i="11"/>
  <c r="W295" i="5"/>
  <c r="F295" i="11"/>
  <c r="W287" i="5"/>
  <c r="F287" i="11"/>
  <c r="W279" i="5"/>
  <c r="F279" i="11"/>
  <c r="W271" i="5"/>
  <c r="F271" i="11"/>
  <c r="W263" i="5"/>
  <c r="F263" i="11"/>
  <c r="W255" i="5"/>
  <c r="F255" i="11"/>
  <c r="W247" i="5"/>
  <c r="F247" i="11"/>
  <c r="F300" i="5"/>
  <c r="C216" i="12" s="1"/>
  <c r="F296" i="5"/>
  <c r="C212" i="12" s="1"/>
  <c r="F292" i="5"/>
  <c r="C208" i="12" s="1"/>
  <c r="F288" i="5"/>
  <c r="C204" i="12" s="1"/>
  <c r="F284" i="5"/>
  <c r="C200" i="12" s="1"/>
  <c r="F280" i="5"/>
  <c r="C196" i="12" s="1"/>
  <c r="F276" i="5"/>
  <c r="C192" i="12" s="1"/>
  <c r="F272" i="5"/>
  <c r="C188" i="12" s="1"/>
  <c r="F268" i="5"/>
  <c r="C184" i="12" s="1"/>
  <c r="F264" i="5"/>
  <c r="C180" i="12" s="1"/>
  <c r="F260" i="5"/>
  <c r="C176" i="12" s="1"/>
  <c r="F256" i="5"/>
  <c r="C172" i="12" s="1"/>
  <c r="F252" i="5"/>
  <c r="C168" i="12" s="1"/>
  <c r="F248" i="5"/>
  <c r="C164" i="12" s="1"/>
  <c r="F244" i="5"/>
  <c r="C160" i="12" s="1"/>
  <c r="F240" i="5"/>
  <c r="F236" i="5"/>
  <c r="F232" i="5"/>
  <c r="F228" i="5"/>
  <c r="F224" i="5"/>
  <c r="F220" i="5"/>
  <c r="F216" i="5"/>
  <c r="F212" i="5"/>
  <c r="F208" i="5"/>
  <c r="F204" i="5"/>
  <c r="F200" i="5"/>
  <c r="F196" i="5"/>
  <c r="F299" i="5"/>
  <c r="C215" i="12" s="1"/>
  <c r="F295" i="5"/>
  <c r="C211" i="12" s="1"/>
  <c r="F291" i="5"/>
  <c r="C207" i="12" s="1"/>
  <c r="F287" i="5"/>
  <c r="C203" i="12" s="1"/>
  <c r="F283" i="5"/>
  <c r="C199" i="12" s="1"/>
  <c r="F279" i="5"/>
  <c r="C195" i="12" s="1"/>
  <c r="F275" i="5"/>
  <c r="C191" i="12" s="1"/>
  <c r="F271" i="5"/>
  <c r="C187" i="12" s="1"/>
  <c r="F267" i="5"/>
  <c r="C183" i="12" s="1"/>
  <c r="F263" i="5"/>
  <c r="C179" i="12" s="1"/>
  <c r="F259" i="5"/>
  <c r="C175" i="12" s="1"/>
  <c r="F255" i="5"/>
  <c r="C171" i="12" s="1"/>
  <c r="F251" i="5"/>
  <c r="C167" i="12" s="1"/>
  <c r="F247" i="5"/>
  <c r="C163" i="12" s="1"/>
  <c r="F243" i="5"/>
  <c r="C159" i="12" s="1"/>
  <c r="F239" i="5"/>
  <c r="F235" i="5"/>
  <c r="F231" i="5"/>
  <c r="F227" i="5"/>
  <c r="F223" i="5"/>
  <c r="F219" i="5"/>
  <c r="F215" i="5"/>
  <c r="F211" i="5"/>
  <c r="F207" i="5"/>
  <c r="F203" i="5"/>
  <c r="F199" i="5"/>
  <c r="F195" i="5"/>
  <c r="F298" i="5"/>
  <c r="C214" i="12" s="1"/>
  <c r="F294" i="5"/>
  <c r="C210" i="12" s="1"/>
  <c r="F290" i="5"/>
  <c r="C206" i="12" s="1"/>
  <c r="F286" i="5"/>
  <c r="C202" i="12" s="1"/>
  <c r="F282" i="5"/>
  <c r="C198" i="12" s="1"/>
  <c r="F278" i="5"/>
  <c r="C194" i="12" s="1"/>
  <c r="F274" i="5"/>
  <c r="C190" i="12" s="1"/>
  <c r="F270" i="5"/>
  <c r="C186" i="12" s="1"/>
  <c r="F266" i="5"/>
  <c r="C182" i="12" s="1"/>
  <c r="F262" i="5"/>
  <c r="C178" i="12" s="1"/>
  <c r="F258" i="5"/>
  <c r="C174" i="12" s="1"/>
  <c r="F254" i="5"/>
  <c r="C170" i="12" s="1"/>
  <c r="F250" i="5"/>
  <c r="C166" i="12" s="1"/>
  <c r="F246" i="5"/>
  <c r="C162" i="12" s="1"/>
  <c r="F242" i="5"/>
  <c r="C158" i="12" s="1"/>
  <c r="F238" i="5"/>
  <c r="F234" i="5"/>
  <c r="F230" i="5"/>
  <c r="F226" i="5"/>
  <c r="F301" i="5"/>
  <c r="F297" i="5"/>
  <c r="F293" i="5"/>
  <c r="F289" i="5"/>
  <c r="F285" i="5"/>
  <c r="F281" i="5"/>
  <c r="F277" i="5"/>
  <c r="F273" i="5"/>
  <c r="F269" i="5"/>
  <c r="F265" i="5"/>
  <c r="F261" i="5"/>
  <c r="F257" i="5"/>
  <c r="F253" i="5"/>
  <c r="F249" i="5"/>
  <c r="F245" i="5"/>
  <c r="F222" i="5"/>
  <c r="F218" i="5"/>
  <c r="F214" i="5"/>
  <c r="F210" i="5"/>
  <c r="F206" i="5"/>
  <c r="F202" i="5"/>
  <c r="F198" i="5"/>
  <c r="F194" i="5"/>
  <c r="F241" i="5"/>
  <c r="F237" i="5"/>
  <c r="F233" i="5"/>
  <c r="F229" i="5"/>
  <c r="F225" i="5"/>
  <c r="F221" i="5"/>
  <c r="F217" i="5"/>
  <c r="F213" i="5"/>
  <c r="F209" i="5"/>
  <c r="F205" i="5"/>
  <c r="F201" i="5"/>
  <c r="F197" i="5"/>
  <c r="F193" i="5"/>
  <c r="I50" i="6"/>
  <c r="C113" i="12" l="1"/>
  <c r="L197" i="5"/>
  <c r="C140" i="12"/>
  <c r="L224" i="5"/>
  <c r="C155" i="12"/>
  <c r="L239" i="5"/>
  <c r="C145" i="12"/>
  <c r="L229" i="5"/>
  <c r="C119" i="12"/>
  <c r="L203" i="5"/>
  <c r="C117" i="12"/>
  <c r="L201" i="5"/>
  <c r="C130" i="12"/>
  <c r="L214" i="5"/>
  <c r="C121" i="12"/>
  <c r="L205" i="5"/>
  <c r="C134" i="12"/>
  <c r="L218" i="5"/>
  <c r="C116" i="12"/>
  <c r="L200" i="5"/>
  <c r="C157" i="12"/>
  <c r="L241" i="5"/>
  <c r="C120" i="12"/>
  <c r="L204" i="5"/>
  <c r="C129" i="12"/>
  <c r="L213" i="5"/>
  <c r="L245" i="5"/>
  <c r="C161" i="12"/>
  <c r="C146" i="12"/>
  <c r="L230" i="5"/>
  <c r="C114" i="12"/>
  <c r="L198" i="5"/>
  <c r="C128" i="12"/>
  <c r="L212" i="5"/>
  <c r="C126" i="12"/>
  <c r="L210" i="5"/>
  <c r="C151" i="12"/>
  <c r="L235" i="5"/>
  <c r="C149" i="12"/>
  <c r="L233" i="5"/>
  <c r="C123" i="12"/>
  <c r="L207" i="5"/>
  <c r="C112" i="12"/>
  <c r="L196" i="5"/>
  <c r="C144" i="12"/>
  <c r="L228" i="5"/>
  <c r="C153" i="12"/>
  <c r="L237" i="5"/>
  <c r="C127" i="12"/>
  <c r="L211" i="5"/>
  <c r="C148" i="12"/>
  <c r="L232" i="5"/>
  <c r="C125" i="12"/>
  <c r="L209" i="5"/>
  <c r="C138" i="12"/>
  <c r="L222" i="5"/>
  <c r="C142" i="12"/>
  <c r="L226" i="5"/>
  <c r="C131" i="12"/>
  <c r="L215" i="5"/>
  <c r="C152" i="12"/>
  <c r="L236" i="5"/>
  <c r="C110" i="12"/>
  <c r="L194" i="5"/>
  <c r="C135" i="12"/>
  <c r="L219" i="5"/>
  <c r="C124" i="12"/>
  <c r="L208" i="5"/>
  <c r="C156" i="12"/>
  <c r="L240" i="5"/>
  <c r="C133" i="12"/>
  <c r="L217" i="5"/>
  <c r="L249" i="5"/>
  <c r="C165" i="12"/>
  <c r="C150" i="12"/>
  <c r="L234" i="5"/>
  <c r="C139" i="12"/>
  <c r="L223" i="5"/>
  <c r="C137" i="12"/>
  <c r="L221" i="5"/>
  <c r="C118" i="12"/>
  <c r="L202" i="5"/>
  <c r="L253" i="5"/>
  <c r="C169" i="12"/>
  <c r="C154" i="12"/>
  <c r="L238" i="5"/>
  <c r="C111" i="12"/>
  <c r="L195" i="5"/>
  <c r="C143" i="12"/>
  <c r="L227" i="5"/>
  <c r="C132" i="12"/>
  <c r="L216" i="5"/>
  <c r="C109" i="12"/>
  <c r="L193" i="5"/>
  <c r="C141" i="12"/>
  <c r="L225" i="5"/>
  <c r="C122" i="12"/>
  <c r="L206" i="5"/>
  <c r="C115" i="12"/>
  <c r="L199" i="5"/>
  <c r="C147" i="12"/>
  <c r="L231" i="5"/>
  <c r="C136" i="12"/>
  <c r="L220" i="5"/>
  <c r="L281" i="5"/>
  <c r="C197" i="12"/>
  <c r="L285" i="5"/>
  <c r="C201" i="12"/>
  <c r="L257" i="5"/>
  <c r="C173" i="12"/>
  <c r="L293" i="5"/>
  <c r="C209" i="12"/>
  <c r="L265" i="5"/>
  <c r="C181" i="12"/>
  <c r="L277" i="5"/>
  <c r="C193" i="12"/>
  <c r="L289" i="5"/>
  <c r="C205" i="12"/>
  <c r="L261" i="5"/>
  <c r="C177" i="12"/>
  <c r="L297" i="5"/>
  <c r="C213" i="12"/>
  <c r="L269" i="5"/>
  <c r="C185" i="12"/>
  <c r="L301" i="5"/>
  <c r="C217" i="12"/>
  <c r="L273" i="5"/>
  <c r="C189" i="12"/>
  <c r="L258" i="5"/>
  <c r="L290" i="5"/>
  <c r="L247" i="5"/>
  <c r="L279" i="5"/>
  <c r="L268" i="5"/>
  <c r="L300" i="5"/>
  <c r="L262" i="5"/>
  <c r="L294" i="5"/>
  <c r="L251" i="5"/>
  <c r="L283" i="5"/>
  <c r="L272" i="5"/>
  <c r="L244" i="5"/>
  <c r="L270" i="5"/>
  <c r="L280" i="5"/>
  <c r="L263" i="5"/>
  <c r="L246" i="5"/>
  <c r="L298" i="5"/>
  <c r="L287" i="5"/>
  <c r="L276" i="5"/>
  <c r="L291" i="5"/>
  <c r="L242" i="5"/>
  <c r="L295" i="5"/>
  <c r="L284" i="5"/>
  <c r="L278" i="5"/>
  <c r="L267" i="5"/>
  <c r="L299" i="5"/>
  <c r="L256" i="5"/>
  <c r="L288" i="5"/>
  <c r="L250" i="5"/>
  <c r="L282" i="5"/>
  <c r="L271" i="5"/>
  <c r="L260" i="5"/>
  <c r="L292" i="5"/>
  <c r="L266" i="5"/>
  <c r="L255" i="5"/>
  <c r="L259" i="5"/>
  <c r="L248" i="5"/>
  <c r="L274" i="5"/>
  <c r="L252" i="5"/>
  <c r="L254" i="5"/>
  <c r="L286" i="5"/>
  <c r="L243" i="5"/>
  <c r="L275" i="5"/>
  <c r="L264" i="5"/>
  <c r="L296" i="5"/>
  <c r="M241" i="5"/>
  <c r="M197" i="5"/>
  <c r="M229" i="5"/>
  <c r="M245" i="5"/>
  <c r="M277" i="5"/>
  <c r="M201" i="5"/>
  <c r="M217" i="5"/>
  <c r="M233" i="5"/>
  <c r="M198" i="5"/>
  <c r="M214" i="5"/>
  <c r="M249" i="5"/>
  <c r="M265" i="5"/>
  <c r="M281" i="5"/>
  <c r="M297" i="5"/>
  <c r="M234" i="5"/>
  <c r="M250" i="5"/>
  <c r="M266" i="5"/>
  <c r="M282" i="5"/>
  <c r="M298" i="5"/>
  <c r="M207" i="5"/>
  <c r="M223" i="5"/>
  <c r="M239" i="5"/>
  <c r="M255" i="5"/>
  <c r="M271" i="5"/>
  <c r="M287" i="5"/>
  <c r="M196" i="5"/>
  <c r="M212" i="5"/>
  <c r="M228" i="5"/>
  <c r="M244" i="5"/>
  <c r="M260" i="5"/>
  <c r="M276" i="5"/>
  <c r="M292" i="5"/>
  <c r="M225" i="5"/>
  <c r="M213" i="5"/>
  <c r="M194" i="5"/>
  <c r="J50" i="6"/>
  <c r="T50" i="6" s="1"/>
  <c r="S50" i="6"/>
  <c r="F133" i="5" s="1"/>
  <c r="M205" i="5"/>
  <c r="M221" i="5"/>
  <c r="M237" i="5"/>
  <c r="M202" i="5"/>
  <c r="M218" i="5"/>
  <c r="M253" i="5"/>
  <c r="M269" i="5"/>
  <c r="M285" i="5"/>
  <c r="M301" i="5"/>
  <c r="M238" i="5"/>
  <c r="M254" i="5"/>
  <c r="M270" i="5"/>
  <c r="M286" i="5"/>
  <c r="M195" i="5"/>
  <c r="M211" i="5"/>
  <c r="M227" i="5"/>
  <c r="M243" i="5"/>
  <c r="M259" i="5"/>
  <c r="M275" i="5"/>
  <c r="M291" i="5"/>
  <c r="M200" i="5"/>
  <c r="M216" i="5"/>
  <c r="M232" i="5"/>
  <c r="M248" i="5"/>
  <c r="M264" i="5"/>
  <c r="M280" i="5"/>
  <c r="M296" i="5"/>
  <c r="M193" i="5"/>
  <c r="M206" i="5"/>
  <c r="M222" i="5"/>
  <c r="M257" i="5"/>
  <c r="M273" i="5"/>
  <c r="M289" i="5"/>
  <c r="M226" i="5"/>
  <c r="M242" i="5"/>
  <c r="M258" i="5"/>
  <c r="M274" i="5"/>
  <c r="M290" i="5"/>
  <c r="M199" i="5"/>
  <c r="M215" i="5"/>
  <c r="M231" i="5"/>
  <c r="M247" i="5"/>
  <c r="M263" i="5"/>
  <c r="M279" i="5"/>
  <c r="M295" i="5"/>
  <c r="M204" i="5"/>
  <c r="M220" i="5"/>
  <c r="M236" i="5"/>
  <c r="M252" i="5"/>
  <c r="M268" i="5"/>
  <c r="M284" i="5"/>
  <c r="M300" i="5"/>
  <c r="M209" i="5"/>
  <c r="M210" i="5"/>
  <c r="M261" i="5"/>
  <c r="M293" i="5"/>
  <c r="M230" i="5"/>
  <c r="M246" i="5"/>
  <c r="M262" i="5"/>
  <c r="M278" i="5"/>
  <c r="M294" i="5"/>
  <c r="M203" i="5"/>
  <c r="M219" i="5"/>
  <c r="M235" i="5"/>
  <c r="M251" i="5"/>
  <c r="M267" i="5"/>
  <c r="M283" i="5"/>
  <c r="M299" i="5"/>
  <c r="M208" i="5"/>
  <c r="M224" i="5"/>
  <c r="M240" i="5"/>
  <c r="M256" i="5"/>
  <c r="M272" i="5"/>
  <c r="M288" i="5"/>
  <c r="M4" i="6"/>
  <c r="B87" i="5" s="1"/>
  <c r="M5" i="6"/>
  <c r="B88" i="5" s="1"/>
  <c r="M6" i="6"/>
  <c r="B89" i="5" s="1"/>
  <c r="M7" i="6"/>
  <c r="B90" i="5" s="1"/>
  <c r="M8" i="6"/>
  <c r="B91" i="5" s="1"/>
  <c r="M9" i="6"/>
  <c r="B92" i="5" s="1"/>
  <c r="M10" i="6"/>
  <c r="B93" i="5" s="1"/>
  <c r="M11" i="6"/>
  <c r="B94" i="5" s="1"/>
  <c r="M12" i="6"/>
  <c r="B95" i="5" s="1"/>
  <c r="M13" i="6"/>
  <c r="B96" i="5" s="1"/>
  <c r="M14" i="6"/>
  <c r="B97" i="5" s="1"/>
  <c r="M15" i="6"/>
  <c r="B98" i="5" s="1"/>
  <c r="M16" i="6"/>
  <c r="B99" i="5" s="1"/>
  <c r="M17" i="6"/>
  <c r="B100" i="5" s="1"/>
  <c r="M18" i="6"/>
  <c r="B101" i="5" s="1"/>
  <c r="M19" i="6"/>
  <c r="B102" i="5" s="1"/>
  <c r="M20" i="6"/>
  <c r="B103" i="5" s="1"/>
  <c r="M21" i="6"/>
  <c r="B104" i="5" s="1"/>
  <c r="M22" i="6"/>
  <c r="B105" i="5" s="1"/>
  <c r="M23" i="6"/>
  <c r="B106" i="5" s="1"/>
  <c r="M24" i="6"/>
  <c r="B107" i="5" s="1"/>
  <c r="M25" i="6"/>
  <c r="B108" i="5" s="1"/>
  <c r="M26" i="6"/>
  <c r="B109" i="5" s="1"/>
  <c r="M27" i="6"/>
  <c r="B110" i="5" s="1"/>
  <c r="M28" i="6"/>
  <c r="B111" i="5" s="1"/>
  <c r="M29" i="6"/>
  <c r="B112" i="5" s="1"/>
  <c r="M30" i="6"/>
  <c r="B113" i="5" s="1"/>
  <c r="M31" i="6"/>
  <c r="B114" i="5" s="1"/>
  <c r="M32" i="6"/>
  <c r="B115" i="5" s="1"/>
  <c r="M33" i="6"/>
  <c r="B116" i="5" s="1"/>
  <c r="M34" i="6"/>
  <c r="B117" i="5" s="1"/>
  <c r="M35" i="6"/>
  <c r="B118" i="5" s="1"/>
  <c r="M36" i="6"/>
  <c r="B119" i="5" s="1"/>
  <c r="M37" i="6"/>
  <c r="B120" i="5" s="1"/>
  <c r="M38" i="6"/>
  <c r="B121" i="5" s="1"/>
  <c r="M39" i="6"/>
  <c r="B122" i="5" s="1"/>
  <c r="M40" i="6"/>
  <c r="B123" i="5" s="1"/>
  <c r="M41" i="6"/>
  <c r="B124" i="5" s="1"/>
  <c r="M42" i="6"/>
  <c r="B125" i="5" s="1"/>
  <c r="M43" i="6"/>
  <c r="B126" i="5" s="1"/>
  <c r="M44" i="6"/>
  <c r="B127" i="5" s="1"/>
  <c r="M45" i="6"/>
  <c r="B128" i="5" s="1"/>
  <c r="M46" i="6"/>
  <c r="B129" i="5" s="1"/>
  <c r="M47" i="6"/>
  <c r="B130" i="5" s="1"/>
  <c r="M48" i="6"/>
  <c r="B131" i="5" s="1"/>
  <c r="M49" i="6"/>
  <c r="B132" i="5" s="1"/>
  <c r="M50" i="6"/>
  <c r="B133" i="5" s="1"/>
  <c r="M51" i="6"/>
  <c r="B134" i="5" s="1"/>
  <c r="M52" i="6"/>
  <c r="B135" i="5" s="1"/>
  <c r="M53" i="6"/>
  <c r="B136" i="5" s="1"/>
  <c r="M54" i="6"/>
  <c r="B137" i="5" s="1"/>
  <c r="M55" i="6"/>
  <c r="B138" i="5" s="1"/>
  <c r="M56" i="6"/>
  <c r="B139" i="5" s="1"/>
  <c r="M57" i="6"/>
  <c r="B140" i="5" s="1"/>
  <c r="M58" i="6"/>
  <c r="B141" i="5" s="1"/>
  <c r="M59" i="6"/>
  <c r="B142" i="5" s="1"/>
  <c r="M60" i="6"/>
  <c r="B143" i="5" s="1"/>
  <c r="M61" i="6"/>
  <c r="B144" i="5" s="1"/>
  <c r="M62" i="6"/>
  <c r="B145" i="5" s="1"/>
  <c r="M63" i="6"/>
  <c r="B146" i="5" s="1"/>
  <c r="M64" i="6"/>
  <c r="B147" i="5" s="1"/>
  <c r="M65" i="6"/>
  <c r="B148" i="5" s="1"/>
  <c r="M66" i="6"/>
  <c r="B149" i="5" s="1"/>
  <c r="M67" i="6"/>
  <c r="B150" i="5" s="1"/>
  <c r="M68" i="6"/>
  <c r="B151" i="5" s="1"/>
  <c r="M69" i="6"/>
  <c r="B152" i="5" s="1"/>
  <c r="M70" i="6"/>
  <c r="B153" i="5" s="1"/>
  <c r="M71" i="6"/>
  <c r="B154" i="5" s="1"/>
  <c r="M72" i="6"/>
  <c r="B155" i="5" s="1"/>
  <c r="M73" i="6"/>
  <c r="B156" i="5" s="1"/>
  <c r="M74" i="6"/>
  <c r="B157" i="5" s="1"/>
  <c r="M75" i="6"/>
  <c r="B158" i="5" s="1"/>
  <c r="M76" i="6"/>
  <c r="B159" i="5" s="1"/>
  <c r="M77" i="6"/>
  <c r="B160" i="5" s="1"/>
  <c r="M78" i="6"/>
  <c r="B161" i="5" s="1"/>
  <c r="M79" i="6"/>
  <c r="B162" i="5" s="1"/>
  <c r="M80" i="6"/>
  <c r="B163" i="5" s="1"/>
  <c r="M81" i="6"/>
  <c r="B164" i="5" s="1"/>
  <c r="M82" i="6"/>
  <c r="B165" i="5" s="1"/>
  <c r="M83" i="6"/>
  <c r="B166" i="5" s="1"/>
  <c r="M84" i="6"/>
  <c r="B167" i="5" s="1"/>
  <c r="M85" i="6"/>
  <c r="B168" i="5" s="1"/>
  <c r="M86" i="6"/>
  <c r="B169" i="5" s="1"/>
  <c r="M87" i="6"/>
  <c r="B170" i="5" s="1"/>
  <c r="M88" i="6"/>
  <c r="B171" i="5" s="1"/>
  <c r="M89" i="6"/>
  <c r="B172" i="5" s="1"/>
  <c r="M90" i="6"/>
  <c r="B173" i="5" s="1"/>
  <c r="M91" i="6"/>
  <c r="B174" i="5" s="1"/>
  <c r="M92" i="6"/>
  <c r="B175" i="5" s="1"/>
  <c r="M93" i="6"/>
  <c r="B176" i="5" s="1"/>
  <c r="M94" i="6"/>
  <c r="B177" i="5" s="1"/>
  <c r="M95" i="6"/>
  <c r="B178" i="5" s="1"/>
  <c r="M96" i="6"/>
  <c r="B179" i="5" s="1"/>
  <c r="M97" i="6"/>
  <c r="B180" i="5" s="1"/>
  <c r="M98" i="6"/>
  <c r="B181" i="5" s="1"/>
  <c r="M99" i="6"/>
  <c r="B182" i="5" s="1"/>
  <c r="M100" i="6"/>
  <c r="B183" i="5" s="1"/>
  <c r="M101" i="6"/>
  <c r="B184" i="5" s="1"/>
  <c r="M102" i="6"/>
  <c r="B185" i="5" s="1"/>
  <c r="M103" i="6"/>
  <c r="B186" i="5" s="1"/>
  <c r="M104" i="6"/>
  <c r="B187" i="5" s="1"/>
  <c r="M105" i="6"/>
  <c r="B188" i="5" s="1"/>
  <c r="M106" i="6"/>
  <c r="B189" i="5" s="1"/>
  <c r="M107" i="6"/>
  <c r="B190" i="5" s="1"/>
  <c r="M108" i="6"/>
  <c r="B191" i="5" s="1"/>
  <c r="M109" i="6"/>
  <c r="B192" i="5" s="1"/>
  <c r="M110" i="6"/>
  <c r="B193" i="5" s="1"/>
  <c r="M111" i="6"/>
  <c r="B194" i="5" s="1"/>
  <c r="M112" i="6"/>
  <c r="B195" i="5" s="1"/>
  <c r="M113" i="6"/>
  <c r="B196" i="5" s="1"/>
  <c r="M114" i="6"/>
  <c r="B197" i="5" s="1"/>
  <c r="M115" i="6"/>
  <c r="B198" i="5" s="1"/>
  <c r="M116" i="6"/>
  <c r="B199" i="5" s="1"/>
  <c r="M117" i="6"/>
  <c r="B200" i="5" s="1"/>
  <c r="M118" i="6"/>
  <c r="B201" i="5" s="1"/>
  <c r="M119" i="6"/>
  <c r="B202" i="5" s="1"/>
  <c r="M120" i="6"/>
  <c r="B203" i="5" s="1"/>
  <c r="M121" i="6"/>
  <c r="B204" i="5" s="1"/>
  <c r="M122" i="6"/>
  <c r="B205" i="5" s="1"/>
  <c r="M123" i="6"/>
  <c r="B206" i="5" s="1"/>
  <c r="M124" i="6"/>
  <c r="B207" i="5" s="1"/>
  <c r="M125" i="6"/>
  <c r="B208" i="5" s="1"/>
  <c r="M126" i="6"/>
  <c r="B209" i="5" s="1"/>
  <c r="M127" i="6"/>
  <c r="B210" i="5" s="1"/>
  <c r="M128" i="6"/>
  <c r="B211" i="5" s="1"/>
  <c r="M129" i="6"/>
  <c r="B212" i="5" s="1"/>
  <c r="M130" i="6"/>
  <c r="B213" i="5" s="1"/>
  <c r="M131" i="6"/>
  <c r="B214" i="5" s="1"/>
  <c r="M132" i="6"/>
  <c r="B215" i="5" s="1"/>
  <c r="M133" i="6"/>
  <c r="B216" i="5" s="1"/>
  <c r="M134" i="6"/>
  <c r="B217" i="5" s="1"/>
  <c r="M135" i="6"/>
  <c r="B218" i="5" s="1"/>
  <c r="M136" i="6"/>
  <c r="B219" i="5" s="1"/>
  <c r="M137" i="6"/>
  <c r="B220" i="5" s="1"/>
  <c r="M138" i="6"/>
  <c r="B221" i="5" s="1"/>
  <c r="M139" i="6"/>
  <c r="B222" i="5" s="1"/>
  <c r="M140" i="6"/>
  <c r="B223" i="5" s="1"/>
  <c r="M141" i="6"/>
  <c r="B224" i="5" s="1"/>
  <c r="M142" i="6"/>
  <c r="B225" i="5" s="1"/>
  <c r="M143" i="6"/>
  <c r="B226" i="5" s="1"/>
  <c r="M144" i="6"/>
  <c r="B227" i="5" s="1"/>
  <c r="M145" i="6"/>
  <c r="B228" i="5" s="1"/>
  <c r="M146" i="6"/>
  <c r="B229" i="5" s="1"/>
  <c r="M147" i="6"/>
  <c r="B230" i="5" s="1"/>
  <c r="M148" i="6"/>
  <c r="B231" i="5" s="1"/>
  <c r="M149" i="6"/>
  <c r="B232" i="5" s="1"/>
  <c r="M150" i="6"/>
  <c r="B233" i="5" s="1"/>
  <c r="M151" i="6"/>
  <c r="B234" i="5" s="1"/>
  <c r="M152" i="6"/>
  <c r="B235" i="5" s="1"/>
  <c r="M153" i="6"/>
  <c r="B236" i="5" s="1"/>
  <c r="M154" i="6"/>
  <c r="B237" i="5" s="1"/>
  <c r="M155" i="6"/>
  <c r="B238" i="5" s="1"/>
  <c r="M156" i="6"/>
  <c r="B239" i="5" s="1"/>
  <c r="M157" i="6"/>
  <c r="B240" i="5" s="1"/>
  <c r="M158" i="6"/>
  <c r="B241" i="5" s="1"/>
  <c r="M159" i="6"/>
  <c r="B242" i="5" s="1"/>
  <c r="M160" i="6"/>
  <c r="B243" i="5" s="1"/>
  <c r="M161" i="6"/>
  <c r="B244" i="5" s="1"/>
  <c r="M162" i="6"/>
  <c r="B245" i="5" s="1"/>
  <c r="M163" i="6"/>
  <c r="B246" i="5" s="1"/>
  <c r="M164" i="6"/>
  <c r="B247" i="5" s="1"/>
  <c r="M165" i="6"/>
  <c r="B248" i="5" s="1"/>
  <c r="M166" i="6"/>
  <c r="B249" i="5" s="1"/>
  <c r="M167" i="6"/>
  <c r="B250" i="5" s="1"/>
  <c r="M168" i="6"/>
  <c r="B251" i="5" s="1"/>
  <c r="M169" i="6"/>
  <c r="B252" i="5" s="1"/>
  <c r="M170" i="6"/>
  <c r="B253" i="5" s="1"/>
  <c r="M171" i="6"/>
  <c r="B254" i="5" s="1"/>
  <c r="M172" i="6"/>
  <c r="B255" i="5" s="1"/>
  <c r="M173" i="6"/>
  <c r="B256" i="5" s="1"/>
  <c r="M174" i="6"/>
  <c r="B257" i="5" s="1"/>
  <c r="M175" i="6"/>
  <c r="B258" i="5" s="1"/>
  <c r="M176" i="6"/>
  <c r="B259" i="5" s="1"/>
  <c r="M177" i="6"/>
  <c r="B260" i="5" s="1"/>
  <c r="M178" i="6"/>
  <c r="B261" i="5" s="1"/>
  <c r="M179" i="6"/>
  <c r="B262" i="5" s="1"/>
  <c r="M180" i="6"/>
  <c r="B263" i="5" s="1"/>
  <c r="M181" i="6"/>
  <c r="B264" i="5" s="1"/>
  <c r="M182" i="6"/>
  <c r="B265" i="5" s="1"/>
  <c r="M183" i="6"/>
  <c r="B266" i="5" s="1"/>
  <c r="M184" i="6"/>
  <c r="B267" i="5" s="1"/>
  <c r="M185" i="6"/>
  <c r="B268" i="5" s="1"/>
  <c r="M186" i="6"/>
  <c r="B269" i="5" s="1"/>
  <c r="M187" i="6"/>
  <c r="B270" i="5" s="1"/>
  <c r="M188" i="6"/>
  <c r="B271" i="5" s="1"/>
  <c r="M189" i="6"/>
  <c r="B272" i="5" s="1"/>
  <c r="M190" i="6"/>
  <c r="B273" i="5" s="1"/>
  <c r="M191" i="6"/>
  <c r="B274" i="5" s="1"/>
  <c r="M192" i="6"/>
  <c r="B275" i="5" s="1"/>
  <c r="M193" i="6"/>
  <c r="B276" i="5" s="1"/>
  <c r="M194" i="6"/>
  <c r="B277" i="5" s="1"/>
  <c r="M195" i="6"/>
  <c r="B278" i="5" s="1"/>
  <c r="M196" i="6"/>
  <c r="B279" i="5" s="1"/>
  <c r="M197" i="6"/>
  <c r="B280" i="5" s="1"/>
  <c r="M198" i="6"/>
  <c r="B281" i="5" s="1"/>
  <c r="M199" i="6"/>
  <c r="B282" i="5" s="1"/>
  <c r="M200" i="6"/>
  <c r="B283" i="5" s="1"/>
  <c r="M201" i="6"/>
  <c r="B284" i="5" s="1"/>
  <c r="M202" i="6"/>
  <c r="B285" i="5" s="1"/>
  <c r="M203" i="6"/>
  <c r="B286" i="5" s="1"/>
  <c r="M204" i="6"/>
  <c r="B287" i="5" s="1"/>
  <c r="M205" i="6"/>
  <c r="B288" i="5" s="1"/>
  <c r="M206" i="6"/>
  <c r="B289" i="5" s="1"/>
  <c r="M207" i="6"/>
  <c r="B290" i="5" s="1"/>
  <c r="M208" i="6"/>
  <c r="B291" i="5" s="1"/>
  <c r="M209" i="6"/>
  <c r="B292" i="5" s="1"/>
  <c r="M210" i="6"/>
  <c r="B293" i="5" s="1"/>
  <c r="M211" i="6"/>
  <c r="B294" i="5" s="1"/>
  <c r="M212" i="6"/>
  <c r="B295" i="5" s="1"/>
  <c r="M213" i="6"/>
  <c r="B296" i="5" s="1"/>
  <c r="M214" i="6"/>
  <c r="B297" i="5" s="1"/>
  <c r="M215" i="6"/>
  <c r="B298" i="5" s="1"/>
  <c r="M216" i="6"/>
  <c r="B299" i="5" s="1"/>
  <c r="M217" i="6"/>
  <c r="B300" i="5" s="1"/>
  <c r="M218" i="6"/>
  <c r="B301" i="5" s="1"/>
  <c r="M3" i="6"/>
  <c r="B86" i="5" s="1"/>
  <c r="B154" i="12" l="1"/>
  <c r="B238" i="11"/>
  <c r="E238" i="11" s="1"/>
  <c r="B130" i="12"/>
  <c r="B214" i="11"/>
  <c r="E214" i="11" s="1"/>
  <c r="B106" i="12"/>
  <c r="B190" i="11"/>
  <c r="B74" i="12"/>
  <c r="B158" i="11"/>
  <c r="K126" i="5"/>
  <c r="B42" i="12"/>
  <c r="B126" i="11"/>
  <c r="K94" i="5"/>
  <c r="B10" i="12"/>
  <c r="B94" i="11"/>
  <c r="B253" i="11"/>
  <c r="E253" i="11" s="1"/>
  <c r="B169" i="12"/>
  <c r="B137" i="12"/>
  <c r="B221" i="11"/>
  <c r="E221" i="11" s="1"/>
  <c r="B105" i="12"/>
  <c r="B189" i="11"/>
  <c r="B81" i="12"/>
  <c r="B165" i="11"/>
  <c r="B49" i="12"/>
  <c r="B133" i="11"/>
  <c r="E133" i="11" s="1"/>
  <c r="K101" i="5"/>
  <c r="B17" i="12"/>
  <c r="B101" i="11"/>
  <c r="B248" i="11"/>
  <c r="E248" i="11" s="1"/>
  <c r="B164" i="12"/>
  <c r="B156" i="12"/>
  <c r="B240" i="11"/>
  <c r="E240" i="11" s="1"/>
  <c r="B148" i="12"/>
  <c r="B232" i="11"/>
  <c r="E232" i="11" s="1"/>
  <c r="B140" i="12"/>
  <c r="B224" i="11"/>
  <c r="E224" i="11" s="1"/>
  <c r="B132" i="12"/>
  <c r="B216" i="11"/>
  <c r="E216" i="11" s="1"/>
  <c r="B124" i="12"/>
  <c r="B208" i="11"/>
  <c r="E208" i="11" s="1"/>
  <c r="B116" i="12"/>
  <c r="B200" i="11"/>
  <c r="E200" i="11" s="1"/>
  <c r="B108" i="12"/>
  <c r="B192" i="11"/>
  <c r="B100" i="12"/>
  <c r="B184" i="11"/>
  <c r="B92" i="12"/>
  <c r="B176" i="11"/>
  <c r="B84" i="12"/>
  <c r="B168" i="11"/>
  <c r="B76" i="12"/>
  <c r="B160" i="11"/>
  <c r="B68" i="12"/>
  <c r="B152" i="11"/>
  <c r="B60" i="12"/>
  <c r="B144" i="11"/>
  <c r="B52" i="12"/>
  <c r="B136" i="11"/>
  <c r="K128" i="5"/>
  <c r="B44" i="12"/>
  <c r="B128" i="11"/>
  <c r="K120" i="5"/>
  <c r="B36" i="12"/>
  <c r="B120" i="11"/>
  <c r="K112" i="5"/>
  <c r="B28" i="12"/>
  <c r="B112" i="11"/>
  <c r="K104" i="5"/>
  <c r="B20" i="12"/>
  <c r="B104" i="11"/>
  <c r="K96" i="5"/>
  <c r="B12" i="12"/>
  <c r="B96" i="11"/>
  <c r="K88" i="5"/>
  <c r="B4" i="12"/>
  <c r="B88" i="11"/>
  <c r="B247" i="11"/>
  <c r="E247" i="11" s="1"/>
  <c r="B163" i="12"/>
  <c r="B155" i="12"/>
  <c r="B239" i="11"/>
  <c r="E239" i="11" s="1"/>
  <c r="B147" i="12"/>
  <c r="B231" i="11"/>
  <c r="E231" i="11" s="1"/>
  <c r="B139" i="12"/>
  <c r="B223" i="11"/>
  <c r="E223" i="11" s="1"/>
  <c r="B131" i="12"/>
  <c r="B215" i="11"/>
  <c r="E215" i="11" s="1"/>
  <c r="B123" i="12"/>
  <c r="B207" i="11"/>
  <c r="E207" i="11" s="1"/>
  <c r="B115" i="12"/>
  <c r="B199" i="11"/>
  <c r="E199" i="11" s="1"/>
  <c r="B107" i="12"/>
  <c r="B191" i="11"/>
  <c r="B99" i="12"/>
  <c r="B183" i="11"/>
  <c r="B91" i="12"/>
  <c r="B175" i="11"/>
  <c r="B83" i="12"/>
  <c r="B167" i="11"/>
  <c r="B75" i="12"/>
  <c r="B159" i="11"/>
  <c r="B67" i="12"/>
  <c r="B151" i="11"/>
  <c r="B59" i="12"/>
  <c r="B143" i="11"/>
  <c r="B51" i="12"/>
  <c r="B135" i="11"/>
  <c r="K127" i="5"/>
  <c r="B43" i="12"/>
  <c r="B127" i="11"/>
  <c r="K119" i="5"/>
  <c r="B35" i="12"/>
  <c r="B119" i="11"/>
  <c r="K111" i="5"/>
  <c r="B27" i="12"/>
  <c r="B111" i="11"/>
  <c r="K103" i="5"/>
  <c r="B19" i="12"/>
  <c r="B103" i="11"/>
  <c r="K95" i="5"/>
  <c r="B11" i="12"/>
  <c r="B95" i="11"/>
  <c r="K87" i="5"/>
  <c r="B3" i="12"/>
  <c r="B87" i="11"/>
  <c r="B246" i="11"/>
  <c r="E246" i="11" s="1"/>
  <c r="B162" i="12"/>
  <c r="B122" i="12"/>
  <c r="B206" i="11"/>
  <c r="E206" i="11" s="1"/>
  <c r="B90" i="12"/>
  <c r="B174" i="11"/>
  <c r="B58" i="12"/>
  <c r="B142" i="11"/>
  <c r="K110" i="5"/>
  <c r="B26" i="12"/>
  <c r="B110" i="11"/>
  <c r="B153" i="12"/>
  <c r="B237" i="11"/>
  <c r="E237" i="11" s="1"/>
  <c r="B121" i="12"/>
  <c r="B205" i="11"/>
  <c r="E205" i="11" s="1"/>
  <c r="B89" i="12"/>
  <c r="B173" i="11"/>
  <c r="B57" i="12"/>
  <c r="B141" i="11"/>
  <c r="K109" i="5"/>
  <c r="B25" i="12"/>
  <c r="B109" i="11"/>
  <c r="B244" i="11"/>
  <c r="E244" i="11" s="1"/>
  <c r="B160" i="12"/>
  <c r="B136" i="12"/>
  <c r="B220" i="11"/>
  <c r="E220" i="11" s="1"/>
  <c r="B112" i="12"/>
  <c r="B196" i="11"/>
  <c r="E196" i="11" s="1"/>
  <c r="B88" i="12"/>
  <c r="B172" i="11"/>
  <c r="B64" i="12"/>
  <c r="B148" i="11"/>
  <c r="K124" i="5"/>
  <c r="B40" i="12"/>
  <c r="B124" i="11"/>
  <c r="K100" i="5"/>
  <c r="B16" i="12"/>
  <c r="B100" i="11"/>
  <c r="B251" i="11"/>
  <c r="E251" i="11" s="1"/>
  <c r="B167" i="12"/>
  <c r="B243" i="11"/>
  <c r="E243" i="11" s="1"/>
  <c r="B159" i="12"/>
  <c r="B151" i="12"/>
  <c r="B235" i="11"/>
  <c r="E235" i="11" s="1"/>
  <c r="B143" i="12"/>
  <c r="B227" i="11"/>
  <c r="E227" i="11" s="1"/>
  <c r="B135" i="12"/>
  <c r="B219" i="11"/>
  <c r="E219" i="11" s="1"/>
  <c r="B127" i="12"/>
  <c r="B211" i="11"/>
  <c r="E211" i="11" s="1"/>
  <c r="B119" i="12"/>
  <c r="B203" i="11"/>
  <c r="E203" i="11" s="1"/>
  <c r="B111" i="12"/>
  <c r="B195" i="11"/>
  <c r="E195" i="11" s="1"/>
  <c r="B103" i="12"/>
  <c r="B187" i="11"/>
  <c r="B95" i="12"/>
  <c r="B179" i="11"/>
  <c r="B87" i="12"/>
  <c r="B171" i="11"/>
  <c r="B79" i="12"/>
  <c r="B163" i="11"/>
  <c r="B71" i="12"/>
  <c r="B155" i="11"/>
  <c r="B63" i="12"/>
  <c r="B147" i="11"/>
  <c r="B55" i="12"/>
  <c r="B139" i="11"/>
  <c r="K131" i="5"/>
  <c r="B47" i="12"/>
  <c r="B131" i="11"/>
  <c r="K123" i="5"/>
  <c r="B39" i="12"/>
  <c r="B123" i="11"/>
  <c r="K115" i="5"/>
  <c r="B31" i="12"/>
  <c r="B115" i="11"/>
  <c r="K107" i="5"/>
  <c r="B23" i="12"/>
  <c r="B107" i="11"/>
  <c r="K99" i="5"/>
  <c r="B15" i="12"/>
  <c r="B99" i="11"/>
  <c r="K91" i="5"/>
  <c r="B7" i="12"/>
  <c r="B91" i="11"/>
  <c r="B138" i="12"/>
  <c r="B222" i="11"/>
  <c r="E222" i="11" s="1"/>
  <c r="B98" i="12"/>
  <c r="B182" i="11"/>
  <c r="B66" i="12"/>
  <c r="B150" i="11"/>
  <c r="K118" i="5"/>
  <c r="B34" i="12"/>
  <c r="B118" i="11"/>
  <c r="B145" i="12"/>
  <c r="B229" i="11"/>
  <c r="E229" i="11" s="1"/>
  <c r="B113" i="12"/>
  <c r="B197" i="11"/>
  <c r="E197" i="11" s="1"/>
  <c r="B65" i="12"/>
  <c r="B149" i="11"/>
  <c r="K117" i="5"/>
  <c r="B33" i="12"/>
  <c r="B117" i="11"/>
  <c r="B152" i="12"/>
  <c r="B236" i="11"/>
  <c r="E236" i="11" s="1"/>
  <c r="B128" i="12"/>
  <c r="B212" i="11"/>
  <c r="E212" i="11" s="1"/>
  <c r="B104" i="12"/>
  <c r="B188" i="11"/>
  <c r="B80" i="12"/>
  <c r="B164" i="11"/>
  <c r="B56" i="12"/>
  <c r="B140" i="11"/>
  <c r="K116" i="5"/>
  <c r="B32" i="12"/>
  <c r="B116" i="11"/>
  <c r="K92" i="5"/>
  <c r="B8" i="12"/>
  <c r="B92" i="11"/>
  <c r="C49" i="12"/>
  <c r="L133" i="5"/>
  <c r="B250" i="11"/>
  <c r="E250" i="11" s="1"/>
  <c r="B166" i="12"/>
  <c r="B242" i="11"/>
  <c r="E242" i="11" s="1"/>
  <c r="B158" i="12"/>
  <c r="B150" i="12"/>
  <c r="B234" i="11"/>
  <c r="E234" i="11" s="1"/>
  <c r="B142" i="12"/>
  <c r="B226" i="11"/>
  <c r="E226" i="11" s="1"/>
  <c r="B134" i="12"/>
  <c r="B218" i="11"/>
  <c r="E218" i="11" s="1"/>
  <c r="B126" i="12"/>
  <c r="B210" i="11"/>
  <c r="E210" i="11" s="1"/>
  <c r="B118" i="12"/>
  <c r="B202" i="11"/>
  <c r="E202" i="11" s="1"/>
  <c r="B110" i="12"/>
  <c r="B194" i="11"/>
  <c r="E194" i="11" s="1"/>
  <c r="B102" i="12"/>
  <c r="B186" i="11"/>
  <c r="B94" i="12"/>
  <c r="B178" i="11"/>
  <c r="B86" i="12"/>
  <c r="B170" i="11"/>
  <c r="B78" i="12"/>
  <c r="B162" i="11"/>
  <c r="B70" i="12"/>
  <c r="B154" i="11"/>
  <c r="B62" i="12"/>
  <c r="B146" i="11"/>
  <c r="B54" i="12"/>
  <c r="B138" i="11"/>
  <c r="K130" i="5"/>
  <c r="B46" i="12"/>
  <c r="B130" i="11"/>
  <c r="K122" i="5"/>
  <c r="B38" i="12"/>
  <c r="B122" i="11"/>
  <c r="K114" i="5"/>
  <c r="B30" i="12"/>
  <c r="B114" i="11"/>
  <c r="K106" i="5"/>
  <c r="B22" i="12"/>
  <c r="B106" i="11"/>
  <c r="K98" i="5"/>
  <c r="B14" i="12"/>
  <c r="B98" i="11"/>
  <c r="K90" i="5"/>
  <c r="B6" i="12"/>
  <c r="B90" i="11"/>
  <c r="K86" i="5"/>
  <c r="B2" i="12"/>
  <c r="B86" i="11"/>
  <c r="B146" i="12"/>
  <c r="B230" i="11"/>
  <c r="E230" i="11" s="1"/>
  <c r="B114" i="12"/>
  <c r="B198" i="11"/>
  <c r="E198" i="11" s="1"/>
  <c r="B82" i="12"/>
  <c r="B166" i="11"/>
  <c r="B50" i="12"/>
  <c r="B134" i="11"/>
  <c r="K102" i="5"/>
  <c r="B18" i="12"/>
  <c r="B102" i="11"/>
  <c r="B245" i="11"/>
  <c r="E245" i="11" s="1"/>
  <c r="B161" i="12"/>
  <c r="B129" i="12"/>
  <c r="B213" i="11"/>
  <c r="E213" i="11" s="1"/>
  <c r="B97" i="12"/>
  <c r="B181" i="11"/>
  <c r="B73" i="12"/>
  <c r="B157" i="11"/>
  <c r="K125" i="5"/>
  <c r="B41" i="12"/>
  <c r="B125" i="11"/>
  <c r="K93" i="5"/>
  <c r="B9" i="12"/>
  <c r="B93" i="11"/>
  <c r="B252" i="11"/>
  <c r="E252" i="11" s="1"/>
  <c r="B168" i="12"/>
  <c r="B144" i="12"/>
  <c r="B228" i="11"/>
  <c r="E228" i="11" s="1"/>
  <c r="B120" i="12"/>
  <c r="B204" i="11"/>
  <c r="E204" i="11" s="1"/>
  <c r="B96" i="12"/>
  <c r="B180" i="11"/>
  <c r="B72" i="12"/>
  <c r="B156" i="11"/>
  <c r="K132" i="5"/>
  <c r="B48" i="12"/>
  <c r="B132" i="11"/>
  <c r="K108" i="5"/>
  <c r="B24" i="12"/>
  <c r="B108" i="11"/>
  <c r="B249" i="11"/>
  <c r="E249" i="11" s="1"/>
  <c r="B165" i="12"/>
  <c r="B157" i="12"/>
  <c r="B241" i="11"/>
  <c r="E241" i="11" s="1"/>
  <c r="B149" i="12"/>
  <c r="B233" i="11"/>
  <c r="E233" i="11" s="1"/>
  <c r="B141" i="12"/>
  <c r="B225" i="11"/>
  <c r="E225" i="11" s="1"/>
  <c r="B133" i="12"/>
  <c r="B217" i="11"/>
  <c r="E217" i="11" s="1"/>
  <c r="B125" i="12"/>
  <c r="B209" i="11"/>
  <c r="E209" i="11" s="1"/>
  <c r="B117" i="12"/>
  <c r="B201" i="11"/>
  <c r="E201" i="11" s="1"/>
  <c r="B109" i="12"/>
  <c r="B193" i="11"/>
  <c r="E193" i="11" s="1"/>
  <c r="B101" i="12"/>
  <c r="B185" i="11"/>
  <c r="B93" i="12"/>
  <c r="B177" i="11"/>
  <c r="B85" i="12"/>
  <c r="B169" i="11"/>
  <c r="B77" i="12"/>
  <c r="B161" i="11"/>
  <c r="B69" i="12"/>
  <c r="B153" i="11"/>
  <c r="B61" i="12"/>
  <c r="B145" i="11"/>
  <c r="B53" i="12"/>
  <c r="B137" i="11"/>
  <c r="K129" i="5"/>
  <c r="B45" i="12"/>
  <c r="B129" i="11"/>
  <c r="K121" i="5"/>
  <c r="B37" i="12"/>
  <c r="B121" i="11"/>
  <c r="K113" i="5"/>
  <c r="B29" i="12"/>
  <c r="B113" i="11"/>
  <c r="K105" i="5"/>
  <c r="B21" i="12"/>
  <c r="B105" i="11"/>
  <c r="K97" i="5"/>
  <c r="B13" i="12"/>
  <c r="B97" i="11"/>
  <c r="K89" i="5"/>
  <c r="B5" i="12"/>
  <c r="B89" i="11"/>
  <c r="B265" i="11"/>
  <c r="E265" i="11" s="1"/>
  <c r="B181" i="12"/>
  <c r="B297" i="11"/>
  <c r="E297" i="11" s="1"/>
  <c r="B213" i="12"/>
  <c r="B281" i="11"/>
  <c r="E281" i="11" s="1"/>
  <c r="B197" i="12"/>
  <c r="B288" i="11"/>
  <c r="E288" i="11" s="1"/>
  <c r="B204" i="12"/>
  <c r="B280" i="11"/>
  <c r="E280" i="11" s="1"/>
  <c r="B196" i="12"/>
  <c r="B272" i="11"/>
  <c r="E272" i="11" s="1"/>
  <c r="B188" i="12"/>
  <c r="B264" i="11"/>
  <c r="E264" i="11" s="1"/>
  <c r="B180" i="12"/>
  <c r="B256" i="11"/>
  <c r="E256" i="11" s="1"/>
  <c r="B172" i="12"/>
  <c r="B289" i="11"/>
  <c r="E289" i="11" s="1"/>
  <c r="B205" i="12"/>
  <c r="B257" i="11"/>
  <c r="E257" i="11" s="1"/>
  <c r="B173" i="12"/>
  <c r="B295" i="11"/>
  <c r="E295" i="11" s="1"/>
  <c r="B211" i="12"/>
  <c r="B279" i="11"/>
  <c r="E279" i="11" s="1"/>
  <c r="B195" i="12"/>
  <c r="B255" i="11"/>
  <c r="E255" i="11" s="1"/>
  <c r="B171" i="12"/>
  <c r="B294" i="11"/>
  <c r="E294" i="11" s="1"/>
  <c r="B210" i="12"/>
  <c r="B278" i="11"/>
  <c r="E278" i="11" s="1"/>
  <c r="B194" i="12"/>
  <c r="B262" i="11"/>
  <c r="E262" i="11" s="1"/>
  <c r="B178" i="12"/>
  <c r="B301" i="11"/>
  <c r="E301" i="11" s="1"/>
  <c r="B217" i="12"/>
  <c r="B285" i="11"/>
  <c r="E285" i="11" s="1"/>
  <c r="B201" i="12"/>
  <c r="B269" i="11"/>
  <c r="E269" i="11" s="1"/>
  <c r="B185" i="12"/>
  <c r="B300" i="11"/>
  <c r="E300" i="11" s="1"/>
  <c r="B216" i="12"/>
  <c r="B284" i="11"/>
  <c r="E284" i="11" s="1"/>
  <c r="B200" i="12"/>
  <c r="B260" i="11"/>
  <c r="E260" i="11" s="1"/>
  <c r="B176" i="12"/>
  <c r="B275" i="11"/>
  <c r="E275" i="11" s="1"/>
  <c r="B191" i="12"/>
  <c r="B273" i="11"/>
  <c r="E273" i="11" s="1"/>
  <c r="B189" i="12"/>
  <c r="B296" i="11"/>
  <c r="E296" i="11" s="1"/>
  <c r="B212" i="12"/>
  <c r="B287" i="11"/>
  <c r="E287" i="11" s="1"/>
  <c r="B203" i="12"/>
  <c r="B271" i="11"/>
  <c r="E271" i="11" s="1"/>
  <c r="B187" i="12"/>
  <c r="B263" i="11"/>
  <c r="E263" i="11" s="1"/>
  <c r="B179" i="12"/>
  <c r="B286" i="11"/>
  <c r="E286" i="11" s="1"/>
  <c r="B202" i="12"/>
  <c r="B270" i="11"/>
  <c r="E270" i="11" s="1"/>
  <c r="B186" i="12"/>
  <c r="B254" i="11"/>
  <c r="E254" i="11" s="1"/>
  <c r="B170" i="12"/>
  <c r="B293" i="11"/>
  <c r="E293" i="11" s="1"/>
  <c r="B209" i="12"/>
  <c r="B277" i="11"/>
  <c r="E277" i="11" s="1"/>
  <c r="B193" i="12"/>
  <c r="B261" i="11"/>
  <c r="E261" i="11" s="1"/>
  <c r="B177" i="12"/>
  <c r="B292" i="11"/>
  <c r="E292" i="11" s="1"/>
  <c r="B208" i="12"/>
  <c r="B276" i="11"/>
  <c r="E276" i="11" s="1"/>
  <c r="B192" i="12"/>
  <c r="B268" i="11"/>
  <c r="E268" i="11" s="1"/>
  <c r="B184" i="12"/>
  <c r="B299" i="11"/>
  <c r="E299" i="11" s="1"/>
  <c r="B215" i="12"/>
  <c r="B291" i="11"/>
  <c r="E291" i="11" s="1"/>
  <c r="B207" i="12"/>
  <c r="B283" i="11"/>
  <c r="E283" i="11" s="1"/>
  <c r="B199" i="12"/>
  <c r="B267" i="11"/>
  <c r="E267" i="11" s="1"/>
  <c r="B183" i="12"/>
  <c r="B259" i="11"/>
  <c r="E259" i="11" s="1"/>
  <c r="B175" i="12"/>
  <c r="B298" i="11"/>
  <c r="E298" i="11" s="1"/>
  <c r="B214" i="12"/>
  <c r="B290" i="11"/>
  <c r="E290" i="11" s="1"/>
  <c r="B206" i="12"/>
  <c r="B282" i="11"/>
  <c r="E282" i="11" s="1"/>
  <c r="B198" i="12"/>
  <c r="B274" i="11"/>
  <c r="E274" i="11" s="1"/>
  <c r="B190" i="12"/>
  <c r="B266" i="11"/>
  <c r="E266" i="11" s="1"/>
  <c r="B182" i="12"/>
  <c r="B258" i="11"/>
  <c r="E258" i="11" s="1"/>
  <c r="B174" i="12"/>
  <c r="K297" i="5"/>
  <c r="K281" i="5"/>
  <c r="K153" i="5"/>
  <c r="K145" i="5"/>
  <c r="K257" i="5"/>
  <c r="K294" i="5"/>
  <c r="K282" i="5"/>
  <c r="K289" i="5"/>
  <c r="K296" i="5"/>
  <c r="K299" i="5"/>
  <c r="K295" i="5"/>
  <c r="K291" i="5"/>
  <c r="K287" i="5"/>
  <c r="K283" i="5"/>
  <c r="K279" i="5"/>
  <c r="K275" i="5"/>
  <c r="K271" i="5"/>
  <c r="K267" i="5"/>
  <c r="K263" i="5"/>
  <c r="K259" i="5"/>
  <c r="K255" i="5"/>
  <c r="K251" i="5"/>
  <c r="K247" i="5"/>
  <c r="K243" i="5"/>
  <c r="K239" i="5"/>
  <c r="K235" i="5"/>
  <c r="K231" i="5"/>
  <c r="K227" i="5"/>
  <c r="K223" i="5"/>
  <c r="K219" i="5"/>
  <c r="K215" i="5"/>
  <c r="K211" i="5"/>
  <c r="K207" i="5"/>
  <c r="K203" i="5"/>
  <c r="K199" i="5"/>
  <c r="K195" i="5"/>
  <c r="K191" i="5"/>
  <c r="K187" i="5"/>
  <c r="K183" i="5"/>
  <c r="K179" i="5"/>
  <c r="K175" i="5"/>
  <c r="K171" i="5"/>
  <c r="K167" i="5"/>
  <c r="K163" i="5"/>
  <c r="K159" i="5"/>
  <c r="K155" i="5"/>
  <c r="K151" i="5"/>
  <c r="K147" i="5"/>
  <c r="K143" i="5"/>
  <c r="K139" i="5"/>
  <c r="K135" i="5"/>
  <c r="K286" i="5"/>
  <c r="K278" i="5"/>
  <c r="K274" i="5"/>
  <c r="K270" i="5"/>
  <c r="K266" i="5"/>
  <c r="K262" i="5"/>
  <c r="K258" i="5"/>
  <c r="K254" i="5"/>
  <c r="K250" i="5"/>
  <c r="K246" i="5"/>
  <c r="K242" i="5"/>
  <c r="K238" i="5"/>
  <c r="K234" i="5"/>
  <c r="K230" i="5"/>
  <c r="K226" i="5"/>
  <c r="K222" i="5"/>
  <c r="K218" i="5"/>
  <c r="K214" i="5"/>
  <c r="K210" i="5"/>
  <c r="K206" i="5"/>
  <c r="K202" i="5"/>
  <c r="K198" i="5"/>
  <c r="K194" i="5"/>
  <c r="K190" i="5"/>
  <c r="K186" i="5"/>
  <c r="K182" i="5"/>
  <c r="K178" i="5"/>
  <c r="K174" i="5"/>
  <c r="K170" i="5"/>
  <c r="K166" i="5"/>
  <c r="K162" i="5"/>
  <c r="K158" i="5"/>
  <c r="K154" i="5"/>
  <c r="K150" i="5"/>
  <c r="K146" i="5"/>
  <c r="K142" i="5"/>
  <c r="K138" i="5"/>
  <c r="K134" i="5"/>
  <c r="K298" i="5"/>
  <c r="K301" i="5"/>
  <c r="K285" i="5"/>
  <c r="K277" i="5"/>
  <c r="K273" i="5"/>
  <c r="K269" i="5"/>
  <c r="K265" i="5"/>
  <c r="K261" i="5"/>
  <c r="K253" i="5"/>
  <c r="K249" i="5"/>
  <c r="K245" i="5"/>
  <c r="K241" i="5"/>
  <c r="K237" i="5"/>
  <c r="K233" i="5"/>
  <c r="K229" i="5"/>
  <c r="K225" i="5"/>
  <c r="K221" i="5"/>
  <c r="K217" i="5"/>
  <c r="K213" i="5"/>
  <c r="K209" i="5"/>
  <c r="K205" i="5"/>
  <c r="K201" i="5"/>
  <c r="K197" i="5"/>
  <c r="K193" i="5"/>
  <c r="K189" i="5"/>
  <c r="K185" i="5"/>
  <c r="K181" i="5"/>
  <c r="K177" i="5"/>
  <c r="K173" i="5"/>
  <c r="K169" i="5"/>
  <c r="K165" i="5"/>
  <c r="K161" i="5"/>
  <c r="K157" i="5"/>
  <c r="K149" i="5"/>
  <c r="K141" i="5"/>
  <c r="K137" i="5"/>
  <c r="K133" i="5"/>
  <c r="K290" i="5"/>
  <c r="K293" i="5"/>
  <c r="K300" i="5"/>
  <c r="K292" i="5"/>
  <c r="K288" i="5"/>
  <c r="K284" i="5"/>
  <c r="K280" i="5"/>
  <c r="K276" i="5"/>
  <c r="K272" i="5"/>
  <c r="K268" i="5"/>
  <c r="K264" i="5"/>
  <c r="K260" i="5"/>
  <c r="K256" i="5"/>
  <c r="K252" i="5"/>
  <c r="K248" i="5"/>
  <c r="K244" i="5"/>
  <c r="K240" i="5"/>
  <c r="K236" i="5"/>
  <c r="K232" i="5"/>
  <c r="K228" i="5"/>
  <c r="K224" i="5"/>
  <c r="K220" i="5"/>
  <c r="K216" i="5"/>
  <c r="K212" i="5"/>
  <c r="K208" i="5"/>
  <c r="K204" i="5"/>
  <c r="K200" i="5"/>
  <c r="K196" i="5"/>
  <c r="K192" i="5"/>
  <c r="K188" i="5"/>
  <c r="K184" i="5"/>
  <c r="K180" i="5"/>
  <c r="K176" i="5"/>
  <c r="K172" i="5"/>
  <c r="K168" i="5"/>
  <c r="K164" i="5"/>
  <c r="K160" i="5"/>
  <c r="K156" i="5"/>
  <c r="K152" i="5"/>
  <c r="K148" i="5"/>
  <c r="K144" i="5"/>
  <c r="K140" i="5"/>
  <c r="K136" i="5"/>
  <c r="M133" i="5"/>
  <c r="N133" i="5"/>
  <c r="H51" i="6"/>
  <c r="R51" i="6" s="1"/>
  <c r="G134" i="5" s="1"/>
  <c r="G134" i="11" s="1"/>
  <c r="H52" i="6"/>
  <c r="R52" i="6" s="1"/>
  <c r="G135" i="5" s="1"/>
  <c r="G135" i="11" s="1"/>
  <c r="H53" i="6"/>
  <c r="R53" i="6" s="1"/>
  <c r="G136" i="5" s="1"/>
  <c r="G136" i="11" s="1"/>
  <c r="H54" i="6"/>
  <c r="R54" i="6" s="1"/>
  <c r="G137" i="5" s="1"/>
  <c r="G137" i="11" s="1"/>
  <c r="H55" i="6"/>
  <c r="R55" i="6" s="1"/>
  <c r="G138" i="5" s="1"/>
  <c r="G138" i="11" s="1"/>
  <c r="H56" i="6"/>
  <c r="R56" i="6" s="1"/>
  <c r="G139" i="5" s="1"/>
  <c r="G139" i="11" s="1"/>
  <c r="H57" i="6"/>
  <c r="R57" i="6" s="1"/>
  <c r="G140" i="5" s="1"/>
  <c r="G140" i="11" s="1"/>
  <c r="H58" i="6"/>
  <c r="R58" i="6" s="1"/>
  <c r="G141" i="5" s="1"/>
  <c r="G141" i="11" s="1"/>
  <c r="H59" i="6"/>
  <c r="R59" i="6" s="1"/>
  <c r="G142" i="5" s="1"/>
  <c r="G142" i="11" s="1"/>
  <c r="H60" i="6"/>
  <c r="R60" i="6" s="1"/>
  <c r="G143" i="5" s="1"/>
  <c r="G143" i="11" s="1"/>
  <c r="H61" i="6"/>
  <c r="R61" i="6" s="1"/>
  <c r="G144" i="5" s="1"/>
  <c r="G144" i="11" s="1"/>
  <c r="H62" i="6"/>
  <c r="R62" i="6" s="1"/>
  <c r="G145" i="5" s="1"/>
  <c r="G145" i="11" s="1"/>
  <c r="H63" i="6"/>
  <c r="R63" i="6" s="1"/>
  <c r="G146" i="5" s="1"/>
  <c r="G146" i="11" s="1"/>
  <c r="H64" i="6"/>
  <c r="R64" i="6" s="1"/>
  <c r="G147" i="5" s="1"/>
  <c r="G147" i="11" s="1"/>
  <c r="H65" i="6"/>
  <c r="R65" i="6" s="1"/>
  <c r="G148" i="5" s="1"/>
  <c r="G148" i="11" s="1"/>
  <c r="H66" i="6"/>
  <c r="R66" i="6" s="1"/>
  <c r="G149" i="5" s="1"/>
  <c r="G149" i="11" s="1"/>
  <c r="H67" i="6"/>
  <c r="R67" i="6" s="1"/>
  <c r="G150" i="5" s="1"/>
  <c r="G150" i="11" s="1"/>
  <c r="H68" i="6"/>
  <c r="R68" i="6" s="1"/>
  <c r="G151" i="5" s="1"/>
  <c r="G151" i="11" s="1"/>
  <c r="H69" i="6"/>
  <c r="R69" i="6" s="1"/>
  <c r="G152" i="5" s="1"/>
  <c r="G152" i="11" s="1"/>
  <c r="H70" i="6"/>
  <c r="R70" i="6" s="1"/>
  <c r="G153" i="5" s="1"/>
  <c r="G153" i="11" s="1"/>
  <c r="H71" i="6"/>
  <c r="R71" i="6" s="1"/>
  <c r="G154" i="5" s="1"/>
  <c r="G154" i="11" s="1"/>
  <c r="H72" i="6"/>
  <c r="R72" i="6" s="1"/>
  <c r="G155" i="5" s="1"/>
  <c r="G155" i="11" s="1"/>
  <c r="H73" i="6"/>
  <c r="R73" i="6" s="1"/>
  <c r="G156" i="5" s="1"/>
  <c r="G156" i="11" s="1"/>
  <c r="H74" i="6"/>
  <c r="R74" i="6" s="1"/>
  <c r="G157" i="5" s="1"/>
  <c r="G157" i="11" s="1"/>
  <c r="H75" i="6"/>
  <c r="R75" i="6" s="1"/>
  <c r="G158" i="5" s="1"/>
  <c r="G158" i="11" s="1"/>
  <c r="H76" i="6"/>
  <c r="R76" i="6" s="1"/>
  <c r="G159" i="5" s="1"/>
  <c r="G159" i="11" s="1"/>
  <c r="H77" i="6"/>
  <c r="R77" i="6" s="1"/>
  <c r="G160" i="5" s="1"/>
  <c r="G160" i="11" s="1"/>
  <c r="H78" i="6"/>
  <c r="R78" i="6" s="1"/>
  <c r="G161" i="5" s="1"/>
  <c r="G161" i="11" s="1"/>
  <c r="H79" i="6"/>
  <c r="R79" i="6" s="1"/>
  <c r="G162" i="5" s="1"/>
  <c r="G162" i="11" s="1"/>
  <c r="H80" i="6"/>
  <c r="R80" i="6" s="1"/>
  <c r="G163" i="5" s="1"/>
  <c r="G163" i="11" s="1"/>
  <c r="H81" i="6"/>
  <c r="R81" i="6" s="1"/>
  <c r="G164" i="5" s="1"/>
  <c r="G164" i="11" s="1"/>
  <c r="H82" i="6"/>
  <c r="R82" i="6" s="1"/>
  <c r="G165" i="5" s="1"/>
  <c r="G165" i="11" s="1"/>
  <c r="H83" i="6"/>
  <c r="R83" i="6" s="1"/>
  <c r="G166" i="5" s="1"/>
  <c r="G166" i="11" s="1"/>
  <c r="H84" i="6"/>
  <c r="R84" i="6" s="1"/>
  <c r="G167" i="5" s="1"/>
  <c r="G167" i="11" s="1"/>
  <c r="H85" i="6"/>
  <c r="R85" i="6" s="1"/>
  <c r="G168" i="5" s="1"/>
  <c r="G168" i="11" s="1"/>
  <c r="H86" i="6"/>
  <c r="R86" i="6" s="1"/>
  <c r="G169" i="5" s="1"/>
  <c r="G169" i="11" s="1"/>
  <c r="H87" i="6"/>
  <c r="R87" i="6" s="1"/>
  <c r="G170" i="5" s="1"/>
  <c r="G170" i="11" s="1"/>
  <c r="H88" i="6"/>
  <c r="R88" i="6" s="1"/>
  <c r="G171" i="5" s="1"/>
  <c r="G171" i="11" s="1"/>
  <c r="H89" i="6"/>
  <c r="R89" i="6" s="1"/>
  <c r="G172" i="5" s="1"/>
  <c r="G172" i="11" s="1"/>
  <c r="H90" i="6"/>
  <c r="R90" i="6" s="1"/>
  <c r="G173" i="5" s="1"/>
  <c r="G173" i="11" s="1"/>
  <c r="H91" i="6"/>
  <c r="R91" i="6" s="1"/>
  <c r="G174" i="5" s="1"/>
  <c r="G174" i="11" s="1"/>
  <c r="H92" i="6"/>
  <c r="R92" i="6" s="1"/>
  <c r="G175" i="5" s="1"/>
  <c r="G175" i="11" s="1"/>
  <c r="H93" i="6"/>
  <c r="R93" i="6" s="1"/>
  <c r="G176" i="5" s="1"/>
  <c r="G176" i="11" s="1"/>
  <c r="H94" i="6"/>
  <c r="R94" i="6" s="1"/>
  <c r="G177" i="5" s="1"/>
  <c r="G177" i="11" s="1"/>
  <c r="H95" i="6"/>
  <c r="R95" i="6" s="1"/>
  <c r="G178" i="5" s="1"/>
  <c r="G178" i="11" s="1"/>
  <c r="H96" i="6"/>
  <c r="R96" i="6" s="1"/>
  <c r="G179" i="5" s="1"/>
  <c r="G179" i="11" s="1"/>
  <c r="H97" i="6"/>
  <c r="R97" i="6" s="1"/>
  <c r="G180" i="5" s="1"/>
  <c r="G180" i="11" s="1"/>
  <c r="H98" i="6"/>
  <c r="R98" i="6" s="1"/>
  <c r="G181" i="5" s="1"/>
  <c r="G181" i="11" s="1"/>
  <c r="H99" i="6"/>
  <c r="R99" i="6" s="1"/>
  <c r="G182" i="5" s="1"/>
  <c r="G182" i="11" s="1"/>
  <c r="H100" i="6"/>
  <c r="R100" i="6" s="1"/>
  <c r="G183" i="5" s="1"/>
  <c r="G183" i="11" s="1"/>
  <c r="H101" i="6"/>
  <c r="R101" i="6" s="1"/>
  <c r="G184" i="5" s="1"/>
  <c r="G184" i="11" s="1"/>
  <c r="H102" i="6"/>
  <c r="R102" i="6" s="1"/>
  <c r="G185" i="5" s="1"/>
  <c r="G185" i="11" s="1"/>
  <c r="H103" i="6"/>
  <c r="R103" i="6" s="1"/>
  <c r="G186" i="5" s="1"/>
  <c r="G186" i="11" s="1"/>
  <c r="H104" i="6"/>
  <c r="R104" i="6" s="1"/>
  <c r="G187" i="5" s="1"/>
  <c r="G187" i="11" s="1"/>
  <c r="H105" i="6"/>
  <c r="R105" i="6" s="1"/>
  <c r="G188" i="5" s="1"/>
  <c r="G188" i="11" s="1"/>
  <c r="H106" i="6"/>
  <c r="R106" i="6" s="1"/>
  <c r="G189" i="5" s="1"/>
  <c r="G189" i="11" s="1"/>
  <c r="H107" i="6"/>
  <c r="R107" i="6" s="1"/>
  <c r="G190" i="5" s="1"/>
  <c r="G190" i="11" s="1"/>
  <c r="H108" i="6"/>
  <c r="R108" i="6" s="1"/>
  <c r="G191" i="5" s="1"/>
  <c r="G191" i="11" s="1"/>
  <c r="H109" i="6"/>
  <c r="R109" i="6" s="1"/>
  <c r="G192" i="5" s="1"/>
  <c r="G192" i="11" s="1"/>
  <c r="H110" i="6"/>
  <c r="R110" i="6" s="1"/>
  <c r="G193" i="5" s="1"/>
  <c r="H111" i="6"/>
  <c r="R111" i="6" s="1"/>
  <c r="G194" i="5" s="1"/>
  <c r="H112" i="6"/>
  <c r="R112" i="6" s="1"/>
  <c r="G195" i="5" s="1"/>
  <c r="H113" i="6"/>
  <c r="R113" i="6" s="1"/>
  <c r="G196" i="5" s="1"/>
  <c r="H114" i="6"/>
  <c r="R114" i="6" s="1"/>
  <c r="G197" i="5" s="1"/>
  <c r="H115" i="6"/>
  <c r="R115" i="6" s="1"/>
  <c r="G198" i="5" s="1"/>
  <c r="H116" i="6"/>
  <c r="R116" i="6" s="1"/>
  <c r="G199" i="5" s="1"/>
  <c r="H117" i="6"/>
  <c r="R117" i="6" s="1"/>
  <c r="G200" i="5" s="1"/>
  <c r="H118" i="6"/>
  <c r="R118" i="6" s="1"/>
  <c r="G201" i="5" s="1"/>
  <c r="H119" i="6"/>
  <c r="R119" i="6" s="1"/>
  <c r="G202" i="5" s="1"/>
  <c r="H120" i="6"/>
  <c r="R120" i="6" s="1"/>
  <c r="G203" i="5" s="1"/>
  <c r="H121" i="6"/>
  <c r="R121" i="6" s="1"/>
  <c r="G204" i="5" s="1"/>
  <c r="H122" i="6"/>
  <c r="R122" i="6" s="1"/>
  <c r="G205" i="5" s="1"/>
  <c r="H123" i="6"/>
  <c r="R123" i="6" s="1"/>
  <c r="G206" i="5" s="1"/>
  <c r="H124" i="6"/>
  <c r="R124" i="6" s="1"/>
  <c r="G207" i="5" s="1"/>
  <c r="H125" i="6"/>
  <c r="R125" i="6" s="1"/>
  <c r="G208" i="5" s="1"/>
  <c r="H126" i="6"/>
  <c r="R126" i="6" s="1"/>
  <c r="G209" i="5" s="1"/>
  <c r="H127" i="6"/>
  <c r="R127" i="6" s="1"/>
  <c r="G210" i="5" s="1"/>
  <c r="H128" i="6"/>
  <c r="R128" i="6" s="1"/>
  <c r="G211" i="5" s="1"/>
  <c r="H129" i="6"/>
  <c r="R129" i="6" s="1"/>
  <c r="G212" i="5" s="1"/>
  <c r="H130" i="6"/>
  <c r="R130" i="6" s="1"/>
  <c r="G213" i="5" s="1"/>
  <c r="H131" i="6"/>
  <c r="R131" i="6" s="1"/>
  <c r="G214" i="5" s="1"/>
  <c r="H132" i="6"/>
  <c r="R132" i="6" s="1"/>
  <c r="G215" i="5" s="1"/>
  <c r="H133" i="6"/>
  <c r="R133" i="6" s="1"/>
  <c r="G216" i="5" s="1"/>
  <c r="H134" i="6"/>
  <c r="R134" i="6" s="1"/>
  <c r="G217" i="5" s="1"/>
  <c r="H135" i="6"/>
  <c r="R135" i="6" s="1"/>
  <c r="G218" i="5" s="1"/>
  <c r="H136" i="6"/>
  <c r="R136" i="6" s="1"/>
  <c r="G219" i="5" s="1"/>
  <c r="H137" i="6"/>
  <c r="R137" i="6" s="1"/>
  <c r="G220" i="5" s="1"/>
  <c r="H138" i="6"/>
  <c r="R138" i="6" s="1"/>
  <c r="G221" i="5" s="1"/>
  <c r="H139" i="6"/>
  <c r="R139" i="6" s="1"/>
  <c r="G222" i="5" s="1"/>
  <c r="H140" i="6"/>
  <c r="R140" i="6" s="1"/>
  <c r="G223" i="5" s="1"/>
  <c r="H141" i="6"/>
  <c r="R141" i="6" s="1"/>
  <c r="G224" i="5" s="1"/>
  <c r="H142" i="6"/>
  <c r="R142" i="6" s="1"/>
  <c r="G225" i="5" s="1"/>
  <c r="H143" i="6"/>
  <c r="R143" i="6" s="1"/>
  <c r="G226" i="5" s="1"/>
  <c r="H144" i="6"/>
  <c r="R144" i="6" s="1"/>
  <c r="G227" i="5" s="1"/>
  <c r="H145" i="6"/>
  <c r="R145" i="6" s="1"/>
  <c r="G228" i="5" s="1"/>
  <c r="H146" i="6"/>
  <c r="R146" i="6" s="1"/>
  <c r="G229" i="5" s="1"/>
  <c r="H147" i="6"/>
  <c r="R147" i="6" s="1"/>
  <c r="G230" i="5" s="1"/>
  <c r="H148" i="6"/>
  <c r="R148" i="6" s="1"/>
  <c r="G231" i="5" s="1"/>
  <c r="H149" i="6"/>
  <c r="R149" i="6" s="1"/>
  <c r="G232" i="5" s="1"/>
  <c r="H150" i="6"/>
  <c r="R150" i="6" s="1"/>
  <c r="G233" i="5" s="1"/>
  <c r="H151" i="6"/>
  <c r="R151" i="6" s="1"/>
  <c r="G234" i="5" s="1"/>
  <c r="H152" i="6"/>
  <c r="R152" i="6" s="1"/>
  <c r="G235" i="5" s="1"/>
  <c r="H153" i="6"/>
  <c r="R153" i="6" s="1"/>
  <c r="G236" i="5" s="1"/>
  <c r="H154" i="6"/>
  <c r="R154" i="6" s="1"/>
  <c r="G237" i="5" s="1"/>
  <c r="H155" i="6"/>
  <c r="R155" i="6" s="1"/>
  <c r="G238" i="5" s="1"/>
  <c r="H156" i="6"/>
  <c r="R156" i="6" s="1"/>
  <c r="G239" i="5" s="1"/>
  <c r="H157" i="6"/>
  <c r="R157" i="6" s="1"/>
  <c r="G240" i="5" s="1"/>
  <c r="H158" i="6"/>
  <c r="R158" i="6" s="1"/>
  <c r="G241" i="5" s="1"/>
  <c r="H159" i="6"/>
  <c r="R159" i="6" s="1"/>
  <c r="G242" i="5" s="1"/>
  <c r="H160" i="6"/>
  <c r="R160" i="6" s="1"/>
  <c r="G243" i="5" s="1"/>
  <c r="H161" i="6"/>
  <c r="R161" i="6" s="1"/>
  <c r="G244" i="5" s="1"/>
  <c r="H162" i="6"/>
  <c r="R162" i="6" s="1"/>
  <c r="G245" i="5" s="1"/>
  <c r="H163" i="6"/>
  <c r="R163" i="6" s="1"/>
  <c r="G246" i="5" s="1"/>
  <c r="H164" i="6"/>
  <c r="R164" i="6" s="1"/>
  <c r="G247" i="5" s="1"/>
  <c r="H165" i="6"/>
  <c r="R165" i="6" s="1"/>
  <c r="G248" i="5" s="1"/>
  <c r="H166" i="6"/>
  <c r="R166" i="6" s="1"/>
  <c r="G249" i="5" s="1"/>
  <c r="H167" i="6"/>
  <c r="R167" i="6" s="1"/>
  <c r="G250" i="5" s="1"/>
  <c r="H168" i="6"/>
  <c r="R168" i="6" s="1"/>
  <c r="G251" i="5" s="1"/>
  <c r="H169" i="6"/>
  <c r="R169" i="6" s="1"/>
  <c r="G252" i="5" s="1"/>
  <c r="H170" i="6"/>
  <c r="R170" i="6" s="1"/>
  <c r="G253" i="5" s="1"/>
  <c r="H171" i="6"/>
  <c r="R171" i="6" s="1"/>
  <c r="G254" i="5" s="1"/>
  <c r="H172" i="6"/>
  <c r="R172" i="6" s="1"/>
  <c r="G255" i="5" s="1"/>
  <c r="H173" i="6"/>
  <c r="R173" i="6" s="1"/>
  <c r="G256" i="5" s="1"/>
  <c r="H174" i="6"/>
  <c r="R174" i="6" s="1"/>
  <c r="G257" i="5" s="1"/>
  <c r="H175" i="6"/>
  <c r="R175" i="6" s="1"/>
  <c r="G258" i="5" s="1"/>
  <c r="H176" i="6"/>
  <c r="R176" i="6" s="1"/>
  <c r="G259" i="5" s="1"/>
  <c r="H177" i="6"/>
  <c r="R177" i="6" s="1"/>
  <c r="G260" i="5" s="1"/>
  <c r="H178" i="6"/>
  <c r="R178" i="6" s="1"/>
  <c r="G261" i="5" s="1"/>
  <c r="H179" i="6"/>
  <c r="R179" i="6" s="1"/>
  <c r="G262" i="5" s="1"/>
  <c r="H180" i="6"/>
  <c r="R180" i="6" s="1"/>
  <c r="G263" i="5" s="1"/>
  <c r="H181" i="6"/>
  <c r="R181" i="6" s="1"/>
  <c r="G264" i="5" s="1"/>
  <c r="H182" i="6"/>
  <c r="R182" i="6" s="1"/>
  <c r="G265" i="5" s="1"/>
  <c r="H183" i="6"/>
  <c r="R183" i="6" s="1"/>
  <c r="G266" i="5" s="1"/>
  <c r="H184" i="6"/>
  <c r="R184" i="6" s="1"/>
  <c r="G267" i="5" s="1"/>
  <c r="H185" i="6"/>
  <c r="R185" i="6" s="1"/>
  <c r="G268" i="5" s="1"/>
  <c r="H186" i="6"/>
  <c r="R186" i="6" s="1"/>
  <c r="G269" i="5" s="1"/>
  <c r="H187" i="6"/>
  <c r="R187" i="6" s="1"/>
  <c r="G270" i="5" s="1"/>
  <c r="H188" i="6"/>
  <c r="R188" i="6" s="1"/>
  <c r="G271" i="5" s="1"/>
  <c r="H189" i="6"/>
  <c r="R189" i="6" s="1"/>
  <c r="G272" i="5" s="1"/>
  <c r="H190" i="6"/>
  <c r="R190" i="6" s="1"/>
  <c r="G273" i="5" s="1"/>
  <c r="H191" i="6"/>
  <c r="R191" i="6" s="1"/>
  <c r="G274" i="5" s="1"/>
  <c r="H192" i="6"/>
  <c r="R192" i="6" s="1"/>
  <c r="G275" i="5" s="1"/>
  <c r="H193" i="6"/>
  <c r="R193" i="6" s="1"/>
  <c r="G276" i="5" s="1"/>
  <c r="H194" i="6"/>
  <c r="R194" i="6" s="1"/>
  <c r="G277" i="5" s="1"/>
  <c r="H195" i="6"/>
  <c r="R195" i="6" s="1"/>
  <c r="G278" i="5" s="1"/>
  <c r="H196" i="6"/>
  <c r="R196" i="6" s="1"/>
  <c r="G279" i="5" s="1"/>
  <c r="H197" i="6"/>
  <c r="R197" i="6" s="1"/>
  <c r="G280" i="5" s="1"/>
  <c r="H198" i="6"/>
  <c r="R198" i="6" s="1"/>
  <c r="G281" i="5" s="1"/>
  <c r="H199" i="6"/>
  <c r="R199" i="6" s="1"/>
  <c r="G282" i="5" s="1"/>
  <c r="H200" i="6"/>
  <c r="R200" i="6" s="1"/>
  <c r="G283" i="5" s="1"/>
  <c r="H201" i="6"/>
  <c r="R201" i="6" s="1"/>
  <c r="G284" i="5" s="1"/>
  <c r="H202" i="6"/>
  <c r="R202" i="6" s="1"/>
  <c r="G285" i="5" s="1"/>
  <c r="H203" i="6"/>
  <c r="R203" i="6" s="1"/>
  <c r="G286" i="5" s="1"/>
  <c r="H204" i="6"/>
  <c r="R204" i="6" s="1"/>
  <c r="G287" i="5" s="1"/>
  <c r="H205" i="6"/>
  <c r="R205" i="6" s="1"/>
  <c r="G288" i="5" s="1"/>
  <c r="H206" i="6"/>
  <c r="R206" i="6" s="1"/>
  <c r="G289" i="5" s="1"/>
  <c r="H207" i="6"/>
  <c r="R207" i="6" s="1"/>
  <c r="G290" i="5" s="1"/>
  <c r="H208" i="6"/>
  <c r="R208" i="6" s="1"/>
  <c r="G291" i="5" s="1"/>
  <c r="H209" i="6"/>
  <c r="R209" i="6" s="1"/>
  <c r="G292" i="5" s="1"/>
  <c r="H210" i="6"/>
  <c r="R210" i="6" s="1"/>
  <c r="G293" i="5" s="1"/>
  <c r="H211" i="6"/>
  <c r="R211" i="6" s="1"/>
  <c r="G294" i="5" s="1"/>
  <c r="H212" i="6"/>
  <c r="R212" i="6" s="1"/>
  <c r="G295" i="5" s="1"/>
  <c r="H213" i="6"/>
  <c r="R213" i="6" s="1"/>
  <c r="G296" i="5" s="1"/>
  <c r="H214" i="6"/>
  <c r="R214" i="6" s="1"/>
  <c r="G297" i="5" s="1"/>
  <c r="H215" i="6"/>
  <c r="R215" i="6" s="1"/>
  <c r="G298" i="5" s="1"/>
  <c r="H216" i="6"/>
  <c r="R216" i="6" s="1"/>
  <c r="G299" i="5" s="1"/>
  <c r="H217" i="6"/>
  <c r="R217" i="6" s="1"/>
  <c r="G300" i="5" s="1"/>
  <c r="H218" i="6"/>
  <c r="R218" i="6" s="1"/>
  <c r="G301" i="5" s="1"/>
  <c r="N233" i="5" l="1"/>
  <c r="G233" i="11"/>
  <c r="N201" i="5"/>
  <c r="G201" i="11"/>
  <c r="N232" i="5"/>
  <c r="G232" i="11"/>
  <c r="N200" i="5"/>
  <c r="G200" i="11"/>
  <c r="N235" i="5"/>
  <c r="G235" i="11"/>
  <c r="N227" i="5"/>
  <c r="G227" i="11"/>
  <c r="N219" i="5"/>
  <c r="G219" i="11"/>
  <c r="N211" i="5"/>
  <c r="G211" i="11"/>
  <c r="N203" i="5"/>
  <c r="G203" i="11"/>
  <c r="N195" i="5"/>
  <c r="G195" i="11"/>
  <c r="N234" i="5"/>
  <c r="G234" i="11"/>
  <c r="N226" i="5"/>
  <c r="G226" i="11"/>
  <c r="N218" i="5"/>
  <c r="G218" i="11"/>
  <c r="N210" i="5"/>
  <c r="G210" i="11"/>
  <c r="N202" i="5"/>
  <c r="G202" i="11"/>
  <c r="N194" i="5"/>
  <c r="G194" i="11"/>
  <c r="N217" i="5"/>
  <c r="G217" i="11"/>
  <c r="N193" i="5"/>
  <c r="G193" i="11"/>
  <c r="N240" i="5"/>
  <c r="G240" i="11"/>
  <c r="N208" i="5"/>
  <c r="G208" i="11"/>
  <c r="N223" i="5"/>
  <c r="G223" i="11"/>
  <c r="N238" i="5"/>
  <c r="G238" i="11"/>
  <c r="N225" i="5"/>
  <c r="G225" i="11"/>
  <c r="N224" i="5"/>
  <c r="G224" i="11"/>
  <c r="N239" i="5"/>
  <c r="G239" i="11"/>
  <c r="N207" i="5"/>
  <c r="G207" i="11"/>
  <c r="N230" i="5"/>
  <c r="G230" i="11"/>
  <c r="N206" i="5"/>
  <c r="G206" i="11"/>
  <c r="N229" i="5"/>
  <c r="G229" i="11"/>
  <c r="N213" i="5"/>
  <c r="G213" i="11"/>
  <c r="N197" i="5"/>
  <c r="G197" i="11"/>
  <c r="N241" i="5"/>
  <c r="G241" i="11"/>
  <c r="N209" i="5"/>
  <c r="G209" i="11"/>
  <c r="N216" i="5"/>
  <c r="G216" i="11"/>
  <c r="N231" i="5"/>
  <c r="G231" i="11"/>
  <c r="N215" i="5"/>
  <c r="G215" i="11"/>
  <c r="N199" i="5"/>
  <c r="G199" i="11"/>
  <c r="N222" i="5"/>
  <c r="G222" i="11"/>
  <c r="N214" i="5"/>
  <c r="G214" i="11"/>
  <c r="N198" i="5"/>
  <c r="G198" i="11"/>
  <c r="N237" i="5"/>
  <c r="G237" i="11"/>
  <c r="N221" i="5"/>
  <c r="G221" i="11"/>
  <c r="N205" i="5"/>
  <c r="G205" i="11"/>
  <c r="N236" i="5"/>
  <c r="G236" i="11"/>
  <c r="N228" i="5"/>
  <c r="G228" i="11"/>
  <c r="N220" i="5"/>
  <c r="G220" i="11"/>
  <c r="N212" i="5"/>
  <c r="G212" i="11"/>
  <c r="N204" i="5"/>
  <c r="G204" i="11"/>
  <c r="N196" i="5"/>
  <c r="G196" i="11"/>
  <c r="N298" i="5"/>
  <c r="G298" i="11"/>
  <c r="N274" i="5"/>
  <c r="G274" i="11"/>
  <c r="N250" i="5"/>
  <c r="G250" i="11"/>
  <c r="N297" i="5"/>
  <c r="G297" i="11"/>
  <c r="N249" i="5"/>
  <c r="G249" i="11"/>
  <c r="N258" i="5"/>
  <c r="G258" i="11"/>
  <c r="N282" i="5"/>
  <c r="G282" i="11"/>
  <c r="N242" i="5"/>
  <c r="G242" i="11"/>
  <c r="N289" i="5"/>
  <c r="G289" i="11"/>
  <c r="N273" i="5"/>
  <c r="G273" i="11"/>
  <c r="N257" i="5"/>
  <c r="G257" i="11"/>
  <c r="N288" i="5"/>
  <c r="G288" i="11"/>
  <c r="N272" i="5"/>
  <c r="G272" i="11"/>
  <c r="N256" i="5"/>
  <c r="G256" i="11"/>
  <c r="N287" i="5"/>
  <c r="G287" i="11"/>
  <c r="N271" i="5"/>
  <c r="G271" i="11"/>
  <c r="N255" i="5"/>
  <c r="G255" i="11"/>
  <c r="N286" i="5"/>
  <c r="G286" i="11"/>
  <c r="N254" i="5"/>
  <c r="G254" i="11"/>
  <c r="N290" i="5"/>
  <c r="G290" i="11"/>
  <c r="N266" i="5"/>
  <c r="G266" i="11"/>
  <c r="N281" i="5"/>
  <c r="G281" i="11"/>
  <c r="N265" i="5"/>
  <c r="G265" i="11"/>
  <c r="N296" i="5"/>
  <c r="G296" i="11"/>
  <c r="N280" i="5"/>
  <c r="G280" i="11"/>
  <c r="N264" i="5"/>
  <c r="G264" i="11"/>
  <c r="N248" i="5"/>
  <c r="G248" i="11"/>
  <c r="N295" i="5"/>
  <c r="G295" i="11"/>
  <c r="N279" i="5"/>
  <c r="G279" i="11"/>
  <c r="N263" i="5"/>
  <c r="G263" i="11"/>
  <c r="N247" i="5"/>
  <c r="G247" i="11"/>
  <c r="N294" i="5"/>
  <c r="G294" i="11"/>
  <c r="N278" i="5"/>
  <c r="G278" i="11"/>
  <c r="N270" i="5"/>
  <c r="G270" i="11"/>
  <c r="N262" i="5"/>
  <c r="G262" i="11"/>
  <c r="N246" i="5"/>
  <c r="G246" i="11"/>
  <c r="N301" i="5"/>
  <c r="G301" i="11"/>
  <c r="N293" i="5"/>
  <c r="G293" i="11"/>
  <c r="N285" i="5"/>
  <c r="G285" i="11"/>
  <c r="N277" i="5"/>
  <c r="G277" i="11"/>
  <c r="N269" i="5"/>
  <c r="G269" i="11"/>
  <c r="N261" i="5"/>
  <c r="G261" i="11"/>
  <c r="N253" i="5"/>
  <c r="G253" i="11"/>
  <c r="N245" i="5"/>
  <c r="G245" i="11"/>
  <c r="N300" i="5"/>
  <c r="G300" i="11"/>
  <c r="N292" i="5"/>
  <c r="G292" i="11"/>
  <c r="N284" i="5"/>
  <c r="G284" i="11"/>
  <c r="N276" i="5"/>
  <c r="G276" i="11"/>
  <c r="N268" i="5"/>
  <c r="G268" i="11"/>
  <c r="N260" i="5"/>
  <c r="G260" i="11"/>
  <c r="N252" i="5"/>
  <c r="G252" i="11"/>
  <c r="N244" i="5"/>
  <c r="G244" i="11"/>
  <c r="N299" i="5"/>
  <c r="G299" i="11"/>
  <c r="N291" i="5"/>
  <c r="G291" i="11"/>
  <c r="N283" i="5"/>
  <c r="G283" i="11"/>
  <c r="N275" i="5"/>
  <c r="G275" i="11"/>
  <c r="N267" i="5"/>
  <c r="G267" i="11"/>
  <c r="N259" i="5"/>
  <c r="G259" i="11"/>
  <c r="N251" i="5"/>
  <c r="G251" i="11"/>
  <c r="N243" i="5"/>
  <c r="G243" i="11"/>
  <c r="I95" i="6"/>
  <c r="S95" i="6" s="1"/>
  <c r="F178" i="5" s="1"/>
  <c r="I71" i="6"/>
  <c r="S71" i="6" s="1"/>
  <c r="F154" i="5" s="1"/>
  <c r="I55" i="6"/>
  <c r="S55" i="6" s="1"/>
  <c r="F138" i="5" s="1"/>
  <c r="I102" i="6"/>
  <c r="S102" i="6" s="1"/>
  <c r="F185" i="5" s="1"/>
  <c r="I94" i="6"/>
  <c r="S94" i="6" s="1"/>
  <c r="F177" i="5" s="1"/>
  <c r="I86" i="6"/>
  <c r="S86" i="6" s="1"/>
  <c r="F169" i="5" s="1"/>
  <c r="I78" i="6"/>
  <c r="S78" i="6" s="1"/>
  <c r="F161" i="5" s="1"/>
  <c r="I70" i="6"/>
  <c r="S70" i="6" s="1"/>
  <c r="F153" i="5" s="1"/>
  <c r="I62" i="6"/>
  <c r="S62" i="6" s="1"/>
  <c r="F145" i="5" s="1"/>
  <c r="I54" i="6"/>
  <c r="S54" i="6" s="1"/>
  <c r="F137" i="5" s="1"/>
  <c r="I109" i="6"/>
  <c r="S109" i="6" s="1"/>
  <c r="F192" i="5" s="1"/>
  <c r="I101" i="6"/>
  <c r="S101" i="6" s="1"/>
  <c r="F184" i="5" s="1"/>
  <c r="I93" i="6"/>
  <c r="S93" i="6" s="1"/>
  <c r="F176" i="5" s="1"/>
  <c r="I85" i="6"/>
  <c r="S85" i="6" s="1"/>
  <c r="F168" i="5" s="1"/>
  <c r="I77" i="6"/>
  <c r="S77" i="6" s="1"/>
  <c r="F160" i="5" s="1"/>
  <c r="I69" i="6"/>
  <c r="S69" i="6" s="1"/>
  <c r="F152" i="5" s="1"/>
  <c r="I61" i="6"/>
  <c r="S61" i="6" s="1"/>
  <c r="F144" i="5" s="1"/>
  <c r="I53" i="6"/>
  <c r="S53" i="6" s="1"/>
  <c r="F136" i="5" s="1"/>
  <c r="I103" i="6"/>
  <c r="S103" i="6" s="1"/>
  <c r="F186" i="5" s="1"/>
  <c r="I63" i="6"/>
  <c r="S63" i="6" s="1"/>
  <c r="F146" i="5" s="1"/>
  <c r="I108" i="6"/>
  <c r="S108" i="6" s="1"/>
  <c r="F191" i="5" s="1"/>
  <c r="I84" i="6"/>
  <c r="S84" i="6" s="1"/>
  <c r="F167" i="5" s="1"/>
  <c r="I60" i="6"/>
  <c r="S60" i="6" s="1"/>
  <c r="F143" i="5" s="1"/>
  <c r="I107" i="6"/>
  <c r="S107" i="6" s="1"/>
  <c r="F190" i="5" s="1"/>
  <c r="I83" i="6"/>
  <c r="S83" i="6" s="1"/>
  <c r="F166" i="5" s="1"/>
  <c r="I59" i="6"/>
  <c r="S59" i="6" s="1"/>
  <c r="F142" i="5" s="1"/>
  <c r="I106" i="6"/>
  <c r="S106" i="6" s="1"/>
  <c r="F189" i="5" s="1"/>
  <c r="I98" i="6"/>
  <c r="S98" i="6" s="1"/>
  <c r="F181" i="5" s="1"/>
  <c r="I90" i="6"/>
  <c r="S90" i="6" s="1"/>
  <c r="F173" i="5" s="1"/>
  <c r="I82" i="6"/>
  <c r="S82" i="6" s="1"/>
  <c r="F165" i="5" s="1"/>
  <c r="I74" i="6"/>
  <c r="S74" i="6" s="1"/>
  <c r="F157" i="5" s="1"/>
  <c r="I66" i="6"/>
  <c r="S66" i="6" s="1"/>
  <c r="F149" i="5" s="1"/>
  <c r="I58" i="6"/>
  <c r="S58" i="6" s="1"/>
  <c r="F141" i="5" s="1"/>
  <c r="I79" i="6"/>
  <c r="S79" i="6" s="1"/>
  <c r="F162" i="5" s="1"/>
  <c r="I100" i="6"/>
  <c r="S100" i="6" s="1"/>
  <c r="F183" i="5" s="1"/>
  <c r="I76" i="6"/>
  <c r="S76" i="6" s="1"/>
  <c r="F159" i="5" s="1"/>
  <c r="I52" i="6"/>
  <c r="S52" i="6" s="1"/>
  <c r="F135" i="5" s="1"/>
  <c r="I99" i="6"/>
  <c r="S99" i="6" s="1"/>
  <c r="F182" i="5" s="1"/>
  <c r="I75" i="6"/>
  <c r="S75" i="6" s="1"/>
  <c r="F158" i="5" s="1"/>
  <c r="I51" i="6"/>
  <c r="S51" i="6" s="1"/>
  <c r="F134" i="5" s="1"/>
  <c r="I105" i="6"/>
  <c r="S105" i="6" s="1"/>
  <c r="F188" i="5" s="1"/>
  <c r="I97" i="6"/>
  <c r="S97" i="6" s="1"/>
  <c r="F180" i="5" s="1"/>
  <c r="I89" i="6"/>
  <c r="S89" i="6" s="1"/>
  <c r="F172" i="5" s="1"/>
  <c r="I81" i="6"/>
  <c r="S81" i="6" s="1"/>
  <c r="F164" i="5" s="1"/>
  <c r="I73" i="6"/>
  <c r="S73" i="6" s="1"/>
  <c r="F156" i="5" s="1"/>
  <c r="I65" i="6"/>
  <c r="S65" i="6" s="1"/>
  <c r="F148" i="5" s="1"/>
  <c r="I57" i="6"/>
  <c r="S57" i="6" s="1"/>
  <c r="F140" i="5" s="1"/>
  <c r="I87" i="6"/>
  <c r="S87" i="6" s="1"/>
  <c r="F170" i="5" s="1"/>
  <c r="I92" i="6"/>
  <c r="S92" i="6" s="1"/>
  <c r="F175" i="5" s="1"/>
  <c r="I68" i="6"/>
  <c r="S68" i="6" s="1"/>
  <c r="F151" i="5" s="1"/>
  <c r="I91" i="6"/>
  <c r="S91" i="6" s="1"/>
  <c r="F174" i="5" s="1"/>
  <c r="I67" i="6"/>
  <c r="S67" i="6" s="1"/>
  <c r="F150" i="5" s="1"/>
  <c r="I104" i="6"/>
  <c r="S104" i="6" s="1"/>
  <c r="F187" i="5" s="1"/>
  <c r="I96" i="6"/>
  <c r="S96" i="6" s="1"/>
  <c r="F179" i="5" s="1"/>
  <c r="I88" i="6"/>
  <c r="S88" i="6" s="1"/>
  <c r="F171" i="5" s="1"/>
  <c r="I80" i="6"/>
  <c r="S80" i="6" s="1"/>
  <c r="F163" i="5" s="1"/>
  <c r="I72" i="6"/>
  <c r="S72" i="6" s="1"/>
  <c r="F155" i="5" s="1"/>
  <c r="I64" i="6"/>
  <c r="S64" i="6" s="1"/>
  <c r="F147" i="5" s="1"/>
  <c r="I56" i="6"/>
  <c r="S56" i="6" s="1"/>
  <c r="F139" i="5" s="1"/>
  <c r="C3" i="8"/>
  <c r="B3" i="5" s="1"/>
  <c r="C4" i="8"/>
  <c r="B4" i="5" s="1"/>
  <c r="C5" i="8"/>
  <c r="B5" i="5" s="1"/>
  <c r="C6" i="8"/>
  <c r="B6" i="5" s="1"/>
  <c r="C7" i="8"/>
  <c r="B7" i="5" s="1"/>
  <c r="C8" i="8"/>
  <c r="B8" i="5" s="1"/>
  <c r="C9" i="8"/>
  <c r="B9" i="5" s="1"/>
  <c r="C10" i="8"/>
  <c r="B10" i="5" s="1"/>
  <c r="C11" i="8"/>
  <c r="B11" i="5" s="1"/>
  <c r="C12" i="8"/>
  <c r="B12" i="5" s="1"/>
  <c r="C13" i="8"/>
  <c r="B13" i="5" s="1"/>
  <c r="C14" i="8"/>
  <c r="B14" i="5" s="1"/>
  <c r="C15" i="8"/>
  <c r="B15" i="5" s="1"/>
  <c r="C16" i="8"/>
  <c r="B16" i="5" s="1"/>
  <c r="C17" i="8"/>
  <c r="B17" i="5" s="1"/>
  <c r="C18" i="8"/>
  <c r="B18" i="5" s="1"/>
  <c r="C19" i="8"/>
  <c r="B19" i="5" s="1"/>
  <c r="C20" i="8"/>
  <c r="B20" i="5" s="1"/>
  <c r="C21" i="8"/>
  <c r="B21" i="5" s="1"/>
  <c r="C22" i="8"/>
  <c r="B22" i="5" s="1"/>
  <c r="C23" i="8"/>
  <c r="B23" i="5" s="1"/>
  <c r="C24" i="8"/>
  <c r="B24" i="5" s="1"/>
  <c r="C25" i="8"/>
  <c r="B25" i="5" s="1"/>
  <c r="C26" i="8"/>
  <c r="B26" i="5" s="1"/>
  <c r="C27" i="8"/>
  <c r="B27" i="5" s="1"/>
  <c r="C28" i="8"/>
  <c r="B28" i="5" s="1"/>
  <c r="C29" i="8"/>
  <c r="B29" i="5" s="1"/>
  <c r="C30" i="8"/>
  <c r="B30" i="5" s="1"/>
  <c r="C31" i="8"/>
  <c r="B31" i="5" s="1"/>
  <c r="C32" i="8"/>
  <c r="B32" i="5" s="1"/>
  <c r="C33" i="8"/>
  <c r="B33" i="5" s="1"/>
  <c r="C34" i="8"/>
  <c r="B34" i="5" s="1"/>
  <c r="C35" i="8"/>
  <c r="B35" i="5" s="1"/>
  <c r="C36" i="8"/>
  <c r="B36" i="5" s="1"/>
  <c r="C37" i="8"/>
  <c r="B37" i="5" s="1"/>
  <c r="C38" i="8"/>
  <c r="B38" i="5" s="1"/>
  <c r="C39" i="8"/>
  <c r="B39" i="5" s="1"/>
  <c r="C40" i="8"/>
  <c r="B40" i="5" s="1"/>
  <c r="C41" i="8"/>
  <c r="B41" i="5" s="1"/>
  <c r="C42" i="8"/>
  <c r="B42" i="5" s="1"/>
  <c r="C43" i="8"/>
  <c r="B43" i="5" s="1"/>
  <c r="C44" i="8"/>
  <c r="B44" i="5" s="1"/>
  <c r="C45" i="8"/>
  <c r="B45" i="5" s="1"/>
  <c r="C46" i="8"/>
  <c r="B46" i="5" s="1"/>
  <c r="C47" i="8"/>
  <c r="B47" i="5" s="1"/>
  <c r="C48" i="8"/>
  <c r="B48" i="5" s="1"/>
  <c r="C49" i="8"/>
  <c r="B49" i="5" s="1"/>
  <c r="C50" i="8"/>
  <c r="B50" i="5" s="1"/>
  <c r="C51" i="8"/>
  <c r="B51" i="5" s="1"/>
  <c r="C52" i="8"/>
  <c r="B52" i="5" s="1"/>
  <c r="C53" i="8"/>
  <c r="B53" i="5" s="1"/>
  <c r="C54" i="8"/>
  <c r="B54" i="5" s="1"/>
  <c r="C55" i="8"/>
  <c r="B55" i="5" s="1"/>
  <c r="C56" i="8"/>
  <c r="B56" i="5" s="1"/>
  <c r="C57" i="8"/>
  <c r="B57" i="5" s="1"/>
  <c r="C58" i="8"/>
  <c r="B58" i="5" s="1"/>
  <c r="C59" i="8"/>
  <c r="B59" i="5" s="1"/>
  <c r="C60" i="8"/>
  <c r="B60" i="5" s="1"/>
  <c r="C61" i="8"/>
  <c r="B61" i="5" s="1"/>
  <c r="C62" i="8"/>
  <c r="B62" i="5" s="1"/>
  <c r="C63" i="8"/>
  <c r="B63" i="5" s="1"/>
  <c r="C64" i="8"/>
  <c r="B64" i="5" s="1"/>
  <c r="C65" i="8"/>
  <c r="B65" i="5" s="1"/>
  <c r="C66" i="8"/>
  <c r="B66" i="5" s="1"/>
  <c r="C67" i="8"/>
  <c r="B67" i="5" s="1"/>
  <c r="C68" i="8"/>
  <c r="B68" i="5" s="1"/>
  <c r="C69" i="8"/>
  <c r="B69" i="5" s="1"/>
  <c r="C70" i="8"/>
  <c r="B70" i="5" s="1"/>
  <c r="C71" i="8"/>
  <c r="B71" i="5" s="1"/>
  <c r="C72" i="8"/>
  <c r="B72" i="5" s="1"/>
  <c r="C73" i="8"/>
  <c r="B73" i="5" s="1"/>
  <c r="C74" i="8"/>
  <c r="B74" i="5" s="1"/>
  <c r="C75" i="8"/>
  <c r="B75" i="5" s="1"/>
  <c r="C76" i="8"/>
  <c r="B76" i="5" s="1"/>
  <c r="C77" i="8"/>
  <c r="B77" i="5" s="1"/>
  <c r="C78" i="8"/>
  <c r="B78" i="5" s="1"/>
  <c r="C79" i="8"/>
  <c r="B79" i="5" s="1"/>
  <c r="C80" i="8"/>
  <c r="B80" i="5" s="1"/>
  <c r="C81" i="8"/>
  <c r="B81" i="5" s="1"/>
  <c r="C82" i="8"/>
  <c r="B82" i="5" s="1"/>
  <c r="C83" i="8"/>
  <c r="B83" i="5" s="1"/>
  <c r="C84" i="8"/>
  <c r="B84" i="5" s="1"/>
  <c r="C85" i="8"/>
  <c r="B85" i="5" s="1"/>
  <c r="C2" i="8"/>
  <c r="B2" i="5" s="1"/>
  <c r="J4" i="10"/>
  <c r="J5" i="10"/>
  <c r="J6" i="10"/>
  <c r="J7" i="10"/>
  <c r="J8" i="10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J59" i="10"/>
  <c r="J60" i="10"/>
  <c r="J61" i="10"/>
  <c r="J62" i="10"/>
  <c r="J63" i="10"/>
  <c r="J64" i="10"/>
  <c r="J65" i="10"/>
  <c r="J66" i="10"/>
  <c r="J67" i="10"/>
  <c r="J68" i="10"/>
  <c r="J69" i="10"/>
  <c r="J70" i="10"/>
  <c r="J71" i="10"/>
  <c r="J72" i="10"/>
  <c r="J73" i="10"/>
  <c r="J74" i="10"/>
  <c r="J75" i="10"/>
  <c r="J76" i="10"/>
  <c r="J77" i="10"/>
  <c r="J78" i="10"/>
  <c r="J79" i="10"/>
  <c r="J80" i="10"/>
  <c r="J81" i="10"/>
  <c r="J82" i="10"/>
  <c r="J83" i="10"/>
  <c r="J84" i="10"/>
  <c r="J85" i="10"/>
  <c r="J86" i="10"/>
  <c r="J87" i="10"/>
  <c r="J88" i="10"/>
  <c r="J89" i="10"/>
  <c r="J90" i="10"/>
  <c r="J91" i="10"/>
  <c r="J92" i="10"/>
  <c r="J93" i="10"/>
  <c r="J94" i="10"/>
  <c r="J95" i="10"/>
  <c r="J96" i="10"/>
  <c r="J97" i="10"/>
  <c r="J98" i="10"/>
  <c r="J99" i="10"/>
  <c r="J100" i="10"/>
  <c r="J101" i="10"/>
  <c r="J102" i="10"/>
  <c r="J103" i="10"/>
  <c r="J104" i="10"/>
  <c r="J105" i="10"/>
  <c r="J106" i="10"/>
  <c r="J107" i="10"/>
  <c r="J108" i="10"/>
  <c r="J109" i="10"/>
  <c r="J110" i="10"/>
  <c r="J111" i="10"/>
  <c r="J112" i="10"/>
  <c r="J113" i="10"/>
  <c r="J114" i="10"/>
  <c r="J115" i="10"/>
  <c r="J116" i="10"/>
  <c r="J117" i="10"/>
  <c r="J118" i="10"/>
  <c r="J119" i="10"/>
  <c r="J120" i="10"/>
  <c r="J121" i="10"/>
  <c r="J122" i="10"/>
  <c r="J123" i="10"/>
  <c r="J124" i="10"/>
  <c r="J125" i="10"/>
  <c r="J126" i="10"/>
  <c r="J127" i="10"/>
  <c r="J128" i="10"/>
  <c r="J129" i="10"/>
  <c r="J130" i="10"/>
  <c r="J131" i="10"/>
  <c r="J132" i="10"/>
  <c r="J133" i="10"/>
  <c r="J134" i="10"/>
  <c r="D133" i="5" s="1"/>
  <c r="J135" i="10"/>
  <c r="D134" i="5" s="1"/>
  <c r="J136" i="10"/>
  <c r="D135" i="5" s="1"/>
  <c r="J137" i="10"/>
  <c r="D136" i="5" s="1"/>
  <c r="J138" i="10"/>
  <c r="D137" i="5" s="1"/>
  <c r="J139" i="10"/>
  <c r="D138" i="5" s="1"/>
  <c r="J140" i="10"/>
  <c r="D139" i="5" s="1"/>
  <c r="J141" i="10"/>
  <c r="D140" i="5" s="1"/>
  <c r="J142" i="10"/>
  <c r="D141" i="5" s="1"/>
  <c r="J143" i="10"/>
  <c r="D142" i="5" s="1"/>
  <c r="J144" i="10"/>
  <c r="D143" i="5" s="1"/>
  <c r="J145" i="10"/>
  <c r="D144" i="5" s="1"/>
  <c r="J146" i="10"/>
  <c r="D145" i="5" s="1"/>
  <c r="J147" i="10"/>
  <c r="D146" i="5" s="1"/>
  <c r="J148" i="10"/>
  <c r="D147" i="5" s="1"/>
  <c r="J149" i="10"/>
  <c r="D148" i="5" s="1"/>
  <c r="J150" i="10"/>
  <c r="D149" i="5" s="1"/>
  <c r="J151" i="10"/>
  <c r="D150" i="5" s="1"/>
  <c r="J152" i="10"/>
  <c r="D151" i="5" s="1"/>
  <c r="J153" i="10"/>
  <c r="D152" i="5" s="1"/>
  <c r="J154" i="10"/>
  <c r="D153" i="5" s="1"/>
  <c r="J155" i="10"/>
  <c r="D154" i="5" s="1"/>
  <c r="J156" i="10"/>
  <c r="D155" i="5" s="1"/>
  <c r="J157" i="10"/>
  <c r="D156" i="5" s="1"/>
  <c r="J158" i="10"/>
  <c r="D157" i="5" s="1"/>
  <c r="J159" i="10"/>
  <c r="D158" i="5" s="1"/>
  <c r="J160" i="10"/>
  <c r="D159" i="5" s="1"/>
  <c r="J161" i="10"/>
  <c r="D160" i="5" s="1"/>
  <c r="J162" i="10"/>
  <c r="D161" i="5" s="1"/>
  <c r="J163" i="10"/>
  <c r="D162" i="5" s="1"/>
  <c r="J164" i="10"/>
  <c r="D163" i="5" s="1"/>
  <c r="J165" i="10"/>
  <c r="D164" i="5" s="1"/>
  <c r="J166" i="10"/>
  <c r="D165" i="5" s="1"/>
  <c r="J167" i="10"/>
  <c r="D166" i="5" s="1"/>
  <c r="J168" i="10"/>
  <c r="D167" i="5" s="1"/>
  <c r="J169" i="10"/>
  <c r="D168" i="5" s="1"/>
  <c r="J170" i="10"/>
  <c r="D169" i="5" s="1"/>
  <c r="J171" i="10"/>
  <c r="D170" i="5" s="1"/>
  <c r="J172" i="10"/>
  <c r="D171" i="5" s="1"/>
  <c r="J173" i="10"/>
  <c r="D172" i="5" s="1"/>
  <c r="J174" i="10"/>
  <c r="D173" i="5" s="1"/>
  <c r="J175" i="10"/>
  <c r="D174" i="5" s="1"/>
  <c r="J176" i="10"/>
  <c r="D175" i="5" s="1"/>
  <c r="J177" i="10"/>
  <c r="D176" i="5" s="1"/>
  <c r="J178" i="10"/>
  <c r="D177" i="5" s="1"/>
  <c r="J179" i="10"/>
  <c r="D178" i="5" s="1"/>
  <c r="J180" i="10"/>
  <c r="D179" i="5" s="1"/>
  <c r="J181" i="10"/>
  <c r="D180" i="5" s="1"/>
  <c r="J182" i="10"/>
  <c r="D181" i="5" s="1"/>
  <c r="J183" i="10"/>
  <c r="D182" i="5" s="1"/>
  <c r="J184" i="10"/>
  <c r="D183" i="5" s="1"/>
  <c r="J185" i="10"/>
  <c r="D184" i="5" s="1"/>
  <c r="J186" i="10"/>
  <c r="D185" i="5" s="1"/>
  <c r="J187" i="10"/>
  <c r="D186" i="5" s="1"/>
  <c r="J188" i="10"/>
  <c r="D187" i="5" s="1"/>
  <c r="J189" i="10"/>
  <c r="D188" i="5" s="1"/>
  <c r="J190" i="10"/>
  <c r="D189" i="5" s="1"/>
  <c r="J191" i="10"/>
  <c r="D190" i="5" s="1"/>
  <c r="J192" i="10"/>
  <c r="D191" i="5" s="1"/>
  <c r="J193" i="10"/>
  <c r="D192" i="5" s="1"/>
  <c r="J194" i="10"/>
  <c r="D193" i="5" s="1"/>
  <c r="J195" i="10"/>
  <c r="D194" i="5" s="1"/>
  <c r="J196" i="10"/>
  <c r="D195" i="5" s="1"/>
  <c r="J197" i="10"/>
  <c r="D196" i="5" s="1"/>
  <c r="J198" i="10"/>
  <c r="D197" i="5" s="1"/>
  <c r="J199" i="10"/>
  <c r="D198" i="5" s="1"/>
  <c r="J200" i="10"/>
  <c r="D199" i="5" s="1"/>
  <c r="J201" i="10"/>
  <c r="D200" i="5" s="1"/>
  <c r="J202" i="10"/>
  <c r="D201" i="5" s="1"/>
  <c r="J203" i="10"/>
  <c r="D202" i="5" s="1"/>
  <c r="J204" i="10"/>
  <c r="D203" i="5" s="1"/>
  <c r="J205" i="10"/>
  <c r="D204" i="5" s="1"/>
  <c r="J206" i="10"/>
  <c r="D205" i="5" s="1"/>
  <c r="J207" i="10"/>
  <c r="D206" i="5" s="1"/>
  <c r="J208" i="10"/>
  <c r="D207" i="5" s="1"/>
  <c r="J209" i="10"/>
  <c r="D208" i="5" s="1"/>
  <c r="J210" i="10"/>
  <c r="D209" i="5" s="1"/>
  <c r="J211" i="10"/>
  <c r="D210" i="5" s="1"/>
  <c r="J212" i="10"/>
  <c r="D211" i="5" s="1"/>
  <c r="J213" i="10"/>
  <c r="D212" i="5" s="1"/>
  <c r="J214" i="10"/>
  <c r="D213" i="5" s="1"/>
  <c r="J215" i="10"/>
  <c r="D214" i="5" s="1"/>
  <c r="J216" i="10"/>
  <c r="D215" i="5" s="1"/>
  <c r="J217" i="10"/>
  <c r="D216" i="5" s="1"/>
  <c r="J218" i="10"/>
  <c r="D217" i="5" s="1"/>
  <c r="J219" i="10"/>
  <c r="D218" i="5" s="1"/>
  <c r="J220" i="10"/>
  <c r="D219" i="5" s="1"/>
  <c r="J221" i="10"/>
  <c r="D220" i="5" s="1"/>
  <c r="J222" i="10"/>
  <c r="D221" i="5" s="1"/>
  <c r="J223" i="10"/>
  <c r="D222" i="5" s="1"/>
  <c r="J224" i="10"/>
  <c r="D223" i="5" s="1"/>
  <c r="J225" i="10"/>
  <c r="D224" i="5" s="1"/>
  <c r="J226" i="10"/>
  <c r="D225" i="5" s="1"/>
  <c r="J227" i="10"/>
  <c r="D226" i="5" s="1"/>
  <c r="J228" i="10"/>
  <c r="D227" i="5" s="1"/>
  <c r="J229" i="10"/>
  <c r="D228" i="5" s="1"/>
  <c r="J230" i="10"/>
  <c r="D229" i="5" s="1"/>
  <c r="J231" i="10"/>
  <c r="D230" i="5" s="1"/>
  <c r="J232" i="10"/>
  <c r="D231" i="5" s="1"/>
  <c r="J233" i="10"/>
  <c r="D232" i="5" s="1"/>
  <c r="J234" i="10"/>
  <c r="D233" i="5" s="1"/>
  <c r="J235" i="10"/>
  <c r="D234" i="5" s="1"/>
  <c r="J236" i="10"/>
  <c r="D235" i="5" s="1"/>
  <c r="J237" i="10"/>
  <c r="D236" i="5" s="1"/>
  <c r="J238" i="10"/>
  <c r="D237" i="5" s="1"/>
  <c r="J239" i="10"/>
  <c r="D238" i="5" s="1"/>
  <c r="J240" i="10"/>
  <c r="D239" i="5" s="1"/>
  <c r="J241" i="10"/>
  <c r="D240" i="5" s="1"/>
  <c r="J242" i="10"/>
  <c r="D241" i="5" s="1"/>
  <c r="J243" i="10"/>
  <c r="D242" i="5" s="1"/>
  <c r="J244" i="10"/>
  <c r="D243" i="5" s="1"/>
  <c r="J245" i="10"/>
  <c r="D244" i="5" s="1"/>
  <c r="J246" i="10"/>
  <c r="D245" i="5" s="1"/>
  <c r="J247" i="10"/>
  <c r="D246" i="5" s="1"/>
  <c r="J248" i="10"/>
  <c r="D247" i="5" s="1"/>
  <c r="J249" i="10"/>
  <c r="D248" i="5" s="1"/>
  <c r="J250" i="10"/>
  <c r="D249" i="5" s="1"/>
  <c r="J251" i="10"/>
  <c r="D250" i="5" s="1"/>
  <c r="J252" i="10"/>
  <c r="D251" i="5" s="1"/>
  <c r="J253" i="10"/>
  <c r="D252" i="5" s="1"/>
  <c r="J254" i="10"/>
  <c r="D253" i="5" s="1"/>
  <c r="J255" i="10"/>
  <c r="D254" i="5" s="1"/>
  <c r="J256" i="10"/>
  <c r="D255" i="5" s="1"/>
  <c r="J257" i="10"/>
  <c r="D256" i="5" s="1"/>
  <c r="J258" i="10"/>
  <c r="D257" i="5" s="1"/>
  <c r="J259" i="10"/>
  <c r="D258" i="5" s="1"/>
  <c r="J260" i="10"/>
  <c r="D259" i="5" s="1"/>
  <c r="J261" i="10"/>
  <c r="D260" i="5" s="1"/>
  <c r="J262" i="10"/>
  <c r="D261" i="5" s="1"/>
  <c r="J263" i="10"/>
  <c r="D262" i="5" s="1"/>
  <c r="J264" i="10"/>
  <c r="D263" i="5" s="1"/>
  <c r="J265" i="10"/>
  <c r="D264" i="5" s="1"/>
  <c r="J266" i="10"/>
  <c r="D265" i="5" s="1"/>
  <c r="J267" i="10"/>
  <c r="D266" i="5" s="1"/>
  <c r="J268" i="10"/>
  <c r="D267" i="5" s="1"/>
  <c r="J269" i="10"/>
  <c r="D268" i="5" s="1"/>
  <c r="J270" i="10"/>
  <c r="D269" i="5" s="1"/>
  <c r="J271" i="10"/>
  <c r="D270" i="5" s="1"/>
  <c r="J272" i="10"/>
  <c r="D271" i="5" s="1"/>
  <c r="J273" i="10"/>
  <c r="D272" i="5" s="1"/>
  <c r="J274" i="10"/>
  <c r="D273" i="5" s="1"/>
  <c r="J275" i="10"/>
  <c r="D274" i="5" s="1"/>
  <c r="J276" i="10"/>
  <c r="D275" i="5" s="1"/>
  <c r="J277" i="10"/>
  <c r="D276" i="5" s="1"/>
  <c r="J278" i="10"/>
  <c r="D277" i="5" s="1"/>
  <c r="J279" i="10"/>
  <c r="D278" i="5" s="1"/>
  <c r="J280" i="10"/>
  <c r="D279" i="5" s="1"/>
  <c r="J281" i="10"/>
  <c r="D280" i="5" s="1"/>
  <c r="J282" i="10"/>
  <c r="D281" i="5" s="1"/>
  <c r="J283" i="10"/>
  <c r="D282" i="5" s="1"/>
  <c r="J284" i="10"/>
  <c r="D283" i="5" s="1"/>
  <c r="J285" i="10"/>
  <c r="D284" i="5" s="1"/>
  <c r="J286" i="10"/>
  <c r="D285" i="5" s="1"/>
  <c r="J287" i="10"/>
  <c r="D286" i="5" s="1"/>
  <c r="J288" i="10"/>
  <c r="D287" i="5" s="1"/>
  <c r="J289" i="10"/>
  <c r="D288" i="5" s="1"/>
  <c r="J290" i="10"/>
  <c r="D289" i="5" s="1"/>
  <c r="J291" i="10"/>
  <c r="D290" i="5" s="1"/>
  <c r="J292" i="10"/>
  <c r="D291" i="5" s="1"/>
  <c r="J293" i="10"/>
  <c r="D292" i="5" s="1"/>
  <c r="J294" i="10"/>
  <c r="D293" i="5" s="1"/>
  <c r="J295" i="10"/>
  <c r="D294" i="5" s="1"/>
  <c r="J296" i="10"/>
  <c r="D295" i="5" s="1"/>
  <c r="J297" i="10"/>
  <c r="D296" i="5" s="1"/>
  <c r="J298" i="10"/>
  <c r="D297" i="5" s="1"/>
  <c r="J299" i="10"/>
  <c r="D298" i="5" s="1"/>
  <c r="J300" i="10"/>
  <c r="D299" i="5" s="1"/>
  <c r="J301" i="10"/>
  <c r="D300" i="5" s="1"/>
  <c r="J302" i="10"/>
  <c r="D301" i="5" s="1"/>
  <c r="I4" i="10"/>
  <c r="C3" i="5" s="1"/>
  <c r="I5" i="10"/>
  <c r="C4" i="5" s="1"/>
  <c r="I6" i="10"/>
  <c r="C5" i="5" s="1"/>
  <c r="I7" i="10"/>
  <c r="C6" i="5" s="1"/>
  <c r="I8" i="10"/>
  <c r="C7" i="5" s="1"/>
  <c r="I9" i="10"/>
  <c r="C8" i="5" s="1"/>
  <c r="I10" i="10"/>
  <c r="C9" i="5" s="1"/>
  <c r="I11" i="10"/>
  <c r="C10" i="5" s="1"/>
  <c r="I12" i="10"/>
  <c r="C11" i="5" s="1"/>
  <c r="I13" i="10"/>
  <c r="C12" i="5" s="1"/>
  <c r="I14" i="10"/>
  <c r="C13" i="5" s="1"/>
  <c r="I15" i="10"/>
  <c r="C14" i="5" s="1"/>
  <c r="I16" i="10"/>
  <c r="C15" i="5" s="1"/>
  <c r="I17" i="10"/>
  <c r="C16" i="5" s="1"/>
  <c r="I18" i="10"/>
  <c r="C17" i="5" s="1"/>
  <c r="I19" i="10"/>
  <c r="C18" i="5" s="1"/>
  <c r="I20" i="10"/>
  <c r="C19" i="5" s="1"/>
  <c r="I21" i="10"/>
  <c r="C20" i="5" s="1"/>
  <c r="I22" i="10"/>
  <c r="C21" i="5" s="1"/>
  <c r="I23" i="10"/>
  <c r="C22" i="5" s="1"/>
  <c r="I24" i="10"/>
  <c r="C23" i="5" s="1"/>
  <c r="I25" i="10"/>
  <c r="C24" i="5" s="1"/>
  <c r="I26" i="10"/>
  <c r="C25" i="5" s="1"/>
  <c r="I27" i="10"/>
  <c r="C26" i="5" s="1"/>
  <c r="I28" i="10"/>
  <c r="C27" i="5" s="1"/>
  <c r="I29" i="10"/>
  <c r="C28" i="5" s="1"/>
  <c r="I30" i="10"/>
  <c r="C29" i="5" s="1"/>
  <c r="I31" i="10"/>
  <c r="C30" i="5" s="1"/>
  <c r="I32" i="10"/>
  <c r="C31" i="5" s="1"/>
  <c r="I33" i="10"/>
  <c r="C32" i="5" s="1"/>
  <c r="I34" i="10"/>
  <c r="C33" i="5" s="1"/>
  <c r="I35" i="10"/>
  <c r="C34" i="5" s="1"/>
  <c r="I36" i="10"/>
  <c r="C35" i="5" s="1"/>
  <c r="I37" i="10"/>
  <c r="C36" i="5" s="1"/>
  <c r="I38" i="10"/>
  <c r="C37" i="5" s="1"/>
  <c r="I39" i="10"/>
  <c r="C38" i="5" s="1"/>
  <c r="I40" i="10"/>
  <c r="C39" i="5" s="1"/>
  <c r="I41" i="10"/>
  <c r="C40" i="5" s="1"/>
  <c r="I42" i="10"/>
  <c r="C41" i="5" s="1"/>
  <c r="I43" i="10"/>
  <c r="C42" i="5" s="1"/>
  <c r="I44" i="10"/>
  <c r="C43" i="5" s="1"/>
  <c r="I45" i="10"/>
  <c r="C44" i="5" s="1"/>
  <c r="I46" i="10"/>
  <c r="C45" i="5" s="1"/>
  <c r="I47" i="10"/>
  <c r="C46" i="5" s="1"/>
  <c r="I48" i="10"/>
  <c r="C47" i="5" s="1"/>
  <c r="I49" i="10"/>
  <c r="C48" i="5" s="1"/>
  <c r="I50" i="10"/>
  <c r="C49" i="5" s="1"/>
  <c r="I51" i="10"/>
  <c r="C50" i="5" s="1"/>
  <c r="I52" i="10"/>
  <c r="C51" i="5" s="1"/>
  <c r="I53" i="10"/>
  <c r="C52" i="5" s="1"/>
  <c r="I54" i="10"/>
  <c r="C53" i="5" s="1"/>
  <c r="I55" i="10"/>
  <c r="C54" i="5" s="1"/>
  <c r="I56" i="10"/>
  <c r="C55" i="5" s="1"/>
  <c r="I57" i="10"/>
  <c r="C56" i="5" s="1"/>
  <c r="I58" i="10"/>
  <c r="C57" i="5" s="1"/>
  <c r="I59" i="10"/>
  <c r="C58" i="5" s="1"/>
  <c r="I60" i="10"/>
  <c r="C59" i="5" s="1"/>
  <c r="I61" i="10"/>
  <c r="C60" i="5" s="1"/>
  <c r="I62" i="10"/>
  <c r="C61" i="5" s="1"/>
  <c r="I63" i="10"/>
  <c r="C62" i="5" s="1"/>
  <c r="I64" i="10"/>
  <c r="C63" i="5" s="1"/>
  <c r="I65" i="10"/>
  <c r="C64" i="5" s="1"/>
  <c r="I66" i="10"/>
  <c r="C65" i="5" s="1"/>
  <c r="I67" i="10"/>
  <c r="C66" i="5" s="1"/>
  <c r="I68" i="10"/>
  <c r="C67" i="5" s="1"/>
  <c r="I69" i="10"/>
  <c r="C68" i="5" s="1"/>
  <c r="I70" i="10"/>
  <c r="C69" i="5" s="1"/>
  <c r="I71" i="10"/>
  <c r="C70" i="5" s="1"/>
  <c r="I72" i="10"/>
  <c r="C71" i="5" s="1"/>
  <c r="I73" i="10"/>
  <c r="C72" i="5" s="1"/>
  <c r="I74" i="10"/>
  <c r="C73" i="5" s="1"/>
  <c r="I75" i="10"/>
  <c r="C74" i="5" s="1"/>
  <c r="I76" i="10"/>
  <c r="C75" i="5" s="1"/>
  <c r="I77" i="10"/>
  <c r="C76" i="5" s="1"/>
  <c r="I78" i="10"/>
  <c r="C77" i="5" s="1"/>
  <c r="I79" i="10"/>
  <c r="C78" i="5" s="1"/>
  <c r="I80" i="10"/>
  <c r="C79" i="5" s="1"/>
  <c r="I81" i="10"/>
  <c r="C80" i="5" s="1"/>
  <c r="I82" i="10"/>
  <c r="C81" i="5" s="1"/>
  <c r="I83" i="10"/>
  <c r="C82" i="5" s="1"/>
  <c r="I84" i="10"/>
  <c r="C83" i="5" s="1"/>
  <c r="I85" i="10"/>
  <c r="C84" i="5" s="1"/>
  <c r="I86" i="10"/>
  <c r="C85" i="5" s="1"/>
  <c r="I87" i="10"/>
  <c r="C86" i="5" s="1"/>
  <c r="I88" i="10"/>
  <c r="C87" i="5" s="1"/>
  <c r="I89" i="10"/>
  <c r="C88" i="5" s="1"/>
  <c r="I90" i="10"/>
  <c r="C89" i="5" s="1"/>
  <c r="I91" i="10"/>
  <c r="C90" i="5" s="1"/>
  <c r="I92" i="10"/>
  <c r="C91" i="5" s="1"/>
  <c r="I93" i="10"/>
  <c r="C92" i="5" s="1"/>
  <c r="I94" i="10"/>
  <c r="C93" i="5" s="1"/>
  <c r="I95" i="10"/>
  <c r="C94" i="5" s="1"/>
  <c r="I96" i="10"/>
  <c r="C95" i="5" s="1"/>
  <c r="I97" i="10"/>
  <c r="C96" i="5" s="1"/>
  <c r="I98" i="10"/>
  <c r="C97" i="5" s="1"/>
  <c r="I99" i="10"/>
  <c r="C98" i="5" s="1"/>
  <c r="I100" i="10"/>
  <c r="C99" i="5" s="1"/>
  <c r="I101" i="10"/>
  <c r="C100" i="5" s="1"/>
  <c r="I102" i="10"/>
  <c r="C101" i="5" s="1"/>
  <c r="I103" i="10"/>
  <c r="C102" i="5" s="1"/>
  <c r="I104" i="10"/>
  <c r="C103" i="5" s="1"/>
  <c r="I105" i="10"/>
  <c r="C104" i="5" s="1"/>
  <c r="I106" i="10"/>
  <c r="C105" i="5" s="1"/>
  <c r="I107" i="10"/>
  <c r="C106" i="5" s="1"/>
  <c r="I108" i="10"/>
  <c r="C107" i="5" s="1"/>
  <c r="I109" i="10"/>
  <c r="C108" i="5" s="1"/>
  <c r="I110" i="10"/>
  <c r="C109" i="5" s="1"/>
  <c r="I111" i="10"/>
  <c r="C110" i="5" s="1"/>
  <c r="I112" i="10"/>
  <c r="C111" i="5" s="1"/>
  <c r="I113" i="10"/>
  <c r="C112" i="5" s="1"/>
  <c r="I114" i="10"/>
  <c r="C113" i="5" s="1"/>
  <c r="I115" i="10"/>
  <c r="C114" i="5" s="1"/>
  <c r="I116" i="10"/>
  <c r="C115" i="5" s="1"/>
  <c r="I117" i="10"/>
  <c r="C116" i="5" s="1"/>
  <c r="I118" i="10"/>
  <c r="C117" i="5" s="1"/>
  <c r="I119" i="10"/>
  <c r="C118" i="5" s="1"/>
  <c r="I120" i="10"/>
  <c r="C119" i="5" s="1"/>
  <c r="I121" i="10"/>
  <c r="C120" i="5" s="1"/>
  <c r="I122" i="10"/>
  <c r="C121" i="5" s="1"/>
  <c r="I123" i="10"/>
  <c r="C122" i="5" s="1"/>
  <c r="I124" i="10"/>
  <c r="C123" i="5" s="1"/>
  <c r="I125" i="10"/>
  <c r="C124" i="5" s="1"/>
  <c r="I126" i="10"/>
  <c r="C125" i="5" s="1"/>
  <c r="I127" i="10"/>
  <c r="C126" i="5" s="1"/>
  <c r="I128" i="10"/>
  <c r="C127" i="5" s="1"/>
  <c r="I129" i="10"/>
  <c r="C128" i="5" s="1"/>
  <c r="I130" i="10"/>
  <c r="C129" i="5" s="1"/>
  <c r="I131" i="10"/>
  <c r="C130" i="5" s="1"/>
  <c r="I132" i="10"/>
  <c r="C131" i="5" s="1"/>
  <c r="I133" i="10"/>
  <c r="C132" i="5" s="1"/>
  <c r="I134" i="10"/>
  <c r="C133" i="5" s="1"/>
  <c r="O133" i="5" s="1"/>
  <c r="I135" i="10"/>
  <c r="C134" i="5" s="1"/>
  <c r="I136" i="10"/>
  <c r="C135" i="5" s="1"/>
  <c r="I137" i="10"/>
  <c r="C136" i="5" s="1"/>
  <c r="I138" i="10"/>
  <c r="C137" i="5" s="1"/>
  <c r="I139" i="10"/>
  <c r="C138" i="5" s="1"/>
  <c r="I140" i="10"/>
  <c r="C139" i="5" s="1"/>
  <c r="I141" i="10"/>
  <c r="C140" i="5" s="1"/>
  <c r="I142" i="10"/>
  <c r="C141" i="5" s="1"/>
  <c r="I143" i="10"/>
  <c r="C142" i="5" s="1"/>
  <c r="I144" i="10"/>
  <c r="C143" i="5" s="1"/>
  <c r="I145" i="10"/>
  <c r="C144" i="5" s="1"/>
  <c r="I146" i="10"/>
  <c r="C145" i="5" s="1"/>
  <c r="I147" i="10"/>
  <c r="C146" i="5" s="1"/>
  <c r="I148" i="10"/>
  <c r="C147" i="5" s="1"/>
  <c r="I149" i="10"/>
  <c r="C148" i="5" s="1"/>
  <c r="I150" i="10"/>
  <c r="C149" i="5" s="1"/>
  <c r="I151" i="10"/>
  <c r="C150" i="5" s="1"/>
  <c r="I152" i="10"/>
  <c r="C151" i="5" s="1"/>
  <c r="I153" i="10"/>
  <c r="C152" i="5" s="1"/>
  <c r="I154" i="10"/>
  <c r="C153" i="5" s="1"/>
  <c r="I155" i="10"/>
  <c r="C154" i="5" s="1"/>
  <c r="I156" i="10"/>
  <c r="C155" i="5" s="1"/>
  <c r="I157" i="10"/>
  <c r="C156" i="5" s="1"/>
  <c r="I158" i="10"/>
  <c r="C157" i="5" s="1"/>
  <c r="I159" i="10"/>
  <c r="C158" i="5" s="1"/>
  <c r="I160" i="10"/>
  <c r="C159" i="5" s="1"/>
  <c r="I161" i="10"/>
  <c r="C160" i="5" s="1"/>
  <c r="I162" i="10"/>
  <c r="C161" i="5" s="1"/>
  <c r="I163" i="10"/>
  <c r="C162" i="5" s="1"/>
  <c r="I164" i="10"/>
  <c r="C163" i="5" s="1"/>
  <c r="I165" i="10"/>
  <c r="C164" i="5" s="1"/>
  <c r="I166" i="10"/>
  <c r="C165" i="5" s="1"/>
  <c r="I167" i="10"/>
  <c r="C166" i="5" s="1"/>
  <c r="I168" i="10"/>
  <c r="C167" i="5" s="1"/>
  <c r="I169" i="10"/>
  <c r="C168" i="5" s="1"/>
  <c r="I170" i="10"/>
  <c r="C169" i="5" s="1"/>
  <c r="I171" i="10"/>
  <c r="C170" i="5" s="1"/>
  <c r="I172" i="10"/>
  <c r="C171" i="5" s="1"/>
  <c r="I173" i="10"/>
  <c r="C172" i="5" s="1"/>
  <c r="I174" i="10"/>
  <c r="C173" i="5" s="1"/>
  <c r="I175" i="10"/>
  <c r="C174" i="5" s="1"/>
  <c r="I176" i="10"/>
  <c r="C175" i="5" s="1"/>
  <c r="I177" i="10"/>
  <c r="C176" i="5" s="1"/>
  <c r="I178" i="10"/>
  <c r="C177" i="5" s="1"/>
  <c r="I179" i="10"/>
  <c r="C178" i="5" s="1"/>
  <c r="I180" i="10"/>
  <c r="C179" i="5" s="1"/>
  <c r="I181" i="10"/>
  <c r="C180" i="5" s="1"/>
  <c r="I182" i="10"/>
  <c r="C181" i="5" s="1"/>
  <c r="I183" i="10"/>
  <c r="C182" i="5" s="1"/>
  <c r="I184" i="10"/>
  <c r="C183" i="5" s="1"/>
  <c r="I185" i="10"/>
  <c r="C184" i="5" s="1"/>
  <c r="I186" i="10"/>
  <c r="C185" i="5" s="1"/>
  <c r="I187" i="10"/>
  <c r="C186" i="5" s="1"/>
  <c r="I188" i="10"/>
  <c r="C187" i="5" s="1"/>
  <c r="I189" i="10"/>
  <c r="C188" i="5" s="1"/>
  <c r="I190" i="10"/>
  <c r="C189" i="5" s="1"/>
  <c r="I191" i="10"/>
  <c r="C190" i="5" s="1"/>
  <c r="I192" i="10"/>
  <c r="C191" i="5" s="1"/>
  <c r="I193" i="10"/>
  <c r="C192" i="5" s="1"/>
  <c r="I194" i="10"/>
  <c r="C193" i="5" s="1"/>
  <c r="O193" i="5" s="1"/>
  <c r="I195" i="10"/>
  <c r="C194" i="5" s="1"/>
  <c r="O194" i="5" s="1"/>
  <c r="I196" i="10"/>
  <c r="C195" i="5" s="1"/>
  <c r="O195" i="5" s="1"/>
  <c r="I197" i="10"/>
  <c r="C196" i="5" s="1"/>
  <c r="O196" i="5" s="1"/>
  <c r="I198" i="10"/>
  <c r="C197" i="5" s="1"/>
  <c r="O197" i="5" s="1"/>
  <c r="I199" i="10"/>
  <c r="C198" i="5" s="1"/>
  <c r="O198" i="5" s="1"/>
  <c r="I200" i="10"/>
  <c r="C199" i="5" s="1"/>
  <c r="O199" i="5" s="1"/>
  <c r="I201" i="10"/>
  <c r="C200" i="5" s="1"/>
  <c r="O200" i="5" s="1"/>
  <c r="I202" i="10"/>
  <c r="C201" i="5" s="1"/>
  <c r="O201" i="5" s="1"/>
  <c r="I203" i="10"/>
  <c r="C202" i="5" s="1"/>
  <c r="O202" i="5" s="1"/>
  <c r="I204" i="10"/>
  <c r="C203" i="5" s="1"/>
  <c r="O203" i="5" s="1"/>
  <c r="I205" i="10"/>
  <c r="C204" i="5" s="1"/>
  <c r="O204" i="5" s="1"/>
  <c r="I206" i="10"/>
  <c r="C205" i="5" s="1"/>
  <c r="O205" i="5" s="1"/>
  <c r="I207" i="10"/>
  <c r="C206" i="5" s="1"/>
  <c r="O206" i="5" s="1"/>
  <c r="I208" i="10"/>
  <c r="C207" i="5" s="1"/>
  <c r="O207" i="5" s="1"/>
  <c r="I209" i="10"/>
  <c r="C208" i="5" s="1"/>
  <c r="O208" i="5" s="1"/>
  <c r="I210" i="10"/>
  <c r="C209" i="5" s="1"/>
  <c r="O209" i="5" s="1"/>
  <c r="I211" i="10"/>
  <c r="C210" i="5" s="1"/>
  <c r="O210" i="5" s="1"/>
  <c r="I212" i="10"/>
  <c r="C211" i="5" s="1"/>
  <c r="O211" i="5" s="1"/>
  <c r="I213" i="10"/>
  <c r="C212" i="5" s="1"/>
  <c r="O212" i="5" s="1"/>
  <c r="I214" i="10"/>
  <c r="C213" i="5" s="1"/>
  <c r="O213" i="5" s="1"/>
  <c r="I215" i="10"/>
  <c r="C214" i="5" s="1"/>
  <c r="O214" i="5" s="1"/>
  <c r="I216" i="10"/>
  <c r="C215" i="5" s="1"/>
  <c r="O215" i="5" s="1"/>
  <c r="I217" i="10"/>
  <c r="C216" i="5" s="1"/>
  <c r="O216" i="5" s="1"/>
  <c r="I218" i="10"/>
  <c r="C217" i="5" s="1"/>
  <c r="O217" i="5" s="1"/>
  <c r="I219" i="10"/>
  <c r="C218" i="5" s="1"/>
  <c r="O218" i="5" s="1"/>
  <c r="I220" i="10"/>
  <c r="C219" i="5" s="1"/>
  <c r="O219" i="5" s="1"/>
  <c r="I221" i="10"/>
  <c r="C220" i="5" s="1"/>
  <c r="O220" i="5" s="1"/>
  <c r="I222" i="10"/>
  <c r="C221" i="5" s="1"/>
  <c r="O221" i="5" s="1"/>
  <c r="I223" i="10"/>
  <c r="C222" i="5" s="1"/>
  <c r="O222" i="5" s="1"/>
  <c r="I224" i="10"/>
  <c r="C223" i="5" s="1"/>
  <c r="O223" i="5" s="1"/>
  <c r="I225" i="10"/>
  <c r="C224" i="5" s="1"/>
  <c r="O224" i="5" s="1"/>
  <c r="I226" i="10"/>
  <c r="C225" i="5" s="1"/>
  <c r="O225" i="5" s="1"/>
  <c r="I227" i="10"/>
  <c r="C226" i="5" s="1"/>
  <c r="O226" i="5" s="1"/>
  <c r="I228" i="10"/>
  <c r="C227" i="5" s="1"/>
  <c r="O227" i="5" s="1"/>
  <c r="I229" i="10"/>
  <c r="C228" i="5" s="1"/>
  <c r="O228" i="5" s="1"/>
  <c r="I230" i="10"/>
  <c r="C229" i="5" s="1"/>
  <c r="O229" i="5" s="1"/>
  <c r="I231" i="10"/>
  <c r="C230" i="5" s="1"/>
  <c r="O230" i="5" s="1"/>
  <c r="I232" i="10"/>
  <c r="C231" i="5" s="1"/>
  <c r="O231" i="5" s="1"/>
  <c r="I233" i="10"/>
  <c r="C232" i="5" s="1"/>
  <c r="O232" i="5" s="1"/>
  <c r="I234" i="10"/>
  <c r="C233" i="5" s="1"/>
  <c r="O233" i="5" s="1"/>
  <c r="I235" i="10"/>
  <c r="C234" i="5" s="1"/>
  <c r="O234" i="5" s="1"/>
  <c r="I236" i="10"/>
  <c r="C235" i="5" s="1"/>
  <c r="O235" i="5" s="1"/>
  <c r="I237" i="10"/>
  <c r="C236" i="5" s="1"/>
  <c r="O236" i="5" s="1"/>
  <c r="I238" i="10"/>
  <c r="C237" i="5" s="1"/>
  <c r="O237" i="5" s="1"/>
  <c r="I239" i="10"/>
  <c r="C238" i="5" s="1"/>
  <c r="O238" i="5" s="1"/>
  <c r="I240" i="10"/>
  <c r="C239" i="5" s="1"/>
  <c r="O239" i="5" s="1"/>
  <c r="I241" i="10"/>
  <c r="C240" i="5" s="1"/>
  <c r="O240" i="5" s="1"/>
  <c r="I242" i="10"/>
  <c r="C241" i="5" s="1"/>
  <c r="O241" i="5" s="1"/>
  <c r="I243" i="10"/>
  <c r="C242" i="5" s="1"/>
  <c r="O242" i="5" s="1"/>
  <c r="I244" i="10"/>
  <c r="C243" i="5" s="1"/>
  <c r="O243" i="5" s="1"/>
  <c r="I245" i="10"/>
  <c r="C244" i="5" s="1"/>
  <c r="O244" i="5" s="1"/>
  <c r="I246" i="10"/>
  <c r="C245" i="5" s="1"/>
  <c r="O245" i="5" s="1"/>
  <c r="I247" i="10"/>
  <c r="C246" i="5" s="1"/>
  <c r="O246" i="5" s="1"/>
  <c r="I248" i="10"/>
  <c r="C247" i="5" s="1"/>
  <c r="O247" i="5" s="1"/>
  <c r="I249" i="10"/>
  <c r="C248" i="5" s="1"/>
  <c r="O248" i="5" s="1"/>
  <c r="I250" i="10"/>
  <c r="C249" i="5" s="1"/>
  <c r="O249" i="5" s="1"/>
  <c r="I251" i="10"/>
  <c r="C250" i="5" s="1"/>
  <c r="O250" i="5" s="1"/>
  <c r="I252" i="10"/>
  <c r="C251" i="5" s="1"/>
  <c r="O251" i="5" s="1"/>
  <c r="I253" i="10"/>
  <c r="C252" i="5" s="1"/>
  <c r="O252" i="5" s="1"/>
  <c r="I254" i="10"/>
  <c r="C253" i="5" s="1"/>
  <c r="O253" i="5" s="1"/>
  <c r="I255" i="10"/>
  <c r="C254" i="5" s="1"/>
  <c r="O254" i="5" s="1"/>
  <c r="I256" i="10"/>
  <c r="C255" i="5" s="1"/>
  <c r="O255" i="5" s="1"/>
  <c r="I257" i="10"/>
  <c r="C256" i="5" s="1"/>
  <c r="O256" i="5" s="1"/>
  <c r="I258" i="10"/>
  <c r="C257" i="5" s="1"/>
  <c r="O257" i="5" s="1"/>
  <c r="I259" i="10"/>
  <c r="C258" i="5" s="1"/>
  <c r="O258" i="5" s="1"/>
  <c r="I260" i="10"/>
  <c r="C259" i="5" s="1"/>
  <c r="O259" i="5" s="1"/>
  <c r="I261" i="10"/>
  <c r="C260" i="5" s="1"/>
  <c r="O260" i="5" s="1"/>
  <c r="I262" i="10"/>
  <c r="C261" i="5" s="1"/>
  <c r="O261" i="5" s="1"/>
  <c r="I263" i="10"/>
  <c r="C262" i="5" s="1"/>
  <c r="O262" i="5" s="1"/>
  <c r="I264" i="10"/>
  <c r="C263" i="5" s="1"/>
  <c r="O263" i="5" s="1"/>
  <c r="I265" i="10"/>
  <c r="C264" i="5" s="1"/>
  <c r="O264" i="5" s="1"/>
  <c r="I266" i="10"/>
  <c r="C265" i="5" s="1"/>
  <c r="O265" i="5" s="1"/>
  <c r="I267" i="10"/>
  <c r="C266" i="5" s="1"/>
  <c r="O266" i="5" s="1"/>
  <c r="I268" i="10"/>
  <c r="C267" i="5" s="1"/>
  <c r="O267" i="5" s="1"/>
  <c r="I269" i="10"/>
  <c r="C268" i="5" s="1"/>
  <c r="O268" i="5" s="1"/>
  <c r="I270" i="10"/>
  <c r="C269" i="5" s="1"/>
  <c r="O269" i="5" s="1"/>
  <c r="I271" i="10"/>
  <c r="C270" i="5" s="1"/>
  <c r="O270" i="5" s="1"/>
  <c r="I272" i="10"/>
  <c r="C271" i="5" s="1"/>
  <c r="O271" i="5" s="1"/>
  <c r="I273" i="10"/>
  <c r="C272" i="5" s="1"/>
  <c r="O272" i="5" s="1"/>
  <c r="I274" i="10"/>
  <c r="C273" i="5" s="1"/>
  <c r="O273" i="5" s="1"/>
  <c r="I275" i="10"/>
  <c r="C274" i="5" s="1"/>
  <c r="O274" i="5" s="1"/>
  <c r="I276" i="10"/>
  <c r="C275" i="5" s="1"/>
  <c r="O275" i="5" s="1"/>
  <c r="I277" i="10"/>
  <c r="C276" i="5" s="1"/>
  <c r="O276" i="5" s="1"/>
  <c r="I278" i="10"/>
  <c r="C277" i="5" s="1"/>
  <c r="O277" i="5" s="1"/>
  <c r="I279" i="10"/>
  <c r="C278" i="5" s="1"/>
  <c r="O278" i="5" s="1"/>
  <c r="I280" i="10"/>
  <c r="C279" i="5" s="1"/>
  <c r="O279" i="5" s="1"/>
  <c r="I281" i="10"/>
  <c r="C280" i="5" s="1"/>
  <c r="O280" i="5" s="1"/>
  <c r="I282" i="10"/>
  <c r="C281" i="5" s="1"/>
  <c r="O281" i="5" s="1"/>
  <c r="I283" i="10"/>
  <c r="C282" i="5" s="1"/>
  <c r="O282" i="5" s="1"/>
  <c r="I284" i="10"/>
  <c r="C283" i="5" s="1"/>
  <c r="O283" i="5" s="1"/>
  <c r="I285" i="10"/>
  <c r="C284" i="5" s="1"/>
  <c r="O284" i="5" s="1"/>
  <c r="I286" i="10"/>
  <c r="C285" i="5" s="1"/>
  <c r="O285" i="5" s="1"/>
  <c r="I287" i="10"/>
  <c r="C286" i="5" s="1"/>
  <c r="O286" i="5" s="1"/>
  <c r="I288" i="10"/>
  <c r="C287" i="5" s="1"/>
  <c r="O287" i="5" s="1"/>
  <c r="I289" i="10"/>
  <c r="C288" i="5" s="1"/>
  <c r="O288" i="5" s="1"/>
  <c r="I290" i="10"/>
  <c r="C289" i="5" s="1"/>
  <c r="O289" i="5" s="1"/>
  <c r="I291" i="10"/>
  <c r="C290" i="5" s="1"/>
  <c r="O290" i="5" s="1"/>
  <c r="I292" i="10"/>
  <c r="C291" i="5" s="1"/>
  <c r="O291" i="5" s="1"/>
  <c r="I293" i="10"/>
  <c r="C292" i="5" s="1"/>
  <c r="O292" i="5" s="1"/>
  <c r="I294" i="10"/>
  <c r="C293" i="5" s="1"/>
  <c r="O293" i="5" s="1"/>
  <c r="I295" i="10"/>
  <c r="C294" i="5" s="1"/>
  <c r="O294" i="5" s="1"/>
  <c r="I296" i="10"/>
  <c r="C295" i="5" s="1"/>
  <c r="O295" i="5" s="1"/>
  <c r="I297" i="10"/>
  <c r="C296" i="5" s="1"/>
  <c r="O296" i="5" s="1"/>
  <c r="I298" i="10"/>
  <c r="C297" i="5" s="1"/>
  <c r="O297" i="5" s="1"/>
  <c r="I299" i="10"/>
  <c r="C298" i="5" s="1"/>
  <c r="O298" i="5" s="1"/>
  <c r="I300" i="10"/>
  <c r="C299" i="5" s="1"/>
  <c r="O299" i="5" s="1"/>
  <c r="I301" i="10"/>
  <c r="C300" i="5" s="1"/>
  <c r="O300" i="5" s="1"/>
  <c r="I302" i="10"/>
  <c r="C301" i="5" s="1"/>
  <c r="O301" i="5" s="1"/>
  <c r="J3" i="10"/>
  <c r="I3" i="10"/>
  <c r="C2" i="5" s="1"/>
  <c r="C221" i="10"/>
  <c r="H221" i="10" s="1"/>
  <c r="C222" i="10"/>
  <c r="H222" i="10" s="1"/>
  <c r="C223" i="10"/>
  <c r="H223" i="10" s="1"/>
  <c r="C224" i="10"/>
  <c r="H224" i="10" s="1"/>
  <c r="C225" i="10"/>
  <c r="H225" i="10" s="1"/>
  <c r="C226" i="10"/>
  <c r="H226" i="10" s="1"/>
  <c r="C227" i="10"/>
  <c r="H227" i="10" s="1"/>
  <c r="C228" i="10"/>
  <c r="H228" i="10" s="1"/>
  <c r="C229" i="10"/>
  <c r="H229" i="10" s="1"/>
  <c r="C230" i="10"/>
  <c r="H230" i="10" s="1"/>
  <c r="C231" i="10"/>
  <c r="H231" i="10" s="1"/>
  <c r="C232" i="10"/>
  <c r="H232" i="10" s="1"/>
  <c r="C233" i="10"/>
  <c r="H233" i="10" s="1"/>
  <c r="C234" i="10"/>
  <c r="H234" i="10" s="1"/>
  <c r="C235" i="10"/>
  <c r="H235" i="10" s="1"/>
  <c r="C236" i="10"/>
  <c r="H236" i="10" s="1"/>
  <c r="C237" i="10"/>
  <c r="H237" i="10" s="1"/>
  <c r="C238" i="10"/>
  <c r="H238" i="10" s="1"/>
  <c r="C239" i="10"/>
  <c r="H239" i="10" s="1"/>
  <c r="C240" i="10"/>
  <c r="H240" i="10" s="1"/>
  <c r="C241" i="10"/>
  <c r="H241" i="10" s="1"/>
  <c r="C242" i="10"/>
  <c r="H242" i="10" s="1"/>
  <c r="C243" i="10"/>
  <c r="H243" i="10" s="1"/>
  <c r="C244" i="10"/>
  <c r="H244" i="10" s="1"/>
  <c r="C245" i="10"/>
  <c r="H245" i="10" s="1"/>
  <c r="C246" i="10"/>
  <c r="H246" i="10" s="1"/>
  <c r="C247" i="10"/>
  <c r="H247" i="10" s="1"/>
  <c r="C248" i="10"/>
  <c r="H248" i="10" s="1"/>
  <c r="C249" i="10"/>
  <c r="H249" i="10" s="1"/>
  <c r="C250" i="10"/>
  <c r="H250" i="10" s="1"/>
  <c r="C251" i="10"/>
  <c r="H251" i="10" s="1"/>
  <c r="C252" i="10"/>
  <c r="H252" i="10" s="1"/>
  <c r="C253" i="10"/>
  <c r="H253" i="10" s="1"/>
  <c r="C254" i="10"/>
  <c r="H254" i="10" s="1"/>
  <c r="C255" i="10"/>
  <c r="H255" i="10" s="1"/>
  <c r="C256" i="10"/>
  <c r="H256" i="10" s="1"/>
  <c r="C257" i="10"/>
  <c r="H257" i="10" s="1"/>
  <c r="C258" i="10"/>
  <c r="H258" i="10" s="1"/>
  <c r="C259" i="10"/>
  <c r="H259" i="10" s="1"/>
  <c r="C260" i="10"/>
  <c r="H260" i="10" s="1"/>
  <c r="C261" i="10"/>
  <c r="H261" i="10" s="1"/>
  <c r="C262" i="10"/>
  <c r="H262" i="10" s="1"/>
  <c r="C263" i="10"/>
  <c r="H263" i="10" s="1"/>
  <c r="C264" i="10"/>
  <c r="H264" i="10" s="1"/>
  <c r="C265" i="10"/>
  <c r="H265" i="10" s="1"/>
  <c r="C266" i="10"/>
  <c r="H266" i="10" s="1"/>
  <c r="C267" i="10"/>
  <c r="H267" i="10" s="1"/>
  <c r="C268" i="10"/>
  <c r="H268" i="10" s="1"/>
  <c r="C269" i="10"/>
  <c r="H269" i="10" s="1"/>
  <c r="C270" i="10"/>
  <c r="H270" i="10" s="1"/>
  <c r="C271" i="10"/>
  <c r="H271" i="10" s="1"/>
  <c r="C272" i="10"/>
  <c r="H272" i="10" s="1"/>
  <c r="C273" i="10"/>
  <c r="H273" i="10" s="1"/>
  <c r="C274" i="10"/>
  <c r="H274" i="10" s="1"/>
  <c r="C275" i="10"/>
  <c r="H275" i="10" s="1"/>
  <c r="C276" i="10"/>
  <c r="H276" i="10" s="1"/>
  <c r="C277" i="10"/>
  <c r="H277" i="10" s="1"/>
  <c r="C278" i="10"/>
  <c r="H278" i="10" s="1"/>
  <c r="C279" i="10"/>
  <c r="H279" i="10" s="1"/>
  <c r="C280" i="10"/>
  <c r="H280" i="10" s="1"/>
  <c r="C281" i="10"/>
  <c r="H281" i="10" s="1"/>
  <c r="C282" i="10"/>
  <c r="H282" i="10" s="1"/>
  <c r="C283" i="10"/>
  <c r="H283" i="10" s="1"/>
  <c r="C284" i="10"/>
  <c r="H284" i="10" s="1"/>
  <c r="C285" i="10"/>
  <c r="H285" i="10" s="1"/>
  <c r="C286" i="10"/>
  <c r="H286" i="10" s="1"/>
  <c r="C287" i="10"/>
  <c r="H287" i="10" s="1"/>
  <c r="C288" i="10"/>
  <c r="H288" i="10" s="1"/>
  <c r="C289" i="10"/>
  <c r="H289" i="10" s="1"/>
  <c r="C290" i="10"/>
  <c r="H290" i="10" s="1"/>
  <c r="C291" i="10"/>
  <c r="H291" i="10" s="1"/>
  <c r="C292" i="10"/>
  <c r="H292" i="10" s="1"/>
  <c r="C293" i="10"/>
  <c r="H293" i="10" s="1"/>
  <c r="C294" i="10"/>
  <c r="H294" i="10" s="1"/>
  <c r="C295" i="10"/>
  <c r="H295" i="10" s="1"/>
  <c r="C296" i="10"/>
  <c r="H296" i="10" s="1"/>
  <c r="C297" i="10"/>
  <c r="H297" i="10" s="1"/>
  <c r="C298" i="10"/>
  <c r="H298" i="10" s="1"/>
  <c r="C299" i="10"/>
  <c r="H299" i="10" s="1"/>
  <c r="C300" i="10"/>
  <c r="H300" i="10" s="1"/>
  <c r="C301" i="10"/>
  <c r="H301" i="10" s="1"/>
  <c r="C302" i="10"/>
  <c r="H302" i="10" s="1"/>
  <c r="C212" i="10"/>
  <c r="H212" i="10" s="1"/>
  <c r="C213" i="10"/>
  <c r="H213" i="10" s="1"/>
  <c r="C214" i="10"/>
  <c r="H214" i="10" s="1"/>
  <c r="C215" i="10"/>
  <c r="H215" i="10" s="1"/>
  <c r="C216" i="10"/>
  <c r="H216" i="10" s="1"/>
  <c r="C217" i="10"/>
  <c r="H217" i="10" s="1"/>
  <c r="C218" i="10"/>
  <c r="H218" i="10" s="1"/>
  <c r="C219" i="10"/>
  <c r="H219" i="10" s="1"/>
  <c r="C220" i="10"/>
  <c r="H220" i="10" s="1"/>
  <c r="C4" i="10"/>
  <c r="H4" i="10" s="1"/>
  <c r="C5" i="10"/>
  <c r="H5" i="10" s="1"/>
  <c r="C6" i="10"/>
  <c r="H6" i="10" s="1"/>
  <c r="C7" i="10"/>
  <c r="H7" i="10" s="1"/>
  <c r="C8" i="10"/>
  <c r="H8" i="10" s="1"/>
  <c r="C9" i="10"/>
  <c r="H9" i="10" s="1"/>
  <c r="C10" i="10"/>
  <c r="H10" i="10" s="1"/>
  <c r="C11" i="10"/>
  <c r="H11" i="10" s="1"/>
  <c r="C12" i="10"/>
  <c r="H12" i="10" s="1"/>
  <c r="C13" i="10"/>
  <c r="H13" i="10" s="1"/>
  <c r="C14" i="10"/>
  <c r="H14" i="10" s="1"/>
  <c r="C15" i="10"/>
  <c r="H15" i="10" s="1"/>
  <c r="C16" i="10"/>
  <c r="H16" i="10" s="1"/>
  <c r="C17" i="10"/>
  <c r="H17" i="10" s="1"/>
  <c r="C18" i="10"/>
  <c r="H18" i="10" s="1"/>
  <c r="C19" i="10"/>
  <c r="H19" i="10" s="1"/>
  <c r="C20" i="10"/>
  <c r="H20" i="10" s="1"/>
  <c r="C21" i="10"/>
  <c r="H21" i="10" s="1"/>
  <c r="C22" i="10"/>
  <c r="H22" i="10" s="1"/>
  <c r="C23" i="10"/>
  <c r="H23" i="10" s="1"/>
  <c r="C24" i="10"/>
  <c r="H24" i="10" s="1"/>
  <c r="C25" i="10"/>
  <c r="H25" i="10" s="1"/>
  <c r="C26" i="10"/>
  <c r="H26" i="10" s="1"/>
  <c r="C27" i="10"/>
  <c r="H27" i="10" s="1"/>
  <c r="C28" i="10"/>
  <c r="H28" i="10" s="1"/>
  <c r="C29" i="10"/>
  <c r="H29" i="10" s="1"/>
  <c r="C30" i="10"/>
  <c r="H30" i="10" s="1"/>
  <c r="C31" i="10"/>
  <c r="H31" i="10" s="1"/>
  <c r="C32" i="10"/>
  <c r="H32" i="10" s="1"/>
  <c r="C33" i="10"/>
  <c r="H33" i="10" s="1"/>
  <c r="C34" i="10"/>
  <c r="H34" i="10" s="1"/>
  <c r="C35" i="10"/>
  <c r="H35" i="10" s="1"/>
  <c r="C36" i="10"/>
  <c r="H36" i="10" s="1"/>
  <c r="C37" i="10"/>
  <c r="H37" i="10" s="1"/>
  <c r="C38" i="10"/>
  <c r="H38" i="10" s="1"/>
  <c r="C39" i="10"/>
  <c r="H39" i="10" s="1"/>
  <c r="C40" i="10"/>
  <c r="H40" i="10" s="1"/>
  <c r="C41" i="10"/>
  <c r="H41" i="10" s="1"/>
  <c r="C42" i="10"/>
  <c r="H42" i="10" s="1"/>
  <c r="C43" i="10"/>
  <c r="H43" i="10" s="1"/>
  <c r="C44" i="10"/>
  <c r="H44" i="10" s="1"/>
  <c r="C45" i="10"/>
  <c r="H45" i="10" s="1"/>
  <c r="C46" i="10"/>
  <c r="H46" i="10" s="1"/>
  <c r="C47" i="10"/>
  <c r="H47" i="10" s="1"/>
  <c r="C48" i="10"/>
  <c r="H48" i="10" s="1"/>
  <c r="C49" i="10"/>
  <c r="H49" i="10" s="1"/>
  <c r="C50" i="10"/>
  <c r="H50" i="10" s="1"/>
  <c r="C51" i="10"/>
  <c r="H51" i="10" s="1"/>
  <c r="C52" i="10"/>
  <c r="H52" i="10" s="1"/>
  <c r="C53" i="10"/>
  <c r="H53" i="10" s="1"/>
  <c r="C54" i="10"/>
  <c r="H54" i="10" s="1"/>
  <c r="C55" i="10"/>
  <c r="H55" i="10" s="1"/>
  <c r="C56" i="10"/>
  <c r="H56" i="10" s="1"/>
  <c r="C57" i="10"/>
  <c r="H57" i="10" s="1"/>
  <c r="C58" i="10"/>
  <c r="H58" i="10" s="1"/>
  <c r="C59" i="10"/>
  <c r="H59" i="10" s="1"/>
  <c r="C60" i="10"/>
  <c r="H60" i="10" s="1"/>
  <c r="C61" i="10"/>
  <c r="H61" i="10" s="1"/>
  <c r="C62" i="10"/>
  <c r="H62" i="10" s="1"/>
  <c r="C63" i="10"/>
  <c r="H63" i="10" s="1"/>
  <c r="C64" i="10"/>
  <c r="H64" i="10" s="1"/>
  <c r="C65" i="10"/>
  <c r="H65" i="10" s="1"/>
  <c r="C66" i="10"/>
  <c r="H66" i="10" s="1"/>
  <c r="C67" i="10"/>
  <c r="H67" i="10" s="1"/>
  <c r="C68" i="10"/>
  <c r="H68" i="10" s="1"/>
  <c r="C69" i="10"/>
  <c r="H69" i="10" s="1"/>
  <c r="C70" i="10"/>
  <c r="H70" i="10" s="1"/>
  <c r="C71" i="10"/>
  <c r="H71" i="10" s="1"/>
  <c r="C72" i="10"/>
  <c r="H72" i="10" s="1"/>
  <c r="C73" i="10"/>
  <c r="H73" i="10" s="1"/>
  <c r="C74" i="10"/>
  <c r="H74" i="10" s="1"/>
  <c r="C75" i="10"/>
  <c r="H75" i="10" s="1"/>
  <c r="C76" i="10"/>
  <c r="H76" i="10" s="1"/>
  <c r="C77" i="10"/>
  <c r="H77" i="10" s="1"/>
  <c r="C78" i="10"/>
  <c r="H78" i="10" s="1"/>
  <c r="C79" i="10"/>
  <c r="H79" i="10" s="1"/>
  <c r="C80" i="10"/>
  <c r="H80" i="10" s="1"/>
  <c r="C81" i="10"/>
  <c r="H81" i="10" s="1"/>
  <c r="C82" i="10"/>
  <c r="H82" i="10" s="1"/>
  <c r="C83" i="10"/>
  <c r="H83" i="10" s="1"/>
  <c r="C84" i="10"/>
  <c r="H84" i="10" s="1"/>
  <c r="C85" i="10"/>
  <c r="H85" i="10" s="1"/>
  <c r="C86" i="10"/>
  <c r="H86" i="10" s="1"/>
  <c r="C87" i="10"/>
  <c r="H87" i="10" s="1"/>
  <c r="C88" i="10"/>
  <c r="H88" i="10" s="1"/>
  <c r="C89" i="10"/>
  <c r="H89" i="10" s="1"/>
  <c r="C90" i="10"/>
  <c r="H90" i="10" s="1"/>
  <c r="C91" i="10"/>
  <c r="H91" i="10" s="1"/>
  <c r="C92" i="10"/>
  <c r="H92" i="10" s="1"/>
  <c r="C93" i="10"/>
  <c r="H93" i="10" s="1"/>
  <c r="C94" i="10"/>
  <c r="H94" i="10" s="1"/>
  <c r="C95" i="10"/>
  <c r="H95" i="10" s="1"/>
  <c r="C96" i="10"/>
  <c r="H96" i="10" s="1"/>
  <c r="C97" i="10"/>
  <c r="H97" i="10" s="1"/>
  <c r="C98" i="10"/>
  <c r="H98" i="10" s="1"/>
  <c r="C99" i="10"/>
  <c r="H99" i="10" s="1"/>
  <c r="C100" i="10"/>
  <c r="H100" i="10" s="1"/>
  <c r="C101" i="10"/>
  <c r="H101" i="10" s="1"/>
  <c r="C102" i="10"/>
  <c r="H102" i="10" s="1"/>
  <c r="C103" i="10"/>
  <c r="H103" i="10" s="1"/>
  <c r="C104" i="10"/>
  <c r="H104" i="10" s="1"/>
  <c r="C105" i="10"/>
  <c r="H105" i="10" s="1"/>
  <c r="C106" i="10"/>
  <c r="H106" i="10" s="1"/>
  <c r="C107" i="10"/>
  <c r="H107" i="10" s="1"/>
  <c r="C108" i="10"/>
  <c r="H108" i="10" s="1"/>
  <c r="C109" i="10"/>
  <c r="H109" i="10" s="1"/>
  <c r="C110" i="10"/>
  <c r="H110" i="10" s="1"/>
  <c r="C111" i="10"/>
  <c r="H111" i="10" s="1"/>
  <c r="C112" i="10"/>
  <c r="H112" i="10" s="1"/>
  <c r="C113" i="10"/>
  <c r="H113" i="10" s="1"/>
  <c r="C114" i="10"/>
  <c r="H114" i="10" s="1"/>
  <c r="C115" i="10"/>
  <c r="H115" i="10" s="1"/>
  <c r="C116" i="10"/>
  <c r="H116" i="10" s="1"/>
  <c r="C117" i="10"/>
  <c r="H117" i="10" s="1"/>
  <c r="C118" i="10"/>
  <c r="H118" i="10" s="1"/>
  <c r="C119" i="10"/>
  <c r="H119" i="10" s="1"/>
  <c r="C120" i="10"/>
  <c r="H120" i="10" s="1"/>
  <c r="C121" i="10"/>
  <c r="H121" i="10" s="1"/>
  <c r="C122" i="10"/>
  <c r="H122" i="10" s="1"/>
  <c r="C123" i="10"/>
  <c r="H123" i="10" s="1"/>
  <c r="C124" i="10"/>
  <c r="H124" i="10" s="1"/>
  <c r="C125" i="10"/>
  <c r="H125" i="10" s="1"/>
  <c r="C126" i="10"/>
  <c r="H126" i="10" s="1"/>
  <c r="C127" i="10"/>
  <c r="H127" i="10" s="1"/>
  <c r="C128" i="10"/>
  <c r="H128" i="10" s="1"/>
  <c r="C129" i="10"/>
  <c r="H129" i="10" s="1"/>
  <c r="C130" i="10"/>
  <c r="H130" i="10" s="1"/>
  <c r="C131" i="10"/>
  <c r="H131" i="10" s="1"/>
  <c r="C132" i="10"/>
  <c r="H132" i="10" s="1"/>
  <c r="C133" i="10"/>
  <c r="H133" i="10" s="1"/>
  <c r="C134" i="10"/>
  <c r="H134" i="10" s="1"/>
  <c r="C135" i="10"/>
  <c r="H135" i="10" s="1"/>
  <c r="C136" i="10"/>
  <c r="H136" i="10" s="1"/>
  <c r="C137" i="10"/>
  <c r="H137" i="10" s="1"/>
  <c r="C138" i="10"/>
  <c r="H138" i="10" s="1"/>
  <c r="C139" i="10"/>
  <c r="H139" i="10" s="1"/>
  <c r="C140" i="10"/>
  <c r="H140" i="10" s="1"/>
  <c r="C141" i="10"/>
  <c r="H141" i="10" s="1"/>
  <c r="C142" i="10"/>
  <c r="H142" i="10" s="1"/>
  <c r="C143" i="10"/>
  <c r="H143" i="10" s="1"/>
  <c r="C144" i="10"/>
  <c r="H144" i="10" s="1"/>
  <c r="C145" i="10"/>
  <c r="H145" i="10" s="1"/>
  <c r="C146" i="10"/>
  <c r="H146" i="10" s="1"/>
  <c r="C147" i="10"/>
  <c r="H147" i="10" s="1"/>
  <c r="C148" i="10"/>
  <c r="H148" i="10" s="1"/>
  <c r="C149" i="10"/>
  <c r="H149" i="10" s="1"/>
  <c r="C150" i="10"/>
  <c r="H150" i="10" s="1"/>
  <c r="C151" i="10"/>
  <c r="H151" i="10" s="1"/>
  <c r="C152" i="10"/>
  <c r="H152" i="10" s="1"/>
  <c r="C153" i="10"/>
  <c r="H153" i="10" s="1"/>
  <c r="C154" i="10"/>
  <c r="H154" i="10" s="1"/>
  <c r="C155" i="10"/>
  <c r="H155" i="10" s="1"/>
  <c r="C156" i="10"/>
  <c r="H156" i="10" s="1"/>
  <c r="C157" i="10"/>
  <c r="H157" i="10" s="1"/>
  <c r="C158" i="10"/>
  <c r="H158" i="10" s="1"/>
  <c r="C159" i="10"/>
  <c r="H159" i="10" s="1"/>
  <c r="C160" i="10"/>
  <c r="H160" i="10" s="1"/>
  <c r="C161" i="10"/>
  <c r="H161" i="10" s="1"/>
  <c r="C162" i="10"/>
  <c r="H162" i="10" s="1"/>
  <c r="C163" i="10"/>
  <c r="H163" i="10" s="1"/>
  <c r="C164" i="10"/>
  <c r="H164" i="10" s="1"/>
  <c r="C165" i="10"/>
  <c r="H165" i="10" s="1"/>
  <c r="C166" i="10"/>
  <c r="H166" i="10" s="1"/>
  <c r="C167" i="10"/>
  <c r="H167" i="10" s="1"/>
  <c r="C168" i="10"/>
  <c r="H168" i="10" s="1"/>
  <c r="C169" i="10"/>
  <c r="H169" i="10" s="1"/>
  <c r="C170" i="10"/>
  <c r="H170" i="10" s="1"/>
  <c r="C171" i="10"/>
  <c r="H171" i="10" s="1"/>
  <c r="C172" i="10"/>
  <c r="H172" i="10" s="1"/>
  <c r="C173" i="10"/>
  <c r="H173" i="10" s="1"/>
  <c r="C174" i="10"/>
  <c r="H174" i="10" s="1"/>
  <c r="C175" i="10"/>
  <c r="H175" i="10" s="1"/>
  <c r="C176" i="10"/>
  <c r="H176" i="10" s="1"/>
  <c r="C177" i="10"/>
  <c r="H177" i="10" s="1"/>
  <c r="C178" i="10"/>
  <c r="H178" i="10" s="1"/>
  <c r="C179" i="10"/>
  <c r="H179" i="10" s="1"/>
  <c r="C180" i="10"/>
  <c r="H180" i="10" s="1"/>
  <c r="C181" i="10"/>
  <c r="H181" i="10" s="1"/>
  <c r="C182" i="10"/>
  <c r="H182" i="10" s="1"/>
  <c r="C183" i="10"/>
  <c r="H183" i="10" s="1"/>
  <c r="C184" i="10"/>
  <c r="H184" i="10" s="1"/>
  <c r="C185" i="10"/>
  <c r="H185" i="10" s="1"/>
  <c r="C186" i="10"/>
  <c r="H186" i="10" s="1"/>
  <c r="C187" i="10"/>
  <c r="H187" i="10" s="1"/>
  <c r="C188" i="10"/>
  <c r="H188" i="10" s="1"/>
  <c r="C189" i="10"/>
  <c r="H189" i="10" s="1"/>
  <c r="C190" i="10"/>
  <c r="H190" i="10" s="1"/>
  <c r="C191" i="10"/>
  <c r="H191" i="10" s="1"/>
  <c r="C192" i="10"/>
  <c r="H192" i="10" s="1"/>
  <c r="C193" i="10"/>
  <c r="H193" i="10" s="1"/>
  <c r="C194" i="10"/>
  <c r="H194" i="10" s="1"/>
  <c r="C195" i="10"/>
  <c r="H195" i="10" s="1"/>
  <c r="C196" i="10"/>
  <c r="H196" i="10" s="1"/>
  <c r="C197" i="10"/>
  <c r="H197" i="10" s="1"/>
  <c r="C198" i="10"/>
  <c r="H198" i="10" s="1"/>
  <c r="C199" i="10"/>
  <c r="H199" i="10" s="1"/>
  <c r="C200" i="10"/>
  <c r="H200" i="10" s="1"/>
  <c r="C201" i="10"/>
  <c r="H201" i="10" s="1"/>
  <c r="C202" i="10"/>
  <c r="H202" i="10" s="1"/>
  <c r="C203" i="10"/>
  <c r="H203" i="10" s="1"/>
  <c r="C204" i="10"/>
  <c r="H204" i="10" s="1"/>
  <c r="C205" i="10"/>
  <c r="H205" i="10" s="1"/>
  <c r="C206" i="10"/>
  <c r="H206" i="10" s="1"/>
  <c r="C207" i="10"/>
  <c r="H207" i="10" s="1"/>
  <c r="C208" i="10"/>
  <c r="H208" i="10" s="1"/>
  <c r="C209" i="10"/>
  <c r="H209" i="10" s="1"/>
  <c r="C210" i="10"/>
  <c r="H210" i="10" s="1"/>
  <c r="C211" i="10"/>
  <c r="H211" i="10" s="1"/>
  <c r="C3" i="10"/>
  <c r="H3" i="10" s="1"/>
  <c r="V180" i="5" l="1"/>
  <c r="O180" i="5"/>
  <c r="V164" i="5"/>
  <c r="O164" i="5"/>
  <c r="V148" i="5"/>
  <c r="O148" i="5"/>
  <c r="K75" i="5"/>
  <c r="B75" i="11"/>
  <c r="K59" i="5"/>
  <c r="B59" i="11"/>
  <c r="K43" i="5"/>
  <c r="B43" i="11"/>
  <c r="K27" i="5"/>
  <c r="B27" i="11"/>
  <c r="K11" i="5"/>
  <c r="B11" i="11"/>
  <c r="K3" i="5"/>
  <c r="B3" i="11"/>
  <c r="N164" i="5"/>
  <c r="C80" i="12"/>
  <c r="L164" i="5"/>
  <c r="E164" i="11"/>
  <c r="N181" i="5"/>
  <c r="C97" i="12"/>
  <c r="L181" i="5"/>
  <c r="E181" i="11"/>
  <c r="C100" i="12"/>
  <c r="L184" i="5"/>
  <c r="E184" i="11"/>
  <c r="V187" i="5"/>
  <c r="O187" i="5"/>
  <c r="V163" i="5"/>
  <c r="O163" i="5"/>
  <c r="V190" i="5"/>
  <c r="O190" i="5"/>
  <c r="V182" i="5"/>
  <c r="O182" i="5"/>
  <c r="V174" i="5"/>
  <c r="O174" i="5"/>
  <c r="V166" i="5"/>
  <c r="O166" i="5"/>
  <c r="V158" i="5"/>
  <c r="O158" i="5"/>
  <c r="V150" i="5"/>
  <c r="O150" i="5"/>
  <c r="V142" i="5"/>
  <c r="O142" i="5"/>
  <c r="V134" i="5"/>
  <c r="O134" i="5"/>
  <c r="K85" i="5"/>
  <c r="B85" i="11"/>
  <c r="K77" i="5"/>
  <c r="B77" i="11"/>
  <c r="K69" i="5"/>
  <c r="B69" i="11"/>
  <c r="K61" i="5"/>
  <c r="B61" i="11"/>
  <c r="K53" i="5"/>
  <c r="B53" i="11"/>
  <c r="K45" i="5"/>
  <c r="B45" i="11"/>
  <c r="K37" i="5"/>
  <c r="B37" i="11"/>
  <c r="K29" i="5"/>
  <c r="B29" i="11"/>
  <c r="K21" i="5"/>
  <c r="B21" i="11"/>
  <c r="K13" i="5"/>
  <c r="B13" i="11"/>
  <c r="K5" i="5"/>
  <c r="B5" i="11"/>
  <c r="N179" i="5"/>
  <c r="C95" i="12"/>
  <c r="L179" i="5"/>
  <c r="E179" i="11"/>
  <c r="N148" i="5"/>
  <c r="C64" i="12"/>
  <c r="L148" i="5"/>
  <c r="E148" i="11"/>
  <c r="C98" i="12"/>
  <c r="L182" i="5"/>
  <c r="E182" i="11"/>
  <c r="N165" i="5"/>
  <c r="C81" i="12"/>
  <c r="L165" i="5"/>
  <c r="E165" i="11"/>
  <c r="N167" i="5"/>
  <c r="C83" i="12"/>
  <c r="L167" i="5"/>
  <c r="E167" i="11"/>
  <c r="N168" i="5"/>
  <c r="C84" i="12"/>
  <c r="L168" i="5"/>
  <c r="E168" i="11"/>
  <c r="N169" i="5"/>
  <c r="C85" i="12"/>
  <c r="L169" i="5"/>
  <c r="E169" i="11"/>
  <c r="V189" i="5"/>
  <c r="O189" i="5"/>
  <c r="V181" i="5"/>
  <c r="O181" i="5"/>
  <c r="V173" i="5"/>
  <c r="O173" i="5"/>
  <c r="V165" i="5"/>
  <c r="O165" i="5"/>
  <c r="V157" i="5"/>
  <c r="O157" i="5"/>
  <c r="V149" i="5"/>
  <c r="O149" i="5"/>
  <c r="V141" i="5"/>
  <c r="O141" i="5"/>
  <c r="K84" i="5"/>
  <c r="B84" i="11"/>
  <c r="K76" i="5"/>
  <c r="B76" i="11"/>
  <c r="K68" i="5"/>
  <c r="B68" i="11"/>
  <c r="K60" i="5"/>
  <c r="B60" i="11"/>
  <c r="K52" i="5"/>
  <c r="B52" i="11"/>
  <c r="K44" i="5"/>
  <c r="B44" i="11"/>
  <c r="K36" i="5"/>
  <c r="B36" i="11"/>
  <c r="K28" i="5"/>
  <c r="B28" i="11"/>
  <c r="K20" i="5"/>
  <c r="B20" i="11"/>
  <c r="K12" i="5"/>
  <c r="B12" i="11"/>
  <c r="K4" i="5"/>
  <c r="B4" i="11"/>
  <c r="C103" i="12"/>
  <c r="L187" i="5"/>
  <c r="E187" i="11"/>
  <c r="C72" i="12"/>
  <c r="L156" i="5"/>
  <c r="E156" i="11"/>
  <c r="C51" i="12"/>
  <c r="L135" i="5"/>
  <c r="E135" i="11"/>
  <c r="C89" i="12"/>
  <c r="L173" i="5"/>
  <c r="E173" i="11"/>
  <c r="C107" i="12"/>
  <c r="L191" i="5"/>
  <c r="E191" i="11"/>
  <c r="C92" i="12"/>
  <c r="L176" i="5"/>
  <c r="E176" i="11"/>
  <c r="C93" i="12"/>
  <c r="L177" i="5"/>
  <c r="E177" i="11"/>
  <c r="V179" i="5"/>
  <c r="O179" i="5"/>
  <c r="V139" i="5"/>
  <c r="O139" i="5"/>
  <c r="K58" i="5"/>
  <c r="B58" i="11"/>
  <c r="K26" i="5"/>
  <c r="B26" i="11"/>
  <c r="C105" i="12"/>
  <c r="L189" i="5"/>
  <c r="E189" i="11"/>
  <c r="V178" i="5"/>
  <c r="O178" i="5"/>
  <c r="V146" i="5"/>
  <c r="O146" i="5"/>
  <c r="K65" i="5"/>
  <c r="B65" i="11"/>
  <c r="K33" i="5"/>
  <c r="B33" i="11"/>
  <c r="N180" i="5"/>
  <c r="C96" i="12"/>
  <c r="L180" i="5"/>
  <c r="E180" i="11"/>
  <c r="V185" i="5"/>
  <c r="O185" i="5"/>
  <c r="V161" i="5"/>
  <c r="O161" i="5"/>
  <c r="K64" i="5"/>
  <c r="B64" i="11"/>
  <c r="K48" i="5"/>
  <c r="B48" i="11"/>
  <c r="K32" i="5"/>
  <c r="B32" i="11"/>
  <c r="K8" i="5"/>
  <c r="B8" i="11"/>
  <c r="C91" i="12"/>
  <c r="L175" i="5"/>
  <c r="E175" i="11"/>
  <c r="C57" i="12"/>
  <c r="L141" i="5"/>
  <c r="E141" i="11"/>
  <c r="C60" i="12"/>
  <c r="L144" i="5"/>
  <c r="E144" i="11"/>
  <c r="C61" i="12"/>
  <c r="L145" i="5"/>
  <c r="E145" i="11"/>
  <c r="C94" i="12"/>
  <c r="L178" i="5"/>
  <c r="E178" i="11"/>
  <c r="V155" i="5"/>
  <c r="O155" i="5"/>
  <c r="K74" i="5"/>
  <c r="B74" i="11"/>
  <c r="K50" i="5"/>
  <c r="B50" i="11"/>
  <c r="K18" i="5"/>
  <c r="B18" i="11"/>
  <c r="N186" i="5"/>
  <c r="C102" i="12"/>
  <c r="L186" i="5"/>
  <c r="E186" i="11"/>
  <c r="V162" i="5"/>
  <c r="O162" i="5"/>
  <c r="K81" i="5"/>
  <c r="B81" i="11"/>
  <c r="K49" i="5"/>
  <c r="B49" i="11"/>
  <c r="K17" i="5"/>
  <c r="B17" i="11"/>
  <c r="N142" i="5"/>
  <c r="C58" i="12"/>
  <c r="L142" i="5"/>
  <c r="E142" i="11"/>
  <c r="V169" i="5"/>
  <c r="O169" i="5"/>
  <c r="V137" i="5"/>
  <c r="O137" i="5"/>
  <c r="V192" i="5"/>
  <c r="O192" i="5"/>
  <c r="V184" i="5"/>
  <c r="O184" i="5"/>
  <c r="V176" i="5"/>
  <c r="O176" i="5"/>
  <c r="V168" i="5"/>
  <c r="O168" i="5"/>
  <c r="V160" i="5"/>
  <c r="O160" i="5"/>
  <c r="V152" i="5"/>
  <c r="O152" i="5"/>
  <c r="V144" i="5"/>
  <c r="O144" i="5"/>
  <c r="V136" i="5"/>
  <c r="O136" i="5"/>
  <c r="K79" i="5"/>
  <c r="B79" i="11"/>
  <c r="K71" i="5"/>
  <c r="B71" i="11"/>
  <c r="K63" i="5"/>
  <c r="B63" i="11"/>
  <c r="K55" i="5"/>
  <c r="B55" i="11"/>
  <c r="K47" i="5"/>
  <c r="B47" i="11"/>
  <c r="K39" i="5"/>
  <c r="B39" i="11"/>
  <c r="K31" i="5"/>
  <c r="B31" i="11"/>
  <c r="K23" i="5"/>
  <c r="B23" i="11"/>
  <c r="K15" i="5"/>
  <c r="B15" i="11"/>
  <c r="K7" i="5"/>
  <c r="B7" i="11"/>
  <c r="C79" i="12"/>
  <c r="L163" i="5"/>
  <c r="E163" i="11"/>
  <c r="N170" i="5"/>
  <c r="C86" i="12"/>
  <c r="L170" i="5"/>
  <c r="E170" i="11"/>
  <c r="C50" i="12"/>
  <c r="L134" i="5"/>
  <c r="E134" i="11"/>
  <c r="N149" i="5"/>
  <c r="C65" i="12"/>
  <c r="L149" i="5"/>
  <c r="E149" i="11"/>
  <c r="C106" i="12"/>
  <c r="L190" i="5"/>
  <c r="E190" i="11"/>
  <c r="C68" i="12"/>
  <c r="L152" i="5"/>
  <c r="E152" i="11"/>
  <c r="C69" i="12"/>
  <c r="L153" i="5"/>
  <c r="E153" i="11"/>
  <c r="V188" i="5"/>
  <c r="O188" i="5"/>
  <c r="V172" i="5"/>
  <c r="O172" i="5"/>
  <c r="V156" i="5"/>
  <c r="O156" i="5"/>
  <c r="V140" i="5"/>
  <c r="O140" i="5"/>
  <c r="K83" i="5"/>
  <c r="B83" i="11"/>
  <c r="K67" i="5"/>
  <c r="B67" i="11"/>
  <c r="K51" i="5"/>
  <c r="B51" i="11"/>
  <c r="K35" i="5"/>
  <c r="B35" i="11"/>
  <c r="K19" i="5"/>
  <c r="B19" i="11"/>
  <c r="C66" i="12"/>
  <c r="L150" i="5"/>
  <c r="E150" i="11"/>
  <c r="N159" i="5"/>
  <c r="C75" i="12"/>
  <c r="L159" i="5"/>
  <c r="E159" i="11"/>
  <c r="C62" i="12"/>
  <c r="L146" i="5"/>
  <c r="E146" i="11"/>
  <c r="C101" i="12"/>
  <c r="L185" i="5"/>
  <c r="E185" i="11"/>
  <c r="V171" i="5"/>
  <c r="O171" i="5"/>
  <c r="V147" i="5"/>
  <c r="O147" i="5"/>
  <c r="K82" i="5"/>
  <c r="B82" i="11"/>
  <c r="K66" i="5"/>
  <c r="B66" i="11"/>
  <c r="K42" i="5"/>
  <c r="B42" i="11"/>
  <c r="K34" i="5"/>
  <c r="B34" i="11"/>
  <c r="K10" i="5"/>
  <c r="B10" i="11"/>
  <c r="C55" i="12"/>
  <c r="L139" i="5"/>
  <c r="E139" i="11"/>
  <c r="N174" i="5"/>
  <c r="C90" i="12"/>
  <c r="L174" i="5"/>
  <c r="E174" i="11"/>
  <c r="C88" i="12"/>
  <c r="L172" i="5"/>
  <c r="E172" i="11"/>
  <c r="C99" i="12"/>
  <c r="L183" i="5"/>
  <c r="E183" i="11"/>
  <c r="C108" i="12"/>
  <c r="L192" i="5"/>
  <c r="E192" i="11"/>
  <c r="N138" i="5"/>
  <c r="C54" i="12"/>
  <c r="L138" i="5"/>
  <c r="E138" i="11"/>
  <c r="V186" i="5"/>
  <c r="O186" i="5"/>
  <c r="V170" i="5"/>
  <c r="O170" i="5"/>
  <c r="V154" i="5"/>
  <c r="O154" i="5"/>
  <c r="V138" i="5"/>
  <c r="O138" i="5"/>
  <c r="K73" i="5"/>
  <c r="B73" i="11"/>
  <c r="K57" i="5"/>
  <c r="B57" i="11"/>
  <c r="K41" i="5"/>
  <c r="B41" i="11"/>
  <c r="K25" i="5"/>
  <c r="B25" i="11"/>
  <c r="K9" i="5"/>
  <c r="B9" i="11"/>
  <c r="N147" i="5"/>
  <c r="C63" i="12"/>
  <c r="L147" i="5"/>
  <c r="E147" i="11"/>
  <c r="N151" i="5"/>
  <c r="C67" i="12"/>
  <c r="L151" i="5"/>
  <c r="E151" i="11"/>
  <c r="N162" i="5"/>
  <c r="C78" i="12"/>
  <c r="L162" i="5"/>
  <c r="E162" i="11"/>
  <c r="N136" i="5"/>
  <c r="C52" i="12"/>
  <c r="L136" i="5"/>
  <c r="E136" i="11"/>
  <c r="N137" i="5"/>
  <c r="C53" i="12"/>
  <c r="L137" i="5"/>
  <c r="E137" i="11"/>
  <c r="N154" i="5"/>
  <c r="C70" i="12"/>
  <c r="L154" i="5"/>
  <c r="E154" i="11"/>
  <c r="V177" i="5"/>
  <c r="O177" i="5"/>
  <c r="V153" i="5"/>
  <c r="O153" i="5"/>
  <c r="V145" i="5"/>
  <c r="O145" i="5"/>
  <c r="K80" i="5"/>
  <c r="B80" i="11"/>
  <c r="K72" i="5"/>
  <c r="B72" i="11"/>
  <c r="K56" i="5"/>
  <c r="B56" i="11"/>
  <c r="K40" i="5"/>
  <c r="B40" i="11"/>
  <c r="K24" i="5"/>
  <c r="B24" i="11"/>
  <c r="K16" i="5"/>
  <c r="B16" i="11"/>
  <c r="C71" i="12"/>
  <c r="L155" i="5"/>
  <c r="E155" i="11"/>
  <c r="C104" i="12"/>
  <c r="L188" i="5"/>
  <c r="E188" i="11"/>
  <c r="C82" i="12"/>
  <c r="L166" i="5"/>
  <c r="E166" i="11"/>
  <c r="V191" i="5"/>
  <c r="O191" i="5"/>
  <c r="V183" i="5"/>
  <c r="O183" i="5"/>
  <c r="V175" i="5"/>
  <c r="O175" i="5"/>
  <c r="V167" i="5"/>
  <c r="O167" i="5"/>
  <c r="V159" i="5"/>
  <c r="O159" i="5"/>
  <c r="V151" i="5"/>
  <c r="O151" i="5"/>
  <c r="V143" i="5"/>
  <c r="O143" i="5"/>
  <c r="V135" i="5"/>
  <c r="O135" i="5"/>
  <c r="K2" i="5"/>
  <c r="B2" i="11"/>
  <c r="K78" i="5"/>
  <c r="B78" i="11"/>
  <c r="K70" i="5"/>
  <c r="B70" i="11"/>
  <c r="K62" i="5"/>
  <c r="B62" i="11"/>
  <c r="K54" i="5"/>
  <c r="B54" i="11"/>
  <c r="K46" i="5"/>
  <c r="B46" i="11"/>
  <c r="K38" i="5"/>
  <c r="B38" i="11"/>
  <c r="K30" i="5"/>
  <c r="B30" i="11"/>
  <c r="K22" i="5"/>
  <c r="B22" i="11"/>
  <c r="K14" i="5"/>
  <c r="B14" i="11"/>
  <c r="K6" i="5"/>
  <c r="B6" i="11"/>
  <c r="C87" i="12"/>
  <c r="L171" i="5"/>
  <c r="E171" i="11"/>
  <c r="C56" i="12"/>
  <c r="L140" i="5"/>
  <c r="E140" i="11"/>
  <c r="N158" i="5"/>
  <c r="C74" i="12"/>
  <c r="L158" i="5"/>
  <c r="E158" i="11"/>
  <c r="C73" i="12"/>
  <c r="L157" i="5"/>
  <c r="E157" i="11"/>
  <c r="N143" i="5"/>
  <c r="C59" i="12"/>
  <c r="L143" i="5"/>
  <c r="E143" i="11"/>
  <c r="C76" i="12"/>
  <c r="L160" i="5"/>
  <c r="E160" i="11"/>
  <c r="C77" i="12"/>
  <c r="L161" i="5"/>
  <c r="E161" i="11"/>
  <c r="V301" i="5"/>
  <c r="I301" i="5"/>
  <c r="V297" i="5"/>
  <c r="I297" i="5"/>
  <c r="V293" i="5"/>
  <c r="I293" i="5"/>
  <c r="V289" i="5"/>
  <c r="I289" i="5"/>
  <c r="V285" i="5"/>
  <c r="I285" i="5"/>
  <c r="V281" i="5"/>
  <c r="I281" i="5"/>
  <c r="V277" i="5"/>
  <c r="I277" i="5"/>
  <c r="V273" i="5"/>
  <c r="I273" i="5"/>
  <c r="V269" i="5"/>
  <c r="I269" i="5"/>
  <c r="V265" i="5"/>
  <c r="I265" i="5"/>
  <c r="V261" i="5"/>
  <c r="I261" i="5"/>
  <c r="V257" i="5"/>
  <c r="I257" i="5"/>
  <c r="V253" i="5"/>
  <c r="I253" i="5"/>
  <c r="V249" i="5"/>
  <c r="I249" i="5"/>
  <c r="V245" i="5"/>
  <c r="I245" i="5"/>
  <c r="V241" i="5"/>
  <c r="I241" i="5"/>
  <c r="V237" i="5"/>
  <c r="I237" i="5"/>
  <c r="V233" i="5"/>
  <c r="I233" i="5"/>
  <c r="V229" i="5"/>
  <c r="I229" i="5"/>
  <c r="V225" i="5"/>
  <c r="I225" i="5"/>
  <c r="V221" i="5"/>
  <c r="I221" i="5"/>
  <c r="V217" i="5"/>
  <c r="I217" i="5"/>
  <c r="V213" i="5"/>
  <c r="I213" i="5"/>
  <c r="V209" i="5"/>
  <c r="I209" i="5"/>
  <c r="V205" i="5"/>
  <c r="I205" i="5"/>
  <c r="V201" i="5"/>
  <c r="I201" i="5"/>
  <c r="V197" i="5"/>
  <c r="I197" i="5"/>
  <c r="V193" i="5"/>
  <c r="I193" i="5"/>
  <c r="V133" i="5"/>
  <c r="I133" i="5"/>
  <c r="M155" i="5"/>
  <c r="I155" i="5"/>
  <c r="M187" i="5"/>
  <c r="I187" i="5"/>
  <c r="M175" i="5"/>
  <c r="I175" i="5"/>
  <c r="M156" i="5"/>
  <c r="I156" i="5"/>
  <c r="M188" i="5"/>
  <c r="I188" i="5"/>
  <c r="M135" i="5"/>
  <c r="I135" i="5"/>
  <c r="M141" i="5"/>
  <c r="I141" i="5"/>
  <c r="M173" i="5"/>
  <c r="I173" i="5"/>
  <c r="M166" i="5"/>
  <c r="I166" i="5"/>
  <c r="M191" i="5"/>
  <c r="I191" i="5"/>
  <c r="I144" i="5"/>
  <c r="M144" i="5"/>
  <c r="I176" i="5"/>
  <c r="M176" i="5"/>
  <c r="M145" i="5"/>
  <c r="I145" i="5"/>
  <c r="M177" i="5"/>
  <c r="I177" i="5"/>
  <c r="M178" i="5"/>
  <c r="I178" i="5"/>
  <c r="N175" i="5"/>
  <c r="N191" i="5"/>
  <c r="V300" i="5"/>
  <c r="I300" i="5"/>
  <c r="V296" i="5"/>
  <c r="I296" i="5"/>
  <c r="V292" i="5"/>
  <c r="I292" i="5"/>
  <c r="V288" i="5"/>
  <c r="I288" i="5"/>
  <c r="V284" i="5"/>
  <c r="I284" i="5"/>
  <c r="V280" i="5"/>
  <c r="I280" i="5"/>
  <c r="V276" i="5"/>
  <c r="I276" i="5"/>
  <c r="V272" i="5"/>
  <c r="I272" i="5"/>
  <c r="V268" i="5"/>
  <c r="I268" i="5"/>
  <c r="V264" i="5"/>
  <c r="I264" i="5"/>
  <c r="V260" i="5"/>
  <c r="I260" i="5"/>
  <c r="V256" i="5"/>
  <c r="I256" i="5"/>
  <c r="V252" i="5"/>
  <c r="I252" i="5"/>
  <c r="V248" i="5"/>
  <c r="I248" i="5"/>
  <c r="V244" i="5"/>
  <c r="I244" i="5"/>
  <c r="V240" i="5"/>
  <c r="I240" i="5"/>
  <c r="V236" i="5"/>
  <c r="I236" i="5"/>
  <c r="V232" i="5"/>
  <c r="I232" i="5"/>
  <c r="V228" i="5"/>
  <c r="I228" i="5"/>
  <c r="V224" i="5"/>
  <c r="I224" i="5"/>
  <c r="V220" i="5"/>
  <c r="I220" i="5"/>
  <c r="V216" i="5"/>
  <c r="I216" i="5"/>
  <c r="V212" i="5"/>
  <c r="I212" i="5"/>
  <c r="V208" i="5"/>
  <c r="I208" i="5"/>
  <c r="V204" i="5"/>
  <c r="I204" i="5"/>
  <c r="V200" i="5"/>
  <c r="I200" i="5"/>
  <c r="V196" i="5"/>
  <c r="I196" i="5"/>
  <c r="M163" i="5"/>
  <c r="I163" i="5"/>
  <c r="M150" i="5"/>
  <c r="I150" i="5"/>
  <c r="M170" i="5"/>
  <c r="I170" i="5"/>
  <c r="I164" i="5"/>
  <c r="M164" i="5"/>
  <c r="M134" i="5"/>
  <c r="I134" i="5"/>
  <c r="M159" i="5"/>
  <c r="I159" i="5"/>
  <c r="M149" i="5"/>
  <c r="I149" i="5"/>
  <c r="M181" i="5"/>
  <c r="I181" i="5"/>
  <c r="M190" i="5"/>
  <c r="I190" i="5"/>
  <c r="M146" i="5"/>
  <c r="I146" i="5"/>
  <c r="I152" i="5"/>
  <c r="M152" i="5"/>
  <c r="I184" i="5"/>
  <c r="M184" i="5"/>
  <c r="M153" i="5"/>
  <c r="I153" i="5"/>
  <c r="M185" i="5"/>
  <c r="I185" i="5"/>
  <c r="N153" i="5"/>
  <c r="N185" i="5"/>
  <c r="N190" i="5"/>
  <c r="N163" i="5"/>
  <c r="N152" i="5"/>
  <c r="N184" i="5"/>
  <c r="V299" i="5"/>
  <c r="I299" i="5"/>
  <c r="V295" i="5"/>
  <c r="I295" i="5"/>
  <c r="V291" i="5"/>
  <c r="I291" i="5"/>
  <c r="V287" i="5"/>
  <c r="I287" i="5"/>
  <c r="V283" i="5"/>
  <c r="I283" i="5"/>
  <c r="V279" i="5"/>
  <c r="I279" i="5"/>
  <c r="V275" i="5"/>
  <c r="I275" i="5"/>
  <c r="V271" i="5"/>
  <c r="I271" i="5"/>
  <c r="V267" i="5"/>
  <c r="I267" i="5"/>
  <c r="V263" i="5"/>
  <c r="I263" i="5"/>
  <c r="V259" i="5"/>
  <c r="I259" i="5"/>
  <c r="V255" i="5"/>
  <c r="I255" i="5"/>
  <c r="V251" i="5"/>
  <c r="I251" i="5"/>
  <c r="V247" i="5"/>
  <c r="I247" i="5"/>
  <c r="V243" i="5"/>
  <c r="I243" i="5"/>
  <c r="V239" i="5"/>
  <c r="I239" i="5"/>
  <c r="V235" i="5"/>
  <c r="I235" i="5"/>
  <c r="V231" i="5"/>
  <c r="I231" i="5"/>
  <c r="V227" i="5"/>
  <c r="I227" i="5"/>
  <c r="V223" i="5"/>
  <c r="I223" i="5"/>
  <c r="V219" i="5"/>
  <c r="I219" i="5"/>
  <c r="V215" i="5"/>
  <c r="I215" i="5"/>
  <c r="V211" i="5"/>
  <c r="I211" i="5"/>
  <c r="V207" i="5"/>
  <c r="I207" i="5"/>
  <c r="V203" i="5"/>
  <c r="I203" i="5"/>
  <c r="V199" i="5"/>
  <c r="I199" i="5"/>
  <c r="V195" i="5"/>
  <c r="I195" i="5"/>
  <c r="M139" i="5"/>
  <c r="I139" i="5"/>
  <c r="M171" i="5"/>
  <c r="I171" i="5"/>
  <c r="M174" i="5"/>
  <c r="I174" i="5"/>
  <c r="M140" i="5"/>
  <c r="I140" i="5"/>
  <c r="M172" i="5"/>
  <c r="I172" i="5"/>
  <c r="M158" i="5"/>
  <c r="I158" i="5"/>
  <c r="M183" i="5"/>
  <c r="I183" i="5"/>
  <c r="M157" i="5"/>
  <c r="I157" i="5"/>
  <c r="M189" i="5"/>
  <c r="I189" i="5"/>
  <c r="M143" i="5"/>
  <c r="I143" i="5"/>
  <c r="M186" i="5"/>
  <c r="I186" i="5"/>
  <c r="I160" i="5"/>
  <c r="M160" i="5"/>
  <c r="I192" i="5"/>
  <c r="M192" i="5"/>
  <c r="M161" i="5"/>
  <c r="I161" i="5"/>
  <c r="M138" i="5"/>
  <c r="I138" i="5"/>
  <c r="N141" i="5"/>
  <c r="N157" i="5"/>
  <c r="N173" i="5"/>
  <c r="N189" i="5"/>
  <c r="N146" i="5"/>
  <c r="N178" i="5"/>
  <c r="N135" i="5"/>
  <c r="N183" i="5"/>
  <c r="N140" i="5"/>
  <c r="N156" i="5"/>
  <c r="N172" i="5"/>
  <c r="N188" i="5"/>
  <c r="V298" i="5"/>
  <c r="I298" i="5"/>
  <c r="V294" i="5"/>
  <c r="I294" i="5"/>
  <c r="V290" i="5"/>
  <c r="I290" i="5"/>
  <c r="V286" i="5"/>
  <c r="I286" i="5"/>
  <c r="V282" i="5"/>
  <c r="I282" i="5"/>
  <c r="V278" i="5"/>
  <c r="I278" i="5"/>
  <c r="V274" i="5"/>
  <c r="I274" i="5"/>
  <c r="V270" i="5"/>
  <c r="I270" i="5"/>
  <c r="V266" i="5"/>
  <c r="I266" i="5"/>
  <c r="V262" i="5"/>
  <c r="I262" i="5"/>
  <c r="V258" i="5"/>
  <c r="I258" i="5"/>
  <c r="V254" i="5"/>
  <c r="I254" i="5"/>
  <c r="V250" i="5"/>
  <c r="I250" i="5"/>
  <c r="V246" i="5"/>
  <c r="I246" i="5"/>
  <c r="V242" i="5"/>
  <c r="I242" i="5"/>
  <c r="V238" i="5"/>
  <c r="I238" i="5"/>
  <c r="V234" i="5"/>
  <c r="I234" i="5"/>
  <c r="V230" i="5"/>
  <c r="I230" i="5"/>
  <c r="V226" i="5"/>
  <c r="I226" i="5"/>
  <c r="V222" i="5"/>
  <c r="I222" i="5"/>
  <c r="V218" i="5"/>
  <c r="I218" i="5"/>
  <c r="V214" i="5"/>
  <c r="I214" i="5"/>
  <c r="V210" i="5"/>
  <c r="I210" i="5"/>
  <c r="V206" i="5"/>
  <c r="I206" i="5"/>
  <c r="V202" i="5"/>
  <c r="I202" i="5"/>
  <c r="V198" i="5"/>
  <c r="I198" i="5"/>
  <c r="V194" i="5"/>
  <c r="I194" i="5"/>
  <c r="M147" i="5"/>
  <c r="I147" i="5"/>
  <c r="M179" i="5"/>
  <c r="I179" i="5"/>
  <c r="M151" i="5"/>
  <c r="I151" i="5"/>
  <c r="I148" i="5"/>
  <c r="M148" i="5"/>
  <c r="I180" i="5"/>
  <c r="M180" i="5"/>
  <c r="M182" i="5"/>
  <c r="I182" i="5"/>
  <c r="M162" i="5"/>
  <c r="I162" i="5"/>
  <c r="M165" i="5"/>
  <c r="I165" i="5"/>
  <c r="M142" i="5"/>
  <c r="I142" i="5"/>
  <c r="M167" i="5"/>
  <c r="I167" i="5"/>
  <c r="I136" i="5"/>
  <c r="M136" i="5"/>
  <c r="I168" i="5"/>
  <c r="M168" i="5"/>
  <c r="M137" i="5"/>
  <c r="I137" i="5"/>
  <c r="M169" i="5"/>
  <c r="I169" i="5"/>
  <c r="M154" i="5"/>
  <c r="I154" i="5"/>
  <c r="N145" i="5"/>
  <c r="N161" i="5"/>
  <c r="N177" i="5"/>
  <c r="N134" i="5"/>
  <c r="N150" i="5"/>
  <c r="N166" i="5"/>
  <c r="N182" i="5"/>
  <c r="N139" i="5"/>
  <c r="N155" i="5"/>
  <c r="N171" i="5"/>
  <c r="N187" i="5"/>
  <c r="N144" i="5"/>
  <c r="N160" i="5"/>
  <c r="N176" i="5"/>
  <c r="N192" i="5"/>
  <c r="J81" i="6"/>
  <c r="T81" i="6" s="1"/>
  <c r="J66" i="6"/>
  <c r="T66" i="6" s="1"/>
  <c r="J80" i="6"/>
  <c r="T80" i="6" s="1"/>
  <c r="J87" i="6"/>
  <c r="T87" i="6" s="1"/>
  <c r="J107" i="6"/>
  <c r="T107" i="6" s="1"/>
  <c r="J69" i="6"/>
  <c r="T69" i="6" s="1"/>
  <c r="J101" i="6"/>
  <c r="T101" i="6" s="1"/>
  <c r="J56" i="6"/>
  <c r="T56" i="6" s="1"/>
  <c r="J100" i="6"/>
  <c r="T100" i="6" s="1"/>
  <c r="J74" i="6"/>
  <c r="T74" i="6" s="1"/>
  <c r="J60" i="6"/>
  <c r="T60" i="6" s="1"/>
  <c r="J103" i="6"/>
  <c r="T103" i="6" s="1"/>
  <c r="J77" i="6"/>
  <c r="T77" i="6" s="1"/>
  <c r="J109" i="6"/>
  <c r="T109" i="6" s="1"/>
  <c r="J78" i="6"/>
  <c r="T78" i="6" s="1"/>
  <c r="J76" i="6"/>
  <c r="T76" i="6" s="1"/>
  <c r="J63" i="6"/>
  <c r="T63" i="6" s="1"/>
  <c r="J70" i="6"/>
  <c r="T70" i="6" s="1"/>
  <c r="J91" i="6"/>
  <c r="T91" i="6" s="1"/>
  <c r="J96" i="6"/>
  <c r="T96" i="6" s="1"/>
  <c r="J58" i="6"/>
  <c r="T58" i="6" s="1"/>
  <c r="J102" i="6"/>
  <c r="T102" i="6" s="1"/>
  <c r="J67" i="6"/>
  <c r="T67" i="6" s="1"/>
  <c r="J51" i="6"/>
  <c r="T51" i="6" s="1"/>
  <c r="J98" i="6"/>
  <c r="T98" i="6" s="1"/>
  <c r="J88" i="6"/>
  <c r="T88" i="6" s="1"/>
  <c r="J57" i="6"/>
  <c r="T57" i="6" s="1"/>
  <c r="J89" i="6"/>
  <c r="T89" i="6" s="1"/>
  <c r="J106" i="6"/>
  <c r="T106" i="6" s="1"/>
  <c r="J75" i="6"/>
  <c r="T75" i="6" s="1"/>
  <c r="J55" i="6"/>
  <c r="T55" i="6" s="1"/>
  <c r="J65" i="6"/>
  <c r="T65" i="6" s="1"/>
  <c r="J97" i="6"/>
  <c r="T97" i="6" s="1"/>
  <c r="J82" i="6"/>
  <c r="T82" i="6" s="1"/>
  <c r="J54" i="6"/>
  <c r="T54" i="6" s="1"/>
  <c r="J86" i="6"/>
  <c r="T86" i="6" s="1"/>
  <c r="J64" i="6"/>
  <c r="T64" i="6" s="1"/>
  <c r="J68" i="6"/>
  <c r="T68" i="6" s="1"/>
  <c r="J99" i="6"/>
  <c r="T99" i="6" s="1"/>
  <c r="J79" i="6"/>
  <c r="T79" i="6" s="1"/>
  <c r="J59" i="6"/>
  <c r="T59" i="6" s="1"/>
  <c r="J84" i="6"/>
  <c r="T84" i="6" s="1"/>
  <c r="J53" i="6"/>
  <c r="T53" i="6" s="1"/>
  <c r="J85" i="6"/>
  <c r="T85" i="6" s="1"/>
  <c r="J71" i="6"/>
  <c r="T71" i="6" s="1"/>
  <c r="J72" i="6"/>
  <c r="T72" i="6" s="1"/>
  <c r="J104" i="6"/>
  <c r="T104" i="6" s="1"/>
  <c r="J73" i="6"/>
  <c r="T73" i="6" s="1"/>
  <c r="J105" i="6"/>
  <c r="T105" i="6" s="1"/>
  <c r="J90" i="6"/>
  <c r="T90" i="6" s="1"/>
  <c r="J92" i="6"/>
  <c r="T92" i="6" s="1"/>
  <c r="J52" i="6"/>
  <c r="T52" i="6" s="1"/>
  <c r="J83" i="6"/>
  <c r="T83" i="6" s="1"/>
  <c r="J108" i="6"/>
  <c r="T108" i="6" s="1"/>
  <c r="J61" i="6"/>
  <c r="T61" i="6" s="1"/>
  <c r="J93" i="6"/>
  <c r="T93" i="6" s="1"/>
  <c r="J62" i="6"/>
  <c r="T62" i="6" s="1"/>
  <c r="J94" i="6"/>
  <c r="T94" i="6" s="1"/>
  <c r="J95" i="6"/>
  <c r="T95" i="6" s="1"/>
  <c r="FO78" i="1"/>
  <c r="FZ85" i="1" s="1"/>
  <c r="E170" i="2" s="1"/>
  <c r="F99" i="9" s="1"/>
  <c r="G99" i="9" s="1"/>
  <c r="FO77" i="1"/>
  <c r="FZ84" i="1" s="1"/>
  <c r="FO65" i="1"/>
  <c r="FO75" i="1"/>
  <c r="FZ82" i="1" s="1"/>
  <c r="FO53" i="1"/>
  <c r="FO52" i="1"/>
  <c r="FO45" i="1"/>
  <c r="FZ56" i="1" s="1"/>
  <c r="FO44" i="1"/>
  <c r="FZ55" i="1" s="1"/>
  <c r="FZ88" i="1" l="1"/>
  <c r="H170" i="2" s="1"/>
  <c r="B170" i="2"/>
  <c r="D170" i="2"/>
  <c r="FZ90" i="1"/>
  <c r="J170" i="2" s="1"/>
  <c r="E111" i="9" s="1"/>
  <c r="FO66" i="1"/>
  <c r="FO67" i="1" s="1"/>
  <c r="FO76" i="1" s="1"/>
  <c r="FZ83" i="1" s="1"/>
  <c r="FO46" i="1"/>
  <c r="FZ57" i="1" s="1"/>
  <c r="C170" i="2" l="1"/>
  <c r="FZ89" i="1"/>
  <c r="I170" i="2" s="1"/>
  <c r="D61" i="1" l="1"/>
  <c r="D78" i="1" l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AV78" i="1"/>
  <c r="AW78" i="1"/>
  <c r="AX78" i="1"/>
  <c r="AY78" i="1"/>
  <c r="AZ78" i="1"/>
  <c r="BA78" i="1"/>
  <c r="BB78" i="1"/>
  <c r="BC78" i="1"/>
  <c r="BD78" i="1"/>
  <c r="BE78" i="1"/>
  <c r="BF78" i="1"/>
  <c r="BG78" i="1"/>
  <c r="BH78" i="1"/>
  <c r="BI78" i="1"/>
  <c r="BJ78" i="1"/>
  <c r="BK78" i="1"/>
  <c r="BL78" i="1"/>
  <c r="BM78" i="1"/>
  <c r="BN78" i="1"/>
  <c r="BO78" i="1"/>
  <c r="BP78" i="1"/>
  <c r="BQ78" i="1"/>
  <c r="BR78" i="1"/>
  <c r="BS78" i="1"/>
  <c r="BT78" i="1"/>
  <c r="BU78" i="1"/>
  <c r="BV78" i="1"/>
  <c r="BW78" i="1"/>
  <c r="BX78" i="1"/>
  <c r="BY78" i="1"/>
  <c r="BZ78" i="1"/>
  <c r="CA78" i="1"/>
  <c r="CB78" i="1"/>
  <c r="CC78" i="1"/>
  <c r="CD78" i="1"/>
  <c r="CE78" i="1"/>
  <c r="CF78" i="1"/>
  <c r="CG78" i="1"/>
  <c r="CH78" i="1"/>
  <c r="CI78" i="1"/>
  <c r="CJ78" i="1"/>
  <c r="CK78" i="1"/>
  <c r="CL78" i="1"/>
  <c r="CM78" i="1"/>
  <c r="CN78" i="1"/>
  <c r="CO78" i="1"/>
  <c r="CP78" i="1"/>
  <c r="CQ78" i="1"/>
  <c r="CR78" i="1"/>
  <c r="CS78" i="1"/>
  <c r="CT78" i="1"/>
  <c r="CU78" i="1"/>
  <c r="CV78" i="1"/>
  <c r="CW78" i="1"/>
  <c r="CX78" i="1"/>
  <c r="CY78" i="1"/>
  <c r="CZ78" i="1"/>
  <c r="DA78" i="1"/>
  <c r="DB78" i="1"/>
  <c r="DC78" i="1"/>
  <c r="DD78" i="1"/>
  <c r="DE78" i="1"/>
  <c r="DF78" i="1"/>
  <c r="DG78" i="1"/>
  <c r="DH78" i="1"/>
  <c r="DI78" i="1"/>
  <c r="DJ78" i="1"/>
  <c r="DK78" i="1"/>
  <c r="DL78" i="1"/>
  <c r="DM78" i="1"/>
  <c r="DN78" i="1"/>
  <c r="DO78" i="1"/>
  <c r="DP78" i="1"/>
  <c r="DQ78" i="1"/>
  <c r="DR78" i="1"/>
  <c r="DS78" i="1"/>
  <c r="DT78" i="1"/>
  <c r="DU78" i="1"/>
  <c r="DV78" i="1"/>
  <c r="DW78" i="1"/>
  <c r="DX78" i="1"/>
  <c r="DY78" i="1"/>
  <c r="DZ78" i="1"/>
  <c r="EA78" i="1"/>
  <c r="EB78" i="1"/>
  <c r="EC78" i="1"/>
  <c r="ED78" i="1"/>
  <c r="EE78" i="1"/>
  <c r="EF78" i="1"/>
  <c r="EG78" i="1"/>
  <c r="EH78" i="1"/>
  <c r="EI78" i="1"/>
  <c r="EJ78" i="1"/>
  <c r="EK78" i="1"/>
  <c r="EL78" i="1"/>
  <c r="EM78" i="1"/>
  <c r="EN78" i="1"/>
  <c r="EO78" i="1"/>
  <c r="EP78" i="1"/>
  <c r="EQ78" i="1"/>
  <c r="ER78" i="1"/>
  <c r="ES78" i="1"/>
  <c r="ET78" i="1"/>
  <c r="EU78" i="1"/>
  <c r="EV78" i="1"/>
  <c r="EW78" i="1"/>
  <c r="EX78" i="1"/>
  <c r="EY78" i="1"/>
  <c r="EZ78" i="1"/>
  <c r="FA78" i="1"/>
  <c r="FB78" i="1"/>
  <c r="FC78" i="1"/>
  <c r="FD78" i="1"/>
  <c r="FE78" i="1"/>
  <c r="FF78" i="1"/>
  <c r="FG78" i="1"/>
  <c r="FH78" i="1"/>
  <c r="FI78" i="1"/>
  <c r="FJ78" i="1"/>
  <c r="FK78" i="1"/>
  <c r="FL78" i="1"/>
  <c r="FM78" i="1"/>
  <c r="FN78" i="1"/>
  <c r="FY85" i="1" s="1"/>
  <c r="E169" i="2" s="1"/>
  <c r="F98" i="9" s="1"/>
  <c r="G98" i="9" s="1"/>
  <c r="C78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BY77" i="1"/>
  <c r="BZ77" i="1"/>
  <c r="CA77" i="1"/>
  <c r="CB77" i="1"/>
  <c r="CC77" i="1"/>
  <c r="CD77" i="1"/>
  <c r="CE77" i="1"/>
  <c r="CF77" i="1"/>
  <c r="CG77" i="1"/>
  <c r="CH77" i="1"/>
  <c r="CI77" i="1"/>
  <c r="CJ77" i="1"/>
  <c r="CK77" i="1"/>
  <c r="CL77" i="1"/>
  <c r="CM77" i="1"/>
  <c r="CN77" i="1"/>
  <c r="CO77" i="1"/>
  <c r="CP77" i="1"/>
  <c r="CQ77" i="1"/>
  <c r="CR77" i="1"/>
  <c r="CS77" i="1"/>
  <c r="CT77" i="1"/>
  <c r="CU77" i="1"/>
  <c r="CV77" i="1"/>
  <c r="CW77" i="1"/>
  <c r="CX77" i="1"/>
  <c r="CY77" i="1"/>
  <c r="CZ77" i="1"/>
  <c r="DA77" i="1"/>
  <c r="DB77" i="1"/>
  <c r="DC77" i="1"/>
  <c r="DD77" i="1"/>
  <c r="DE77" i="1"/>
  <c r="DF77" i="1"/>
  <c r="DG77" i="1"/>
  <c r="DH77" i="1"/>
  <c r="DI77" i="1"/>
  <c r="DJ77" i="1"/>
  <c r="DK77" i="1"/>
  <c r="DL77" i="1"/>
  <c r="DM77" i="1"/>
  <c r="DN77" i="1"/>
  <c r="DO77" i="1"/>
  <c r="DP77" i="1"/>
  <c r="DQ77" i="1"/>
  <c r="DR77" i="1"/>
  <c r="DS77" i="1"/>
  <c r="DT77" i="1"/>
  <c r="DU77" i="1"/>
  <c r="DV77" i="1"/>
  <c r="DW77" i="1"/>
  <c r="DX77" i="1"/>
  <c r="DY77" i="1"/>
  <c r="DZ77" i="1"/>
  <c r="EA77" i="1"/>
  <c r="EB77" i="1"/>
  <c r="EC77" i="1"/>
  <c r="ED77" i="1"/>
  <c r="EE77" i="1"/>
  <c r="EF77" i="1"/>
  <c r="EG77" i="1"/>
  <c r="EH77" i="1"/>
  <c r="EI77" i="1"/>
  <c r="EJ77" i="1"/>
  <c r="EK77" i="1"/>
  <c r="EL77" i="1"/>
  <c r="EM77" i="1"/>
  <c r="EN77" i="1"/>
  <c r="EO77" i="1"/>
  <c r="EP77" i="1"/>
  <c r="EQ77" i="1"/>
  <c r="ER77" i="1"/>
  <c r="ES77" i="1"/>
  <c r="ET77" i="1"/>
  <c r="EU77" i="1"/>
  <c r="EV77" i="1"/>
  <c r="EW77" i="1"/>
  <c r="EX77" i="1"/>
  <c r="EY77" i="1"/>
  <c r="EZ77" i="1"/>
  <c r="FA77" i="1"/>
  <c r="FB77" i="1"/>
  <c r="FC77" i="1"/>
  <c r="FD77" i="1"/>
  <c r="FE77" i="1"/>
  <c r="FF77" i="1"/>
  <c r="FG77" i="1"/>
  <c r="FH77" i="1"/>
  <c r="FI77" i="1"/>
  <c r="FJ77" i="1"/>
  <c r="FK77" i="1"/>
  <c r="FL77" i="1"/>
  <c r="FM77" i="1"/>
  <c r="FN77" i="1"/>
  <c r="FY84" i="1" s="1"/>
  <c r="C77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T76" i="1"/>
  <c r="BU76" i="1"/>
  <c r="BV76" i="1"/>
  <c r="BW76" i="1"/>
  <c r="BX76" i="1"/>
  <c r="BY76" i="1"/>
  <c r="BZ76" i="1"/>
  <c r="CA76" i="1"/>
  <c r="CB76" i="1"/>
  <c r="CC76" i="1"/>
  <c r="CD76" i="1"/>
  <c r="CE76" i="1"/>
  <c r="CF76" i="1"/>
  <c r="CG76" i="1"/>
  <c r="CH76" i="1"/>
  <c r="CI76" i="1"/>
  <c r="CJ76" i="1"/>
  <c r="CK76" i="1"/>
  <c r="CL76" i="1"/>
  <c r="CM76" i="1"/>
  <c r="CN76" i="1"/>
  <c r="CO76" i="1"/>
  <c r="CP76" i="1"/>
  <c r="CQ76" i="1"/>
  <c r="CR76" i="1"/>
  <c r="CS76" i="1"/>
  <c r="CT76" i="1"/>
  <c r="CU76" i="1"/>
  <c r="CV76" i="1"/>
  <c r="CW76" i="1"/>
  <c r="CX76" i="1"/>
  <c r="CY76" i="1"/>
  <c r="CZ76" i="1"/>
  <c r="DA76" i="1"/>
  <c r="DB76" i="1"/>
  <c r="DC76" i="1"/>
  <c r="DD76" i="1"/>
  <c r="DE76" i="1"/>
  <c r="DF76" i="1"/>
  <c r="DG76" i="1"/>
  <c r="DH76" i="1"/>
  <c r="DI76" i="1"/>
  <c r="DJ76" i="1"/>
  <c r="DK76" i="1"/>
  <c r="DL76" i="1"/>
  <c r="DM76" i="1"/>
  <c r="DN76" i="1"/>
  <c r="DO76" i="1"/>
  <c r="DP76" i="1"/>
  <c r="DQ76" i="1"/>
  <c r="DR76" i="1"/>
  <c r="DS76" i="1"/>
  <c r="DT76" i="1"/>
  <c r="DU76" i="1"/>
  <c r="DV76" i="1"/>
  <c r="DW76" i="1"/>
  <c r="DX76" i="1"/>
  <c r="DY76" i="1"/>
  <c r="DZ76" i="1"/>
  <c r="EA76" i="1"/>
  <c r="EB76" i="1"/>
  <c r="EC76" i="1"/>
  <c r="ED76" i="1"/>
  <c r="EE76" i="1"/>
  <c r="EF76" i="1"/>
  <c r="EG76" i="1"/>
  <c r="EH76" i="1"/>
  <c r="EI76" i="1"/>
  <c r="EJ76" i="1"/>
  <c r="EK76" i="1"/>
  <c r="EL76" i="1"/>
  <c r="EM76" i="1"/>
  <c r="EN76" i="1"/>
  <c r="EO76" i="1"/>
  <c r="EP76" i="1"/>
  <c r="EQ76" i="1"/>
  <c r="C76" i="1"/>
  <c r="C75" i="1"/>
  <c r="ER61" i="1"/>
  <c r="ER62" i="1" s="1"/>
  <c r="ER75" i="1" s="1"/>
  <c r="ER65" i="1"/>
  <c r="ER66" i="1" s="1"/>
  <c r="ER67" i="1" s="1"/>
  <c r="ER76" i="1" s="1"/>
  <c r="ES65" i="1"/>
  <c r="ES66" i="1" s="1"/>
  <c r="ES67" i="1" s="1"/>
  <c r="ES76" i="1" s="1"/>
  <c r="ET65" i="1"/>
  <c r="ET66" i="1" s="1"/>
  <c r="ET67" i="1" s="1"/>
  <c r="ET76" i="1" s="1"/>
  <c r="EU65" i="1"/>
  <c r="EU66" i="1" s="1"/>
  <c r="EU67" i="1" s="1"/>
  <c r="EU76" i="1" s="1"/>
  <c r="EV65" i="1"/>
  <c r="EV66" i="1" s="1"/>
  <c r="EV67" i="1" s="1"/>
  <c r="EV76" i="1" s="1"/>
  <c r="EW65" i="1"/>
  <c r="EW66" i="1" s="1"/>
  <c r="EW67" i="1" s="1"/>
  <c r="EW76" i="1" s="1"/>
  <c r="EX65" i="1"/>
  <c r="EX66" i="1" s="1"/>
  <c r="EX67" i="1" s="1"/>
  <c r="EX76" i="1" s="1"/>
  <c r="EY65" i="1"/>
  <c r="EY66" i="1" s="1"/>
  <c r="EY67" i="1" s="1"/>
  <c r="EY76" i="1" s="1"/>
  <c r="EZ65" i="1"/>
  <c r="EZ66" i="1" s="1"/>
  <c r="EZ67" i="1" s="1"/>
  <c r="EZ76" i="1" s="1"/>
  <c r="FA65" i="1"/>
  <c r="FA66" i="1" s="1"/>
  <c r="FA67" i="1" s="1"/>
  <c r="FA76" i="1" s="1"/>
  <c r="FB65" i="1"/>
  <c r="FB66" i="1" s="1"/>
  <c r="FB67" i="1" s="1"/>
  <c r="FB76" i="1" s="1"/>
  <c r="FC66" i="1"/>
  <c r="FC67" i="1" s="1"/>
  <c r="FC76" i="1" s="1"/>
  <c r="FD65" i="1"/>
  <c r="FE65" i="1"/>
  <c r="FF65" i="1"/>
  <c r="FG65" i="1"/>
  <c r="FH65" i="1"/>
  <c r="FI65" i="1"/>
  <c r="FJ65" i="1"/>
  <c r="FK65" i="1"/>
  <c r="FL65" i="1"/>
  <c r="FM65" i="1"/>
  <c r="FN65" i="1"/>
  <c r="FV84" i="1" l="1"/>
  <c r="FV85" i="1"/>
  <c r="FY90" i="1"/>
  <c r="J169" i="2" s="1"/>
  <c r="E110" i="9" s="1"/>
  <c r="D169" i="2"/>
  <c r="FX84" i="1"/>
  <c r="D168" i="2" s="1"/>
  <c r="FX85" i="1"/>
  <c r="E168" i="2" s="1"/>
  <c r="F97" i="9" s="1"/>
  <c r="G97" i="9" s="1"/>
  <c r="E166" i="2"/>
  <c r="F95" i="9" s="1"/>
  <c r="G95" i="9" s="1"/>
  <c r="FW84" i="1"/>
  <c r="FR84" i="1"/>
  <c r="D162" i="2" s="1"/>
  <c r="FH84" i="1"/>
  <c r="AZ84" i="1"/>
  <c r="FB85" i="1"/>
  <c r="ED85" i="1"/>
  <c r="DR85" i="1"/>
  <c r="DF85" i="1"/>
  <c r="CH85" i="1"/>
  <c r="BJ85" i="1"/>
  <c r="V85" i="1"/>
  <c r="FW85" i="1"/>
  <c r="E167" i="2" s="1"/>
  <c r="F96" i="9" s="1"/>
  <c r="G96" i="9" s="1"/>
  <c r="FR85" i="1"/>
  <c r="E162" i="2" s="1"/>
  <c r="F91" i="9" s="1"/>
  <c r="G91" i="9" s="1"/>
  <c r="BV85" i="1"/>
  <c r="AL85" i="1"/>
  <c r="FN85" i="1"/>
  <c r="EP85" i="1"/>
  <c r="CT85" i="1"/>
  <c r="FN66" i="1"/>
  <c r="FN67" i="1" s="1"/>
  <c r="FN76" i="1" s="1"/>
  <c r="FY83" i="1" s="1"/>
  <c r="EL85" i="1"/>
  <c r="DZ85" i="1"/>
  <c r="CX85" i="1"/>
  <c r="CL85" i="1"/>
  <c r="BZ85" i="1"/>
  <c r="BN85" i="1"/>
  <c r="BB85" i="1"/>
  <c r="AX85" i="1"/>
  <c r="AP85" i="1"/>
  <c r="AH85" i="1"/>
  <c r="AD85" i="1"/>
  <c r="Z85" i="1"/>
  <c r="R85" i="1"/>
  <c r="FM66" i="1"/>
  <c r="FM67" i="1" s="1"/>
  <c r="FM76" i="1" s="1"/>
  <c r="FI66" i="1"/>
  <c r="FI67" i="1" s="1"/>
  <c r="FI76" i="1" s="1"/>
  <c r="FE66" i="1"/>
  <c r="FE67" i="1" s="1"/>
  <c r="FE76" i="1" s="1"/>
  <c r="FU84" i="1"/>
  <c r="D165" i="2" s="1"/>
  <c r="FQ84" i="1"/>
  <c r="FU85" i="1"/>
  <c r="E165" i="2" s="1"/>
  <c r="F94" i="9" s="1"/>
  <c r="G94" i="9" s="1"/>
  <c r="FQ85" i="1"/>
  <c r="E161" i="2" s="1"/>
  <c r="F90" i="9" s="1"/>
  <c r="G90" i="9" s="1"/>
  <c r="FM85" i="1"/>
  <c r="FI85" i="1"/>
  <c r="FE85" i="1"/>
  <c r="FA85" i="1"/>
  <c r="EW85" i="1"/>
  <c r="ES85" i="1"/>
  <c r="EO85" i="1"/>
  <c r="EK85" i="1"/>
  <c r="EG85" i="1"/>
  <c r="EC85" i="1"/>
  <c r="DY85" i="1"/>
  <c r="DU85" i="1"/>
  <c r="DQ85" i="1"/>
  <c r="DM85" i="1"/>
  <c r="DI85" i="1"/>
  <c r="DE85" i="1"/>
  <c r="DA85" i="1"/>
  <c r="CW85" i="1"/>
  <c r="CS85" i="1"/>
  <c r="CO85" i="1"/>
  <c r="CK85" i="1"/>
  <c r="CG85" i="1"/>
  <c r="CC85" i="1"/>
  <c r="BY85" i="1"/>
  <c r="BU85" i="1"/>
  <c r="BQ85" i="1"/>
  <c r="BM85" i="1"/>
  <c r="BI85" i="1"/>
  <c r="BE85" i="1"/>
  <c r="BA85" i="1"/>
  <c r="AW85" i="1"/>
  <c r="AS85" i="1"/>
  <c r="AO85" i="1"/>
  <c r="AK85" i="1"/>
  <c r="AG85" i="1"/>
  <c r="AC85" i="1"/>
  <c r="Y85" i="1"/>
  <c r="U85" i="1"/>
  <c r="Q85" i="1"/>
  <c r="FJ66" i="1"/>
  <c r="FJ67" i="1" s="1"/>
  <c r="FJ76" i="1" s="1"/>
  <c r="FJ85" i="1"/>
  <c r="EX85" i="1"/>
  <c r="DV85" i="1"/>
  <c r="DN85" i="1"/>
  <c r="DB85" i="1"/>
  <c r="BR85" i="1"/>
  <c r="BF85" i="1"/>
  <c r="AT85" i="1"/>
  <c r="FL66" i="1"/>
  <c r="FL67" i="1" s="1"/>
  <c r="FL76" i="1" s="1"/>
  <c r="FH66" i="1"/>
  <c r="FH67" i="1" s="1"/>
  <c r="FH76" i="1" s="1"/>
  <c r="FD66" i="1"/>
  <c r="FD67" i="1" s="1"/>
  <c r="FD76" i="1" s="1"/>
  <c r="FT84" i="1"/>
  <c r="FP84" i="1"/>
  <c r="FT85" i="1"/>
  <c r="E164" i="2" s="1"/>
  <c r="F93" i="9" s="1"/>
  <c r="G93" i="9" s="1"/>
  <c r="FP85" i="1"/>
  <c r="E160" i="2" s="1"/>
  <c r="F89" i="9" s="1"/>
  <c r="G89" i="9" s="1"/>
  <c r="FL85" i="1"/>
  <c r="FH85" i="1"/>
  <c r="FD85" i="1"/>
  <c r="EZ85" i="1"/>
  <c r="EV85" i="1"/>
  <c r="ER85" i="1"/>
  <c r="EN85" i="1"/>
  <c r="EJ85" i="1"/>
  <c r="EF85" i="1"/>
  <c r="EB85" i="1"/>
  <c r="DX85" i="1"/>
  <c r="DT85" i="1"/>
  <c r="DP85" i="1"/>
  <c r="DL85" i="1"/>
  <c r="DH85" i="1"/>
  <c r="DD85" i="1"/>
  <c r="CZ85" i="1"/>
  <c r="CV85" i="1"/>
  <c r="CR85" i="1"/>
  <c r="CN85" i="1"/>
  <c r="CJ85" i="1"/>
  <c r="CF85" i="1"/>
  <c r="CB85" i="1"/>
  <c r="BX85" i="1"/>
  <c r="BT85" i="1"/>
  <c r="BP85" i="1"/>
  <c r="BL85" i="1"/>
  <c r="BH85" i="1"/>
  <c r="BD85" i="1"/>
  <c r="AZ85" i="1"/>
  <c r="AZ90" i="1" s="1"/>
  <c r="AV85" i="1"/>
  <c r="AR85" i="1"/>
  <c r="AN85" i="1"/>
  <c r="AJ85" i="1"/>
  <c r="AF85" i="1"/>
  <c r="AB85" i="1"/>
  <c r="X85" i="1"/>
  <c r="T85" i="1"/>
  <c r="P85" i="1"/>
  <c r="FF66" i="1"/>
  <c r="FF67" i="1" s="1"/>
  <c r="FF76" i="1" s="1"/>
  <c r="FF85" i="1"/>
  <c r="ET85" i="1"/>
  <c r="EH85" i="1"/>
  <c r="DJ85" i="1"/>
  <c r="CP85" i="1"/>
  <c r="CD85" i="1"/>
  <c r="FK66" i="1"/>
  <c r="FK67" i="1" s="1"/>
  <c r="FK76" i="1" s="1"/>
  <c r="FG66" i="1"/>
  <c r="FG67" i="1" s="1"/>
  <c r="FG76" i="1" s="1"/>
  <c r="FS84" i="1"/>
  <c r="FS85" i="1"/>
  <c r="E163" i="2" s="1"/>
  <c r="F92" i="9" s="1"/>
  <c r="G92" i="9" s="1"/>
  <c r="FK85" i="1"/>
  <c r="FG85" i="1"/>
  <c r="FC85" i="1"/>
  <c r="EY85" i="1"/>
  <c r="EU85" i="1"/>
  <c r="EQ85" i="1"/>
  <c r="EM85" i="1"/>
  <c r="EI85" i="1"/>
  <c r="EE85" i="1"/>
  <c r="EA85" i="1"/>
  <c r="DW85" i="1"/>
  <c r="DS85" i="1"/>
  <c r="DO85" i="1"/>
  <c r="DK85" i="1"/>
  <c r="DG85" i="1"/>
  <c r="DC85" i="1"/>
  <c r="CY85" i="1"/>
  <c r="CU85" i="1"/>
  <c r="CQ85" i="1"/>
  <c r="CM85" i="1"/>
  <c r="CI85" i="1"/>
  <c r="CE85" i="1"/>
  <c r="CA85" i="1"/>
  <c r="BW85" i="1"/>
  <c r="BS85" i="1"/>
  <c r="BO85" i="1"/>
  <c r="BK85" i="1"/>
  <c r="BG85" i="1"/>
  <c r="BC85" i="1"/>
  <c r="AY85" i="1"/>
  <c r="AU85" i="1"/>
  <c r="AQ85" i="1"/>
  <c r="AM85" i="1"/>
  <c r="AI85" i="1"/>
  <c r="AE85" i="1"/>
  <c r="AA85" i="1"/>
  <c r="W85" i="1"/>
  <c r="S85" i="1"/>
  <c r="O85" i="1"/>
  <c r="DL84" i="1"/>
  <c r="AJ84" i="1"/>
  <c r="FO84" i="1"/>
  <c r="FO85" i="1"/>
  <c r="CV84" i="1"/>
  <c r="FC83" i="1"/>
  <c r="N84" i="1"/>
  <c r="FN84" i="1"/>
  <c r="FL84" i="1"/>
  <c r="FJ84" i="1"/>
  <c r="FF84" i="1"/>
  <c r="FD84" i="1"/>
  <c r="FB84" i="1"/>
  <c r="EZ84" i="1"/>
  <c r="EX84" i="1"/>
  <c r="EV84" i="1"/>
  <c r="ET84" i="1"/>
  <c r="EP84" i="1"/>
  <c r="EN84" i="1"/>
  <c r="EL84" i="1"/>
  <c r="EJ84" i="1"/>
  <c r="EH84" i="1"/>
  <c r="EF84" i="1"/>
  <c r="ED84" i="1"/>
  <c r="DZ84" i="1"/>
  <c r="DX84" i="1"/>
  <c r="DV84" i="1"/>
  <c r="DV90" i="1" s="1"/>
  <c r="DT84" i="1"/>
  <c r="DR84" i="1"/>
  <c r="DP84" i="1"/>
  <c r="DN84" i="1"/>
  <c r="DJ84" i="1"/>
  <c r="DH84" i="1"/>
  <c r="DF84" i="1"/>
  <c r="DD84" i="1"/>
  <c r="DB84" i="1"/>
  <c r="CZ84" i="1"/>
  <c r="CX84" i="1"/>
  <c r="CT84" i="1"/>
  <c r="CR84" i="1"/>
  <c r="CP84" i="1"/>
  <c r="CN84" i="1"/>
  <c r="CL84" i="1"/>
  <c r="CJ84" i="1"/>
  <c r="CJ90" i="1" s="1"/>
  <c r="CH84" i="1"/>
  <c r="CD84" i="1"/>
  <c r="CB84" i="1"/>
  <c r="BZ84" i="1"/>
  <c r="BX84" i="1"/>
  <c r="BV84" i="1"/>
  <c r="BT84" i="1"/>
  <c r="BR84" i="1"/>
  <c r="BN84" i="1"/>
  <c r="BL84" i="1"/>
  <c r="BJ84" i="1"/>
  <c r="BH84" i="1"/>
  <c r="BF84" i="1"/>
  <c r="BD84" i="1"/>
  <c r="BB84" i="1"/>
  <c r="BB90" i="1" s="1"/>
  <c r="AX84" i="1"/>
  <c r="AV84" i="1"/>
  <c r="AT84" i="1"/>
  <c r="AR84" i="1"/>
  <c r="AR90" i="1" s="1"/>
  <c r="AP84" i="1"/>
  <c r="AN84" i="1"/>
  <c r="AL84" i="1"/>
  <c r="AH84" i="1"/>
  <c r="AF84" i="1"/>
  <c r="AD84" i="1"/>
  <c r="AB84" i="1"/>
  <c r="Z84" i="1"/>
  <c r="X84" i="1"/>
  <c r="X90" i="1" s="1"/>
  <c r="V84" i="1"/>
  <c r="R84" i="1"/>
  <c r="O84" i="1"/>
  <c r="P84" i="1"/>
  <c r="ER84" i="1"/>
  <c r="ER90" i="1" s="1"/>
  <c r="CF84" i="1"/>
  <c r="CF90" i="1" s="1"/>
  <c r="T84" i="1"/>
  <c r="EB84" i="1"/>
  <c r="BP84" i="1"/>
  <c r="BP90" i="1" s="1"/>
  <c r="FK84" i="1"/>
  <c r="FK90" i="1" s="1"/>
  <c r="FG84" i="1"/>
  <c r="FG90" i="1" s="1"/>
  <c r="FC84" i="1"/>
  <c r="FC90" i="1" s="1"/>
  <c r="EY84" i="1"/>
  <c r="EY90" i="1" s="1"/>
  <c r="EU84" i="1"/>
  <c r="EU90" i="1" s="1"/>
  <c r="EQ84" i="1"/>
  <c r="EQ90" i="1" s="1"/>
  <c r="EM84" i="1"/>
  <c r="EM90" i="1" s="1"/>
  <c r="EI84" i="1"/>
  <c r="EI90" i="1" s="1"/>
  <c r="EE84" i="1"/>
  <c r="EE90" i="1" s="1"/>
  <c r="EA84" i="1"/>
  <c r="EA90" i="1" s="1"/>
  <c r="DW84" i="1"/>
  <c r="DW90" i="1" s="1"/>
  <c r="DS84" i="1"/>
  <c r="DS90" i="1" s="1"/>
  <c r="DO84" i="1"/>
  <c r="DO90" i="1" s="1"/>
  <c r="DK84" i="1"/>
  <c r="DK90" i="1" s="1"/>
  <c r="DG84" i="1"/>
  <c r="DG90" i="1" s="1"/>
  <c r="DC84" i="1"/>
  <c r="DC90" i="1" s="1"/>
  <c r="CY84" i="1"/>
  <c r="CY90" i="1" s="1"/>
  <c r="CU84" i="1"/>
  <c r="CU90" i="1" s="1"/>
  <c r="CQ84" i="1"/>
  <c r="CQ90" i="1" s="1"/>
  <c r="CM84" i="1"/>
  <c r="CM90" i="1" s="1"/>
  <c r="CI84" i="1"/>
  <c r="CI90" i="1" s="1"/>
  <c r="CE84" i="1"/>
  <c r="CA84" i="1"/>
  <c r="CA90" i="1" s="1"/>
  <c r="BW84" i="1"/>
  <c r="BW90" i="1" s="1"/>
  <c r="BS84" i="1"/>
  <c r="BS90" i="1" s="1"/>
  <c r="BO84" i="1"/>
  <c r="BO90" i="1" s="1"/>
  <c r="BK84" i="1"/>
  <c r="BK90" i="1" s="1"/>
  <c r="BG84" i="1"/>
  <c r="BG90" i="1" s="1"/>
  <c r="BC84" i="1"/>
  <c r="BC90" i="1" s="1"/>
  <c r="AY84" i="1"/>
  <c r="AY90" i="1" s="1"/>
  <c r="AU84" i="1"/>
  <c r="AU90" i="1" s="1"/>
  <c r="AQ84" i="1"/>
  <c r="AQ90" i="1" s="1"/>
  <c r="AM84" i="1"/>
  <c r="AM90" i="1" s="1"/>
  <c r="AI84" i="1"/>
  <c r="AI90" i="1" s="1"/>
  <c r="AE84" i="1"/>
  <c r="AE90" i="1" s="1"/>
  <c r="AA84" i="1"/>
  <c r="AA90" i="1" s="1"/>
  <c r="W84" i="1"/>
  <c r="W90" i="1" s="1"/>
  <c r="S84" i="1"/>
  <c r="S90" i="1" s="1"/>
  <c r="FM84" i="1"/>
  <c r="FI84" i="1"/>
  <c r="FE84" i="1"/>
  <c r="FA84" i="1"/>
  <c r="EW84" i="1"/>
  <c r="ES84" i="1"/>
  <c r="EO84" i="1"/>
  <c r="EK84" i="1"/>
  <c r="EG84" i="1"/>
  <c r="EC84" i="1"/>
  <c r="DY84" i="1"/>
  <c r="DU84" i="1"/>
  <c r="DQ84" i="1"/>
  <c r="DM84" i="1"/>
  <c r="DI84" i="1"/>
  <c r="DE84" i="1"/>
  <c r="DA84" i="1"/>
  <c r="CW84" i="1"/>
  <c r="CS84" i="1"/>
  <c r="CO84" i="1"/>
  <c r="CK84" i="1"/>
  <c r="CG84" i="1"/>
  <c r="CC84" i="1"/>
  <c r="BY84" i="1"/>
  <c r="BU84" i="1"/>
  <c r="BQ84" i="1"/>
  <c r="BM84" i="1"/>
  <c r="BI84" i="1"/>
  <c r="BE84" i="1"/>
  <c r="BA84" i="1"/>
  <c r="AW84" i="1"/>
  <c r="AS84" i="1"/>
  <c r="AO84" i="1"/>
  <c r="AK84" i="1"/>
  <c r="AG84" i="1"/>
  <c r="AC84" i="1"/>
  <c r="Y84" i="1"/>
  <c r="U84" i="1"/>
  <c r="Q84" i="1"/>
  <c r="N85" i="1"/>
  <c r="E61" i="1"/>
  <c r="E62" i="1" s="1"/>
  <c r="E75" i="1" s="1"/>
  <c r="F61" i="1"/>
  <c r="F62" i="1" s="1"/>
  <c r="F75" i="1" s="1"/>
  <c r="G61" i="1"/>
  <c r="G62" i="1" s="1"/>
  <c r="G75" i="1" s="1"/>
  <c r="H61" i="1"/>
  <c r="H62" i="1" s="1"/>
  <c r="H75" i="1" s="1"/>
  <c r="I61" i="1"/>
  <c r="I62" i="1" s="1"/>
  <c r="I75" i="1" s="1"/>
  <c r="J61" i="1"/>
  <c r="J62" i="1" s="1"/>
  <c r="J75" i="1" s="1"/>
  <c r="K61" i="1"/>
  <c r="K62" i="1" s="1"/>
  <c r="K75" i="1" s="1"/>
  <c r="L61" i="1"/>
  <c r="L62" i="1" s="1"/>
  <c r="L75" i="1" s="1"/>
  <c r="M61" i="1"/>
  <c r="M62" i="1" s="1"/>
  <c r="M75" i="1" s="1"/>
  <c r="N61" i="1"/>
  <c r="N62" i="1" s="1"/>
  <c r="N75" i="1" s="1"/>
  <c r="O61" i="1"/>
  <c r="O62" i="1" s="1"/>
  <c r="O75" i="1" s="1"/>
  <c r="P61" i="1"/>
  <c r="P62" i="1" s="1"/>
  <c r="P75" i="1" s="1"/>
  <c r="Q61" i="1"/>
  <c r="Q62" i="1" s="1"/>
  <c r="Q75" i="1" s="1"/>
  <c r="R61" i="1"/>
  <c r="R62" i="1" s="1"/>
  <c r="R75" i="1" s="1"/>
  <c r="S61" i="1"/>
  <c r="S62" i="1" s="1"/>
  <c r="S75" i="1" s="1"/>
  <c r="T61" i="1"/>
  <c r="T62" i="1" s="1"/>
  <c r="T75" i="1" s="1"/>
  <c r="U61" i="1"/>
  <c r="U62" i="1" s="1"/>
  <c r="U75" i="1" s="1"/>
  <c r="V61" i="1"/>
  <c r="V62" i="1" s="1"/>
  <c r="V75" i="1" s="1"/>
  <c r="W61" i="1"/>
  <c r="W62" i="1" s="1"/>
  <c r="W75" i="1" s="1"/>
  <c r="X61" i="1"/>
  <c r="X62" i="1" s="1"/>
  <c r="X75" i="1" s="1"/>
  <c r="Y61" i="1"/>
  <c r="Y62" i="1" s="1"/>
  <c r="Y75" i="1" s="1"/>
  <c r="Z61" i="1"/>
  <c r="Z62" i="1" s="1"/>
  <c r="Z75" i="1" s="1"/>
  <c r="AA61" i="1"/>
  <c r="AA62" i="1" s="1"/>
  <c r="AA75" i="1" s="1"/>
  <c r="AB61" i="1"/>
  <c r="AB62" i="1" s="1"/>
  <c r="AB75" i="1" s="1"/>
  <c r="AC61" i="1"/>
  <c r="AC62" i="1" s="1"/>
  <c r="AC75" i="1" s="1"/>
  <c r="AD61" i="1"/>
  <c r="AD62" i="1" s="1"/>
  <c r="AD75" i="1" s="1"/>
  <c r="AE61" i="1"/>
  <c r="AE62" i="1" s="1"/>
  <c r="AE75" i="1" s="1"/>
  <c r="AF61" i="1"/>
  <c r="AF62" i="1" s="1"/>
  <c r="AF75" i="1" s="1"/>
  <c r="AG61" i="1"/>
  <c r="AG62" i="1" s="1"/>
  <c r="AG75" i="1" s="1"/>
  <c r="AH61" i="1"/>
  <c r="AH62" i="1" s="1"/>
  <c r="AH75" i="1" s="1"/>
  <c r="AI61" i="1"/>
  <c r="AI62" i="1" s="1"/>
  <c r="AI75" i="1" s="1"/>
  <c r="AJ61" i="1"/>
  <c r="AJ62" i="1" s="1"/>
  <c r="AJ75" i="1" s="1"/>
  <c r="AK61" i="1"/>
  <c r="AK62" i="1" s="1"/>
  <c r="AK75" i="1" s="1"/>
  <c r="AL61" i="1"/>
  <c r="AL62" i="1" s="1"/>
  <c r="AL75" i="1" s="1"/>
  <c r="AM61" i="1"/>
  <c r="AM62" i="1" s="1"/>
  <c r="AM75" i="1" s="1"/>
  <c r="AN61" i="1"/>
  <c r="AN62" i="1" s="1"/>
  <c r="AN75" i="1" s="1"/>
  <c r="AO61" i="1"/>
  <c r="AO62" i="1" s="1"/>
  <c r="AO75" i="1" s="1"/>
  <c r="AP61" i="1"/>
  <c r="AP62" i="1" s="1"/>
  <c r="AP75" i="1" s="1"/>
  <c r="AQ61" i="1"/>
  <c r="AQ62" i="1" s="1"/>
  <c r="AQ75" i="1" s="1"/>
  <c r="AR61" i="1"/>
  <c r="AR62" i="1" s="1"/>
  <c r="AR75" i="1" s="1"/>
  <c r="AS61" i="1"/>
  <c r="AS62" i="1" s="1"/>
  <c r="AS75" i="1" s="1"/>
  <c r="AT61" i="1"/>
  <c r="AT62" i="1" s="1"/>
  <c r="AT75" i="1" s="1"/>
  <c r="AU61" i="1"/>
  <c r="AU62" i="1" s="1"/>
  <c r="AU75" i="1" s="1"/>
  <c r="AV61" i="1"/>
  <c r="AV62" i="1" s="1"/>
  <c r="AV75" i="1" s="1"/>
  <c r="AW61" i="1"/>
  <c r="AW62" i="1" s="1"/>
  <c r="AW75" i="1" s="1"/>
  <c r="AX61" i="1"/>
  <c r="AX62" i="1" s="1"/>
  <c r="AX75" i="1" s="1"/>
  <c r="AY61" i="1"/>
  <c r="AY62" i="1" s="1"/>
  <c r="AY75" i="1" s="1"/>
  <c r="AZ61" i="1"/>
  <c r="AZ62" i="1" s="1"/>
  <c r="AZ75" i="1" s="1"/>
  <c r="BA61" i="1"/>
  <c r="BA62" i="1" s="1"/>
  <c r="BA75" i="1" s="1"/>
  <c r="BB61" i="1"/>
  <c r="BB62" i="1" s="1"/>
  <c r="BB75" i="1" s="1"/>
  <c r="BC61" i="1"/>
  <c r="BC62" i="1" s="1"/>
  <c r="BC75" i="1" s="1"/>
  <c r="BD61" i="1"/>
  <c r="BD62" i="1" s="1"/>
  <c r="BD75" i="1" s="1"/>
  <c r="BE61" i="1"/>
  <c r="BE62" i="1" s="1"/>
  <c r="BE75" i="1" s="1"/>
  <c r="BF61" i="1"/>
  <c r="BF62" i="1" s="1"/>
  <c r="BF75" i="1" s="1"/>
  <c r="BG61" i="1"/>
  <c r="BG62" i="1" s="1"/>
  <c r="BG75" i="1" s="1"/>
  <c r="BH61" i="1"/>
  <c r="BH62" i="1" s="1"/>
  <c r="BH75" i="1" s="1"/>
  <c r="BI61" i="1"/>
  <c r="BI62" i="1" s="1"/>
  <c r="BI75" i="1" s="1"/>
  <c r="BJ61" i="1"/>
  <c r="BJ62" i="1" s="1"/>
  <c r="BJ75" i="1" s="1"/>
  <c r="BK61" i="1"/>
  <c r="BK62" i="1" s="1"/>
  <c r="BK75" i="1" s="1"/>
  <c r="BL61" i="1"/>
  <c r="BL62" i="1" s="1"/>
  <c r="BL75" i="1" s="1"/>
  <c r="BM61" i="1"/>
  <c r="BM62" i="1" s="1"/>
  <c r="BM75" i="1" s="1"/>
  <c r="BN61" i="1"/>
  <c r="BN62" i="1" s="1"/>
  <c r="BN75" i="1" s="1"/>
  <c r="BO61" i="1"/>
  <c r="BO62" i="1" s="1"/>
  <c r="BO75" i="1" s="1"/>
  <c r="BP61" i="1"/>
  <c r="BP62" i="1" s="1"/>
  <c r="BP75" i="1" s="1"/>
  <c r="BQ61" i="1"/>
  <c r="BQ62" i="1" s="1"/>
  <c r="BQ75" i="1" s="1"/>
  <c r="BR61" i="1"/>
  <c r="BR62" i="1" s="1"/>
  <c r="BR75" i="1" s="1"/>
  <c r="BS61" i="1"/>
  <c r="BS62" i="1" s="1"/>
  <c r="BS75" i="1" s="1"/>
  <c r="BT61" i="1"/>
  <c r="BT62" i="1" s="1"/>
  <c r="BT75" i="1" s="1"/>
  <c r="BU61" i="1"/>
  <c r="BU62" i="1" s="1"/>
  <c r="BU75" i="1" s="1"/>
  <c r="BV61" i="1"/>
  <c r="BV62" i="1" s="1"/>
  <c r="BV75" i="1" s="1"/>
  <c r="BW61" i="1"/>
  <c r="BW62" i="1" s="1"/>
  <c r="BW75" i="1" s="1"/>
  <c r="BX61" i="1"/>
  <c r="BX62" i="1" s="1"/>
  <c r="BX75" i="1" s="1"/>
  <c r="BY61" i="1"/>
  <c r="BY62" i="1" s="1"/>
  <c r="BY75" i="1" s="1"/>
  <c r="BZ61" i="1"/>
  <c r="BZ62" i="1" s="1"/>
  <c r="BZ75" i="1" s="1"/>
  <c r="CA61" i="1"/>
  <c r="CA62" i="1" s="1"/>
  <c r="CA75" i="1" s="1"/>
  <c r="CB61" i="1"/>
  <c r="CB62" i="1" s="1"/>
  <c r="CB75" i="1" s="1"/>
  <c r="CC61" i="1"/>
  <c r="CC62" i="1" s="1"/>
  <c r="CC75" i="1" s="1"/>
  <c r="CD61" i="1"/>
  <c r="CD62" i="1" s="1"/>
  <c r="CD75" i="1" s="1"/>
  <c r="CE61" i="1"/>
  <c r="CE62" i="1" s="1"/>
  <c r="CE75" i="1" s="1"/>
  <c r="CF61" i="1"/>
  <c r="CF62" i="1" s="1"/>
  <c r="CF75" i="1" s="1"/>
  <c r="CG61" i="1"/>
  <c r="CG62" i="1" s="1"/>
  <c r="CG75" i="1" s="1"/>
  <c r="CH61" i="1"/>
  <c r="CH62" i="1" s="1"/>
  <c r="CH75" i="1" s="1"/>
  <c r="CI61" i="1"/>
  <c r="CI62" i="1" s="1"/>
  <c r="CI75" i="1" s="1"/>
  <c r="CJ61" i="1"/>
  <c r="CJ62" i="1" s="1"/>
  <c r="CJ75" i="1" s="1"/>
  <c r="CK61" i="1"/>
  <c r="CK62" i="1" s="1"/>
  <c r="CK75" i="1" s="1"/>
  <c r="CL61" i="1"/>
  <c r="CL62" i="1" s="1"/>
  <c r="CL75" i="1" s="1"/>
  <c r="CM61" i="1"/>
  <c r="CM62" i="1" s="1"/>
  <c r="CM75" i="1" s="1"/>
  <c r="CN61" i="1"/>
  <c r="CN62" i="1" s="1"/>
  <c r="CN75" i="1" s="1"/>
  <c r="CO61" i="1"/>
  <c r="CO62" i="1" s="1"/>
  <c r="CO75" i="1" s="1"/>
  <c r="CP61" i="1"/>
  <c r="CP62" i="1" s="1"/>
  <c r="CP75" i="1" s="1"/>
  <c r="CQ61" i="1"/>
  <c r="CQ62" i="1" s="1"/>
  <c r="CQ75" i="1" s="1"/>
  <c r="CR61" i="1"/>
  <c r="CR62" i="1" s="1"/>
  <c r="CR75" i="1" s="1"/>
  <c r="CS61" i="1"/>
  <c r="CS62" i="1" s="1"/>
  <c r="CS75" i="1" s="1"/>
  <c r="CT61" i="1"/>
  <c r="CT62" i="1" s="1"/>
  <c r="CT75" i="1" s="1"/>
  <c r="CU61" i="1"/>
  <c r="CU62" i="1" s="1"/>
  <c r="CU75" i="1" s="1"/>
  <c r="CV61" i="1"/>
  <c r="CV62" i="1" s="1"/>
  <c r="CV75" i="1" s="1"/>
  <c r="CW61" i="1"/>
  <c r="CW62" i="1" s="1"/>
  <c r="CW75" i="1" s="1"/>
  <c r="CX61" i="1"/>
  <c r="CX62" i="1" s="1"/>
  <c r="CX75" i="1" s="1"/>
  <c r="CY61" i="1"/>
  <c r="CY62" i="1" s="1"/>
  <c r="CY75" i="1" s="1"/>
  <c r="CZ61" i="1"/>
  <c r="CZ62" i="1" s="1"/>
  <c r="CZ75" i="1" s="1"/>
  <c r="DA61" i="1"/>
  <c r="DA62" i="1" s="1"/>
  <c r="DA75" i="1" s="1"/>
  <c r="DB61" i="1"/>
  <c r="DB62" i="1" s="1"/>
  <c r="DB75" i="1" s="1"/>
  <c r="DC61" i="1"/>
  <c r="DC62" i="1" s="1"/>
  <c r="DC75" i="1" s="1"/>
  <c r="DD61" i="1"/>
  <c r="DD62" i="1" s="1"/>
  <c r="DD75" i="1" s="1"/>
  <c r="DE61" i="1"/>
  <c r="DE62" i="1" s="1"/>
  <c r="DE75" i="1" s="1"/>
  <c r="DF61" i="1"/>
  <c r="DF62" i="1" s="1"/>
  <c r="DF75" i="1" s="1"/>
  <c r="DG61" i="1"/>
  <c r="DG62" i="1" s="1"/>
  <c r="DG75" i="1" s="1"/>
  <c r="DH61" i="1"/>
  <c r="DH62" i="1" s="1"/>
  <c r="DH75" i="1" s="1"/>
  <c r="DI61" i="1"/>
  <c r="DI62" i="1" s="1"/>
  <c r="DI75" i="1" s="1"/>
  <c r="DJ61" i="1"/>
  <c r="DJ62" i="1" s="1"/>
  <c r="DJ75" i="1" s="1"/>
  <c r="DK61" i="1"/>
  <c r="DK62" i="1" s="1"/>
  <c r="DK75" i="1" s="1"/>
  <c r="DL61" i="1"/>
  <c r="DL62" i="1" s="1"/>
  <c r="DL75" i="1" s="1"/>
  <c r="DM61" i="1"/>
  <c r="DM62" i="1" s="1"/>
  <c r="DM75" i="1" s="1"/>
  <c r="DN61" i="1"/>
  <c r="DN62" i="1" s="1"/>
  <c r="DN75" i="1" s="1"/>
  <c r="DO61" i="1"/>
  <c r="DO62" i="1" s="1"/>
  <c r="DO75" i="1" s="1"/>
  <c r="DP61" i="1"/>
  <c r="DP62" i="1" s="1"/>
  <c r="DP75" i="1" s="1"/>
  <c r="DQ61" i="1"/>
  <c r="DQ62" i="1" s="1"/>
  <c r="DQ75" i="1" s="1"/>
  <c r="DR61" i="1"/>
  <c r="DR62" i="1" s="1"/>
  <c r="DR75" i="1" s="1"/>
  <c r="DS61" i="1"/>
  <c r="DS62" i="1" s="1"/>
  <c r="DS75" i="1" s="1"/>
  <c r="DT61" i="1"/>
  <c r="DT62" i="1" s="1"/>
  <c r="DT75" i="1" s="1"/>
  <c r="DU61" i="1"/>
  <c r="DU62" i="1" s="1"/>
  <c r="DU75" i="1" s="1"/>
  <c r="DV61" i="1"/>
  <c r="DV62" i="1" s="1"/>
  <c r="DV75" i="1" s="1"/>
  <c r="DW61" i="1"/>
  <c r="DW62" i="1" s="1"/>
  <c r="DW75" i="1" s="1"/>
  <c r="DX61" i="1"/>
  <c r="DX62" i="1" s="1"/>
  <c r="DX75" i="1" s="1"/>
  <c r="DY61" i="1"/>
  <c r="DY62" i="1" s="1"/>
  <c r="DY75" i="1" s="1"/>
  <c r="DZ61" i="1"/>
  <c r="DZ62" i="1" s="1"/>
  <c r="DZ75" i="1" s="1"/>
  <c r="EA61" i="1"/>
  <c r="EA62" i="1" s="1"/>
  <c r="EA75" i="1" s="1"/>
  <c r="EB61" i="1"/>
  <c r="EB62" i="1" s="1"/>
  <c r="EB75" i="1" s="1"/>
  <c r="EC61" i="1"/>
  <c r="EC62" i="1" s="1"/>
  <c r="EC75" i="1" s="1"/>
  <c r="ED61" i="1"/>
  <c r="ED62" i="1" s="1"/>
  <c r="ED75" i="1" s="1"/>
  <c r="EE61" i="1"/>
  <c r="EE62" i="1" s="1"/>
  <c r="EE75" i="1" s="1"/>
  <c r="EF61" i="1"/>
  <c r="EF62" i="1" s="1"/>
  <c r="EF75" i="1" s="1"/>
  <c r="EG61" i="1"/>
  <c r="EG62" i="1" s="1"/>
  <c r="EG75" i="1" s="1"/>
  <c r="EH61" i="1"/>
  <c r="EH62" i="1" s="1"/>
  <c r="EH75" i="1" s="1"/>
  <c r="EI61" i="1"/>
  <c r="EI62" i="1" s="1"/>
  <c r="EI75" i="1" s="1"/>
  <c r="EJ61" i="1"/>
  <c r="EJ62" i="1" s="1"/>
  <c r="EJ75" i="1" s="1"/>
  <c r="EK61" i="1"/>
  <c r="EK62" i="1" s="1"/>
  <c r="EK75" i="1" s="1"/>
  <c r="EL61" i="1"/>
  <c r="EL62" i="1" s="1"/>
  <c r="EL75" i="1" s="1"/>
  <c r="EM61" i="1"/>
  <c r="EM62" i="1" s="1"/>
  <c r="EM75" i="1" s="1"/>
  <c r="EN61" i="1"/>
  <c r="EN62" i="1" s="1"/>
  <c r="EN75" i="1" s="1"/>
  <c r="EO61" i="1"/>
  <c r="EO62" i="1" s="1"/>
  <c r="EO75" i="1" s="1"/>
  <c r="EP61" i="1"/>
  <c r="EP62" i="1" s="1"/>
  <c r="EP75" i="1" s="1"/>
  <c r="EQ61" i="1"/>
  <c r="EQ62" i="1" s="1"/>
  <c r="EQ75" i="1" s="1"/>
  <c r="ES61" i="1"/>
  <c r="ES62" i="1" s="1"/>
  <c r="ES75" i="1" s="1"/>
  <c r="ET61" i="1"/>
  <c r="ET62" i="1" s="1"/>
  <c r="ET75" i="1" s="1"/>
  <c r="EU61" i="1"/>
  <c r="EU62" i="1" s="1"/>
  <c r="EU75" i="1" s="1"/>
  <c r="EV61" i="1"/>
  <c r="EV62" i="1" s="1"/>
  <c r="EV75" i="1" s="1"/>
  <c r="EW61" i="1"/>
  <c r="EW62" i="1" s="1"/>
  <c r="EW75" i="1" s="1"/>
  <c r="EX61" i="1"/>
  <c r="EX62" i="1" s="1"/>
  <c r="EX75" i="1" s="1"/>
  <c r="EY61" i="1"/>
  <c r="EY62" i="1" s="1"/>
  <c r="EY75" i="1" s="1"/>
  <c r="EZ61" i="1"/>
  <c r="EZ62" i="1" s="1"/>
  <c r="EZ75" i="1" s="1"/>
  <c r="FA61" i="1"/>
  <c r="FA62" i="1" s="1"/>
  <c r="FA75" i="1" s="1"/>
  <c r="FB61" i="1"/>
  <c r="FB62" i="1" s="1"/>
  <c r="FB75" i="1" s="1"/>
  <c r="FC75" i="1"/>
  <c r="FD75" i="1"/>
  <c r="FE75" i="1"/>
  <c r="FF75" i="1"/>
  <c r="FG75" i="1"/>
  <c r="FH75" i="1"/>
  <c r="FI75" i="1"/>
  <c r="FJ75" i="1"/>
  <c r="FK75" i="1"/>
  <c r="FL75" i="1"/>
  <c r="FM75" i="1"/>
  <c r="FN75" i="1"/>
  <c r="FY82" i="1" s="1"/>
  <c r="D62" i="1"/>
  <c r="D75" i="1" s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L53" i="1"/>
  <c r="BM53" i="1"/>
  <c r="BN53" i="1"/>
  <c r="BO53" i="1"/>
  <c r="BP53" i="1"/>
  <c r="BQ53" i="1"/>
  <c r="BR53" i="1"/>
  <c r="BS53" i="1"/>
  <c r="BT53" i="1"/>
  <c r="BU53" i="1"/>
  <c r="BV53" i="1"/>
  <c r="BW53" i="1"/>
  <c r="BX53" i="1"/>
  <c r="BY53" i="1"/>
  <c r="BZ53" i="1"/>
  <c r="CA53" i="1"/>
  <c r="CB53" i="1"/>
  <c r="CC53" i="1"/>
  <c r="CD53" i="1"/>
  <c r="CE53" i="1"/>
  <c r="CF53" i="1"/>
  <c r="CG53" i="1"/>
  <c r="CH53" i="1"/>
  <c r="CI53" i="1"/>
  <c r="CJ53" i="1"/>
  <c r="CK53" i="1"/>
  <c r="CL53" i="1"/>
  <c r="CM53" i="1"/>
  <c r="CN53" i="1"/>
  <c r="CO53" i="1"/>
  <c r="CP53" i="1"/>
  <c r="CQ53" i="1"/>
  <c r="CR53" i="1"/>
  <c r="CS53" i="1"/>
  <c r="CT53" i="1"/>
  <c r="CU53" i="1"/>
  <c r="CV53" i="1"/>
  <c r="CW53" i="1"/>
  <c r="CX53" i="1"/>
  <c r="CY53" i="1"/>
  <c r="CZ53" i="1"/>
  <c r="DA53" i="1"/>
  <c r="DB53" i="1"/>
  <c r="DC53" i="1"/>
  <c r="DD53" i="1"/>
  <c r="DE53" i="1"/>
  <c r="DF53" i="1"/>
  <c r="DG53" i="1"/>
  <c r="DH53" i="1"/>
  <c r="DI53" i="1"/>
  <c r="DJ53" i="1"/>
  <c r="DK53" i="1"/>
  <c r="DL53" i="1"/>
  <c r="DM53" i="1"/>
  <c r="DN53" i="1"/>
  <c r="DO53" i="1"/>
  <c r="DP53" i="1"/>
  <c r="DQ53" i="1"/>
  <c r="DR53" i="1"/>
  <c r="DS53" i="1"/>
  <c r="DT53" i="1"/>
  <c r="DU53" i="1"/>
  <c r="DV53" i="1"/>
  <c r="DW53" i="1"/>
  <c r="DX53" i="1"/>
  <c r="DY53" i="1"/>
  <c r="DZ53" i="1"/>
  <c r="EA53" i="1"/>
  <c r="EB53" i="1"/>
  <c r="EC53" i="1"/>
  <c r="ED53" i="1"/>
  <c r="EE53" i="1"/>
  <c r="EF53" i="1"/>
  <c r="EG53" i="1"/>
  <c r="EH53" i="1"/>
  <c r="EI53" i="1"/>
  <c r="EJ53" i="1"/>
  <c r="EK53" i="1"/>
  <c r="EL53" i="1"/>
  <c r="EM53" i="1"/>
  <c r="EN53" i="1"/>
  <c r="EO53" i="1"/>
  <c r="EP53" i="1"/>
  <c r="EQ53" i="1"/>
  <c r="ER53" i="1"/>
  <c r="ES53" i="1"/>
  <c r="ET53" i="1"/>
  <c r="EU53" i="1"/>
  <c r="EV53" i="1"/>
  <c r="EW53" i="1"/>
  <c r="EX53" i="1"/>
  <c r="EY53" i="1"/>
  <c r="EZ53" i="1"/>
  <c r="FA53" i="1"/>
  <c r="FB53" i="1"/>
  <c r="FD53" i="1"/>
  <c r="FE53" i="1"/>
  <c r="FF53" i="1"/>
  <c r="FG53" i="1"/>
  <c r="FH53" i="1"/>
  <c r="FI53" i="1"/>
  <c r="FJ53" i="1"/>
  <c r="FK53" i="1"/>
  <c r="FL53" i="1"/>
  <c r="FM53" i="1"/>
  <c r="FN53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AZ52" i="1"/>
  <c r="BA52" i="1"/>
  <c r="BB52" i="1"/>
  <c r="BC52" i="1"/>
  <c r="BD52" i="1"/>
  <c r="BE52" i="1"/>
  <c r="BF52" i="1"/>
  <c r="BG52" i="1"/>
  <c r="BH52" i="1"/>
  <c r="BI52" i="1"/>
  <c r="BJ52" i="1"/>
  <c r="BK52" i="1"/>
  <c r="BL52" i="1"/>
  <c r="BM52" i="1"/>
  <c r="BN52" i="1"/>
  <c r="BO52" i="1"/>
  <c r="BP52" i="1"/>
  <c r="BQ52" i="1"/>
  <c r="BR52" i="1"/>
  <c r="BS52" i="1"/>
  <c r="BT52" i="1"/>
  <c r="BU52" i="1"/>
  <c r="BV52" i="1"/>
  <c r="BW52" i="1"/>
  <c r="BX52" i="1"/>
  <c r="BY52" i="1"/>
  <c r="BZ52" i="1"/>
  <c r="CA52" i="1"/>
  <c r="CB52" i="1"/>
  <c r="CC52" i="1"/>
  <c r="CD52" i="1"/>
  <c r="CE52" i="1"/>
  <c r="CF52" i="1"/>
  <c r="CG52" i="1"/>
  <c r="CH52" i="1"/>
  <c r="CI52" i="1"/>
  <c r="CJ52" i="1"/>
  <c r="CK52" i="1"/>
  <c r="CL52" i="1"/>
  <c r="CM52" i="1"/>
  <c r="CN52" i="1"/>
  <c r="CO52" i="1"/>
  <c r="CP52" i="1"/>
  <c r="CQ52" i="1"/>
  <c r="CR52" i="1"/>
  <c r="CS52" i="1"/>
  <c r="CT52" i="1"/>
  <c r="CU52" i="1"/>
  <c r="CV52" i="1"/>
  <c r="CW52" i="1"/>
  <c r="CX52" i="1"/>
  <c r="CY52" i="1"/>
  <c r="CZ52" i="1"/>
  <c r="DA52" i="1"/>
  <c r="DB52" i="1"/>
  <c r="DC52" i="1"/>
  <c r="DD52" i="1"/>
  <c r="DE52" i="1"/>
  <c r="DF52" i="1"/>
  <c r="DG52" i="1"/>
  <c r="DH52" i="1"/>
  <c r="DI52" i="1"/>
  <c r="DJ52" i="1"/>
  <c r="DK52" i="1"/>
  <c r="DL52" i="1"/>
  <c r="DM52" i="1"/>
  <c r="DN52" i="1"/>
  <c r="DO52" i="1"/>
  <c r="DP52" i="1"/>
  <c r="DQ52" i="1"/>
  <c r="DR52" i="1"/>
  <c r="DS52" i="1"/>
  <c r="DT52" i="1"/>
  <c r="DU52" i="1"/>
  <c r="DV52" i="1"/>
  <c r="DW52" i="1"/>
  <c r="DX52" i="1"/>
  <c r="DY52" i="1"/>
  <c r="DZ52" i="1"/>
  <c r="EA52" i="1"/>
  <c r="EB52" i="1"/>
  <c r="EC52" i="1"/>
  <c r="ED52" i="1"/>
  <c r="EE52" i="1"/>
  <c r="EF52" i="1"/>
  <c r="EG52" i="1"/>
  <c r="EH52" i="1"/>
  <c r="EI52" i="1"/>
  <c r="EJ52" i="1"/>
  <c r="EK52" i="1"/>
  <c r="EL52" i="1"/>
  <c r="EM52" i="1"/>
  <c r="EN52" i="1"/>
  <c r="EO52" i="1"/>
  <c r="EP52" i="1"/>
  <c r="EQ52" i="1"/>
  <c r="ER52" i="1"/>
  <c r="ES52" i="1"/>
  <c r="ET52" i="1"/>
  <c r="EU52" i="1"/>
  <c r="EV52" i="1"/>
  <c r="EW52" i="1"/>
  <c r="EX52" i="1"/>
  <c r="EY52" i="1"/>
  <c r="EZ52" i="1"/>
  <c r="FA52" i="1"/>
  <c r="FB52" i="1"/>
  <c r="FD52" i="1"/>
  <c r="FE52" i="1"/>
  <c r="FF52" i="1"/>
  <c r="FG52" i="1"/>
  <c r="FH52" i="1"/>
  <c r="FI52" i="1"/>
  <c r="FJ52" i="1"/>
  <c r="FK52" i="1"/>
  <c r="FL52" i="1"/>
  <c r="FM52" i="1"/>
  <c r="FN52" i="1"/>
  <c r="N52" i="1"/>
  <c r="N53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CE21" i="1"/>
  <c r="CF21" i="1"/>
  <c r="CG21" i="1"/>
  <c r="CH21" i="1"/>
  <c r="CI21" i="1"/>
  <c r="CJ21" i="1"/>
  <c r="CK21" i="1"/>
  <c r="CL21" i="1"/>
  <c r="CM21" i="1"/>
  <c r="CN21" i="1"/>
  <c r="CO21" i="1"/>
  <c r="CP21" i="1"/>
  <c r="CQ21" i="1"/>
  <c r="CR21" i="1"/>
  <c r="CS21" i="1"/>
  <c r="CT21" i="1"/>
  <c r="CU21" i="1"/>
  <c r="CV21" i="1"/>
  <c r="CW21" i="1"/>
  <c r="CX21" i="1"/>
  <c r="CY21" i="1"/>
  <c r="CZ21" i="1"/>
  <c r="DA21" i="1"/>
  <c r="DB21" i="1"/>
  <c r="DC21" i="1"/>
  <c r="DD21" i="1"/>
  <c r="DE21" i="1"/>
  <c r="DF21" i="1"/>
  <c r="DG21" i="1"/>
  <c r="DH21" i="1"/>
  <c r="DI21" i="1"/>
  <c r="DJ21" i="1"/>
  <c r="DK21" i="1"/>
  <c r="DL21" i="1"/>
  <c r="DM21" i="1"/>
  <c r="DN21" i="1"/>
  <c r="DO21" i="1"/>
  <c r="DP21" i="1"/>
  <c r="DQ21" i="1"/>
  <c r="DR21" i="1"/>
  <c r="DS21" i="1"/>
  <c r="DT21" i="1"/>
  <c r="DU21" i="1"/>
  <c r="DV21" i="1"/>
  <c r="DW21" i="1"/>
  <c r="DX21" i="1"/>
  <c r="DY21" i="1"/>
  <c r="DZ21" i="1"/>
  <c r="EA21" i="1"/>
  <c r="EB21" i="1"/>
  <c r="EC21" i="1"/>
  <c r="ED21" i="1"/>
  <c r="EE21" i="1"/>
  <c r="EF21" i="1"/>
  <c r="EG21" i="1"/>
  <c r="EH21" i="1"/>
  <c r="EI21" i="1"/>
  <c r="EJ21" i="1"/>
  <c r="EK21" i="1"/>
  <c r="EL21" i="1"/>
  <c r="EM21" i="1"/>
  <c r="EN21" i="1"/>
  <c r="EO21" i="1"/>
  <c r="EP21" i="1"/>
  <c r="EQ21" i="1"/>
  <c r="ER21" i="1"/>
  <c r="ES21" i="1"/>
  <c r="ET21" i="1"/>
  <c r="EU21" i="1"/>
  <c r="EV21" i="1"/>
  <c r="EW21" i="1"/>
  <c r="EX21" i="1"/>
  <c r="EY21" i="1"/>
  <c r="EZ21" i="1"/>
  <c r="FA21" i="1"/>
  <c r="FB21" i="1"/>
  <c r="FC21" i="1"/>
  <c r="D21" i="1"/>
  <c r="E28" i="1"/>
  <c r="E44" i="1" s="1"/>
  <c r="F28" i="1"/>
  <c r="F44" i="1" s="1"/>
  <c r="G28" i="1"/>
  <c r="G44" i="1" s="1"/>
  <c r="H28" i="1"/>
  <c r="H44" i="1" s="1"/>
  <c r="I28" i="1"/>
  <c r="I44" i="1" s="1"/>
  <c r="J28" i="1"/>
  <c r="J44" i="1" s="1"/>
  <c r="K28" i="1"/>
  <c r="K44" i="1" s="1"/>
  <c r="L28" i="1"/>
  <c r="L44" i="1" s="1"/>
  <c r="M28" i="1"/>
  <c r="M44" i="1" s="1"/>
  <c r="N28" i="1"/>
  <c r="N44" i="1" s="1"/>
  <c r="O28" i="1"/>
  <c r="O44" i="1" s="1"/>
  <c r="P28" i="1"/>
  <c r="P44" i="1" s="1"/>
  <c r="Q28" i="1"/>
  <c r="Q44" i="1" s="1"/>
  <c r="R28" i="1"/>
  <c r="R44" i="1" s="1"/>
  <c r="S28" i="1"/>
  <c r="S44" i="1" s="1"/>
  <c r="T28" i="1"/>
  <c r="T44" i="1" s="1"/>
  <c r="U28" i="1"/>
  <c r="U44" i="1" s="1"/>
  <c r="V28" i="1"/>
  <c r="V44" i="1" s="1"/>
  <c r="W28" i="1"/>
  <c r="W44" i="1" s="1"/>
  <c r="X28" i="1"/>
  <c r="X44" i="1" s="1"/>
  <c r="Y28" i="1"/>
  <c r="Y44" i="1" s="1"/>
  <c r="Z28" i="1"/>
  <c r="Z44" i="1" s="1"/>
  <c r="AA28" i="1"/>
  <c r="AA44" i="1" s="1"/>
  <c r="AB28" i="1"/>
  <c r="AB44" i="1" s="1"/>
  <c r="AC28" i="1"/>
  <c r="AC44" i="1" s="1"/>
  <c r="AD28" i="1"/>
  <c r="AD44" i="1" s="1"/>
  <c r="AE28" i="1"/>
  <c r="AE44" i="1" s="1"/>
  <c r="AF28" i="1"/>
  <c r="AF44" i="1" s="1"/>
  <c r="AG28" i="1"/>
  <c r="AG44" i="1" s="1"/>
  <c r="AH28" i="1"/>
  <c r="AH44" i="1" s="1"/>
  <c r="AI28" i="1"/>
  <c r="AI44" i="1" s="1"/>
  <c r="AJ28" i="1"/>
  <c r="AJ44" i="1" s="1"/>
  <c r="AK28" i="1"/>
  <c r="AK44" i="1" s="1"/>
  <c r="AL28" i="1"/>
  <c r="AL44" i="1" s="1"/>
  <c r="AM28" i="1"/>
  <c r="AM44" i="1" s="1"/>
  <c r="AN28" i="1"/>
  <c r="AN44" i="1" s="1"/>
  <c r="AO28" i="1"/>
  <c r="AO44" i="1" s="1"/>
  <c r="AP28" i="1"/>
  <c r="AP44" i="1" s="1"/>
  <c r="AQ28" i="1"/>
  <c r="AQ44" i="1" s="1"/>
  <c r="AR28" i="1"/>
  <c r="AR44" i="1" s="1"/>
  <c r="AS28" i="1"/>
  <c r="AS44" i="1" s="1"/>
  <c r="AT28" i="1"/>
  <c r="AT44" i="1" s="1"/>
  <c r="AU28" i="1"/>
  <c r="AU44" i="1" s="1"/>
  <c r="AV28" i="1"/>
  <c r="AV44" i="1" s="1"/>
  <c r="AW28" i="1"/>
  <c r="AW44" i="1" s="1"/>
  <c r="AX28" i="1"/>
  <c r="AX44" i="1" s="1"/>
  <c r="AY28" i="1"/>
  <c r="AY44" i="1" s="1"/>
  <c r="AZ28" i="1"/>
  <c r="AZ44" i="1" s="1"/>
  <c r="BA28" i="1"/>
  <c r="BA44" i="1" s="1"/>
  <c r="BB28" i="1"/>
  <c r="BB44" i="1" s="1"/>
  <c r="BC28" i="1"/>
  <c r="BC44" i="1" s="1"/>
  <c r="BD28" i="1"/>
  <c r="BD44" i="1" s="1"/>
  <c r="BE28" i="1"/>
  <c r="BE44" i="1" s="1"/>
  <c r="BF28" i="1"/>
  <c r="BF44" i="1" s="1"/>
  <c r="BG28" i="1"/>
  <c r="BG44" i="1" s="1"/>
  <c r="BH28" i="1"/>
  <c r="BH44" i="1" s="1"/>
  <c r="BI28" i="1"/>
  <c r="BI44" i="1" s="1"/>
  <c r="BJ28" i="1"/>
  <c r="BJ44" i="1" s="1"/>
  <c r="BK28" i="1"/>
  <c r="BK44" i="1" s="1"/>
  <c r="BL28" i="1"/>
  <c r="BL44" i="1" s="1"/>
  <c r="BM28" i="1"/>
  <c r="BM44" i="1" s="1"/>
  <c r="BN28" i="1"/>
  <c r="BN44" i="1" s="1"/>
  <c r="BO28" i="1"/>
  <c r="BO44" i="1" s="1"/>
  <c r="BP28" i="1"/>
  <c r="BP44" i="1" s="1"/>
  <c r="BQ28" i="1"/>
  <c r="BQ44" i="1" s="1"/>
  <c r="BR28" i="1"/>
  <c r="BR44" i="1" s="1"/>
  <c r="BS28" i="1"/>
  <c r="BS44" i="1" s="1"/>
  <c r="BT28" i="1"/>
  <c r="BT44" i="1" s="1"/>
  <c r="BU28" i="1"/>
  <c r="BU44" i="1" s="1"/>
  <c r="BV28" i="1"/>
  <c r="BV44" i="1" s="1"/>
  <c r="BW28" i="1"/>
  <c r="BW44" i="1" s="1"/>
  <c r="BX28" i="1"/>
  <c r="BX44" i="1" s="1"/>
  <c r="BY28" i="1"/>
  <c r="BY44" i="1" s="1"/>
  <c r="BZ28" i="1"/>
  <c r="BZ44" i="1" s="1"/>
  <c r="CA28" i="1"/>
  <c r="CA44" i="1" s="1"/>
  <c r="CB28" i="1"/>
  <c r="CB44" i="1" s="1"/>
  <c r="CC28" i="1"/>
  <c r="CC44" i="1" s="1"/>
  <c r="CD28" i="1"/>
  <c r="CD44" i="1" s="1"/>
  <c r="CE28" i="1"/>
  <c r="CE44" i="1" s="1"/>
  <c r="CF28" i="1"/>
  <c r="CF44" i="1" s="1"/>
  <c r="CG28" i="1"/>
  <c r="CG44" i="1" s="1"/>
  <c r="CH28" i="1"/>
  <c r="CH44" i="1" s="1"/>
  <c r="CI28" i="1"/>
  <c r="CI44" i="1" s="1"/>
  <c r="CJ28" i="1"/>
  <c r="CJ44" i="1" s="1"/>
  <c r="CK28" i="1"/>
  <c r="CK44" i="1" s="1"/>
  <c r="CL28" i="1"/>
  <c r="CL44" i="1" s="1"/>
  <c r="CM28" i="1"/>
  <c r="CM44" i="1" s="1"/>
  <c r="CN28" i="1"/>
  <c r="CN44" i="1" s="1"/>
  <c r="CO28" i="1"/>
  <c r="CO44" i="1" s="1"/>
  <c r="CP28" i="1"/>
  <c r="CP44" i="1" s="1"/>
  <c r="CQ28" i="1"/>
  <c r="CQ44" i="1" s="1"/>
  <c r="CR28" i="1"/>
  <c r="CR44" i="1" s="1"/>
  <c r="CS28" i="1"/>
  <c r="CS44" i="1" s="1"/>
  <c r="CT28" i="1"/>
  <c r="CT44" i="1" s="1"/>
  <c r="CU28" i="1"/>
  <c r="CU44" i="1" s="1"/>
  <c r="CV28" i="1"/>
  <c r="CV44" i="1" s="1"/>
  <c r="CW28" i="1"/>
  <c r="CW44" i="1" s="1"/>
  <c r="CX28" i="1"/>
  <c r="CX44" i="1" s="1"/>
  <c r="CY28" i="1"/>
  <c r="CY44" i="1" s="1"/>
  <c r="CZ28" i="1"/>
  <c r="CZ44" i="1" s="1"/>
  <c r="DA28" i="1"/>
  <c r="DA44" i="1" s="1"/>
  <c r="DB28" i="1"/>
  <c r="DB44" i="1" s="1"/>
  <c r="DC28" i="1"/>
  <c r="DC44" i="1" s="1"/>
  <c r="DD28" i="1"/>
  <c r="DD44" i="1" s="1"/>
  <c r="DE28" i="1"/>
  <c r="DE44" i="1" s="1"/>
  <c r="DF28" i="1"/>
  <c r="DF44" i="1" s="1"/>
  <c r="DG28" i="1"/>
  <c r="DG44" i="1" s="1"/>
  <c r="DH28" i="1"/>
  <c r="DH44" i="1" s="1"/>
  <c r="DI28" i="1"/>
  <c r="DI44" i="1" s="1"/>
  <c r="DJ28" i="1"/>
  <c r="DJ44" i="1" s="1"/>
  <c r="DK28" i="1"/>
  <c r="DK44" i="1" s="1"/>
  <c r="DL28" i="1"/>
  <c r="DL44" i="1" s="1"/>
  <c r="DM28" i="1"/>
  <c r="DM44" i="1" s="1"/>
  <c r="DN28" i="1"/>
  <c r="DN44" i="1" s="1"/>
  <c r="DO28" i="1"/>
  <c r="DO44" i="1" s="1"/>
  <c r="DP28" i="1"/>
  <c r="DP44" i="1" s="1"/>
  <c r="DQ28" i="1"/>
  <c r="DQ44" i="1" s="1"/>
  <c r="DR28" i="1"/>
  <c r="DR44" i="1" s="1"/>
  <c r="DS28" i="1"/>
  <c r="DS44" i="1" s="1"/>
  <c r="DT28" i="1"/>
  <c r="DT44" i="1" s="1"/>
  <c r="DU28" i="1"/>
  <c r="DU44" i="1" s="1"/>
  <c r="DV28" i="1"/>
  <c r="DV44" i="1" s="1"/>
  <c r="DW28" i="1"/>
  <c r="DW44" i="1" s="1"/>
  <c r="DX28" i="1"/>
  <c r="DX44" i="1" s="1"/>
  <c r="DY28" i="1"/>
  <c r="DY44" i="1" s="1"/>
  <c r="DZ28" i="1"/>
  <c r="DZ44" i="1" s="1"/>
  <c r="EA28" i="1"/>
  <c r="EA44" i="1" s="1"/>
  <c r="EB28" i="1"/>
  <c r="EB44" i="1" s="1"/>
  <c r="EC28" i="1"/>
  <c r="EC44" i="1" s="1"/>
  <c r="ED28" i="1"/>
  <c r="ED44" i="1" s="1"/>
  <c r="EE28" i="1"/>
  <c r="EE44" i="1" s="1"/>
  <c r="EF28" i="1"/>
  <c r="EF44" i="1" s="1"/>
  <c r="EG28" i="1"/>
  <c r="EG44" i="1" s="1"/>
  <c r="EH28" i="1"/>
  <c r="EH44" i="1" s="1"/>
  <c r="EI28" i="1"/>
  <c r="EI44" i="1" s="1"/>
  <c r="EJ28" i="1"/>
  <c r="EJ44" i="1" s="1"/>
  <c r="EK28" i="1"/>
  <c r="EK44" i="1" s="1"/>
  <c r="EL28" i="1"/>
  <c r="EL44" i="1" s="1"/>
  <c r="EM28" i="1"/>
  <c r="EM44" i="1" s="1"/>
  <c r="EN28" i="1"/>
  <c r="EN44" i="1" s="1"/>
  <c r="EO28" i="1"/>
  <c r="EO44" i="1" s="1"/>
  <c r="EP28" i="1"/>
  <c r="EP44" i="1" s="1"/>
  <c r="EQ28" i="1"/>
  <c r="EQ44" i="1" s="1"/>
  <c r="ER28" i="1"/>
  <c r="ER44" i="1" s="1"/>
  <c r="ES28" i="1"/>
  <c r="ES44" i="1" s="1"/>
  <c r="ET28" i="1"/>
  <c r="ET44" i="1" s="1"/>
  <c r="EU28" i="1"/>
  <c r="EU44" i="1" s="1"/>
  <c r="EV28" i="1"/>
  <c r="EV44" i="1" s="1"/>
  <c r="EW28" i="1"/>
  <c r="EW44" i="1" s="1"/>
  <c r="EX28" i="1"/>
  <c r="EX44" i="1" s="1"/>
  <c r="EY28" i="1"/>
  <c r="EY44" i="1" s="1"/>
  <c r="EZ28" i="1"/>
  <c r="EZ44" i="1" s="1"/>
  <c r="FA28" i="1"/>
  <c r="FA44" i="1" s="1"/>
  <c r="FB28" i="1"/>
  <c r="FB44" i="1" s="1"/>
  <c r="FC28" i="1"/>
  <c r="FC44" i="1" s="1"/>
  <c r="FC46" i="1" s="1"/>
  <c r="FD44" i="1"/>
  <c r="FE44" i="1"/>
  <c r="FG44" i="1"/>
  <c r="FH44" i="1"/>
  <c r="FI44" i="1"/>
  <c r="FJ44" i="1"/>
  <c r="FK44" i="1"/>
  <c r="FL44" i="1"/>
  <c r="FM44" i="1"/>
  <c r="D29" i="1"/>
  <c r="D28" i="1"/>
  <c r="AN25" i="1"/>
  <c r="AO25" i="1"/>
  <c r="AP25" i="1"/>
  <c r="AQ25" i="1"/>
  <c r="AR25" i="1"/>
  <c r="AS25" i="1"/>
  <c r="AT25" i="1"/>
  <c r="AU25" i="1"/>
  <c r="AV25" i="1"/>
  <c r="AW25" i="1"/>
  <c r="AX25" i="1"/>
  <c r="AY25" i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CE25" i="1"/>
  <c r="CF25" i="1"/>
  <c r="CG25" i="1"/>
  <c r="CH25" i="1"/>
  <c r="CI25" i="1"/>
  <c r="CJ25" i="1"/>
  <c r="CK25" i="1"/>
  <c r="CL25" i="1"/>
  <c r="CM25" i="1"/>
  <c r="CN25" i="1"/>
  <c r="CO25" i="1"/>
  <c r="CP25" i="1"/>
  <c r="CQ25" i="1"/>
  <c r="CR25" i="1"/>
  <c r="CS25" i="1"/>
  <c r="CT25" i="1"/>
  <c r="CU25" i="1"/>
  <c r="CV25" i="1"/>
  <c r="CW25" i="1"/>
  <c r="CX25" i="1"/>
  <c r="CY25" i="1"/>
  <c r="CZ25" i="1"/>
  <c r="DA25" i="1"/>
  <c r="DB25" i="1"/>
  <c r="DC25" i="1"/>
  <c r="DD25" i="1"/>
  <c r="DE25" i="1"/>
  <c r="DF25" i="1"/>
  <c r="DG25" i="1"/>
  <c r="DH25" i="1"/>
  <c r="DI25" i="1"/>
  <c r="DJ25" i="1"/>
  <c r="DK25" i="1"/>
  <c r="DL25" i="1"/>
  <c r="DM25" i="1"/>
  <c r="DN25" i="1"/>
  <c r="DO25" i="1"/>
  <c r="DP25" i="1"/>
  <c r="DQ25" i="1"/>
  <c r="DR25" i="1"/>
  <c r="DS25" i="1"/>
  <c r="DT25" i="1"/>
  <c r="DU25" i="1"/>
  <c r="DV25" i="1"/>
  <c r="DW25" i="1"/>
  <c r="DX25" i="1"/>
  <c r="DY25" i="1"/>
  <c r="DZ25" i="1"/>
  <c r="EA25" i="1"/>
  <c r="EB25" i="1"/>
  <c r="EC25" i="1"/>
  <c r="ED25" i="1"/>
  <c r="EE25" i="1"/>
  <c r="EF25" i="1"/>
  <c r="EG25" i="1"/>
  <c r="EH25" i="1"/>
  <c r="EI25" i="1"/>
  <c r="EJ25" i="1"/>
  <c r="EK25" i="1"/>
  <c r="EL25" i="1"/>
  <c r="EM25" i="1"/>
  <c r="EN25" i="1"/>
  <c r="EO25" i="1"/>
  <c r="EP25" i="1"/>
  <c r="EQ25" i="1"/>
  <c r="ER25" i="1"/>
  <c r="ES25" i="1"/>
  <c r="ET25" i="1"/>
  <c r="EU25" i="1"/>
  <c r="EV25" i="1"/>
  <c r="EW25" i="1"/>
  <c r="EX25" i="1"/>
  <c r="EY25" i="1"/>
  <c r="EZ25" i="1"/>
  <c r="FA25" i="1"/>
  <c r="FB25" i="1"/>
  <c r="FC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D25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R10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H10" i="1"/>
  <c r="CI10" i="1"/>
  <c r="CJ10" i="1"/>
  <c r="CK10" i="1"/>
  <c r="CL10" i="1"/>
  <c r="CM10" i="1"/>
  <c r="CN10" i="1"/>
  <c r="CO10" i="1"/>
  <c r="CP10" i="1"/>
  <c r="CQ10" i="1"/>
  <c r="CR10" i="1"/>
  <c r="CS10" i="1"/>
  <c r="CT10" i="1"/>
  <c r="CU10" i="1"/>
  <c r="CV10" i="1"/>
  <c r="CW10" i="1"/>
  <c r="CX10" i="1"/>
  <c r="CY10" i="1"/>
  <c r="CZ10" i="1"/>
  <c r="DA10" i="1"/>
  <c r="DB10" i="1"/>
  <c r="DC10" i="1"/>
  <c r="DD10" i="1"/>
  <c r="DE10" i="1"/>
  <c r="DF10" i="1"/>
  <c r="DG10" i="1"/>
  <c r="DH10" i="1"/>
  <c r="DI10" i="1"/>
  <c r="DJ10" i="1"/>
  <c r="DK10" i="1"/>
  <c r="DL10" i="1"/>
  <c r="DM10" i="1"/>
  <c r="DN10" i="1"/>
  <c r="DO10" i="1"/>
  <c r="DP10" i="1"/>
  <c r="DQ10" i="1"/>
  <c r="DR10" i="1"/>
  <c r="DS10" i="1"/>
  <c r="DT10" i="1"/>
  <c r="DU10" i="1"/>
  <c r="DV10" i="1"/>
  <c r="DW10" i="1"/>
  <c r="DX10" i="1"/>
  <c r="DY10" i="1"/>
  <c r="DZ10" i="1"/>
  <c r="EA10" i="1"/>
  <c r="EB10" i="1"/>
  <c r="EC10" i="1"/>
  <c r="ED10" i="1"/>
  <c r="EE10" i="1"/>
  <c r="EF10" i="1"/>
  <c r="EG10" i="1"/>
  <c r="EH10" i="1"/>
  <c r="EI10" i="1"/>
  <c r="EJ10" i="1"/>
  <c r="EK10" i="1"/>
  <c r="EL10" i="1"/>
  <c r="EM10" i="1"/>
  <c r="EN10" i="1"/>
  <c r="EO10" i="1"/>
  <c r="EP10" i="1"/>
  <c r="EQ10" i="1"/>
  <c r="ER10" i="1"/>
  <c r="ES10" i="1"/>
  <c r="ET10" i="1"/>
  <c r="EU10" i="1"/>
  <c r="EV10" i="1"/>
  <c r="EW10" i="1"/>
  <c r="EX10" i="1"/>
  <c r="EY10" i="1"/>
  <c r="EZ10" i="1"/>
  <c r="FA10" i="1"/>
  <c r="FB10" i="1"/>
  <c r="FC10" i="1"/>
  <c r="C10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AL18" i="1"/>
  <c r="AM18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CE18" i="1"/>
  <c r="CF18" i="1"/>
  <c r="CG18" i="1"/>
  <c r="CH18" i="1"/>
  <c r="CI18" i="1"/>
  <c r="CJ18" i="1"/>
  <c r="CK18" i="1"/>
  <c r="CL18" i="1"/>
  <c r="CM18" i="1"/>
  <c r="CN18" i="1"/>
  <c r="CO18" i="1"/>
  <c r="CP18" i="1"/>
  <c r="CQ18" i="1"/>
  <c r="CR18" i="1"/>
  <c r="CS18" i="1"/>
  <c r="CT18" i="1"/>
  <c r="CU18" i="1"/>
  <c r="CV18" i="1"/>
  <c r="CW18" i="1"/>
  <c r="CX18" i="1"/>
  <c r="CY18" i="1"/>
  <c r="CZ18" i="1"/>
  <c r="DA18" i="1"/>
  <c r="DB18" i="1"/>
  <c r="DC18" i="1"/>
  <c r="DD18" i="1"/>
  <c r="DE18" i="1"/>
  <c r="DF18" i="1"/>
  <c r="DG18" i="1"/>
  <c r="DH18" i="1"/>
  <c r="DI18" i="1"/>
  <c r="DJ18" i="1"/>
  <c r="DK18" i="1"/>
  <c r="DL18" i="1"/>
  <c r="DM18" i="1"/>
  <c r="DN18" i="1"/>
  <c r="DO18" i="1"/>
  <c r="DP18" i="1"/>
  <c r="DQ18" i="1"/>
  <c r="DR18" i="1"/>
  <c r="DS18" i="1"/>
  <c r="DT18" i="1"/>
  <c r="DU18" i="1"/>
  <c r="DV18" i="1"/>
  <c r="DW18" i="1"/>
  <c r="DX18" i="1"/>
  <c r="DY18" i="1"/>
  <c r="DZ18" i="1"/>
  <c r="EA18" i="1"/>
  <c r="EB18" i="1"/>
  <c r="EC18" i="1"/>
  <c r="ED18" i="1"/>
  <c r="EE18" i="1"/>
  <c r="EF18" i="1"/>
  <c r="EG18" i="1"/>
  <c r="EH18" i="1"/>
  <c r="EI18" i="1"/>
  <c r="EJ18" i="1"/>
  <c r="EK18" i="1"/>
  <c r="EL18" i="1"/>
  <c r="EM18" i="1"/>
  <c r="EN18" i="1"/>
  <c r="EO18" i="1"/>
  <c r="EP18" i="1"/>
  <c r="EQ18" i="1"/>
  <c r="ER18" i="1"/>
  <c r="ES18" i="1"/>
  <c r="ET18" i="1"/>
  <c r="EU18" i="1"/>
  <c r="EV18" i="1"/>
  <c r="EW18" i="1"/>
  <c r="EX18" i="1"/>
  <c r="EY18" i="1"/>
  <c r="EZ18" i="1"/>
  <c r="FA18" i="1"/>
  <c r="FB18" i="1"/>
  <c r="FC18" i="1"/>
  <c r="E18" i="1"/>
  <c r="F18" i="1"/>
  <c r="G18" i="1"/>
  <c r="H18" i="1"/>
  <c r="D18" i="1"/>
  <c r="FN45" i="1"/>
  <c r="FY56" i="1" s="1"/>
  <c r="FM45" i="1"/>
  <c r="FL45" i="1"/>
  <c r="FK45" i="1"/>
  <c r="FJ45" i="1"/>
  <c r="FI45" i="1"/>
  <c r="FH45" i="1"/>
  <c r="FG45" i="1"/>
  <c r="FF45" i="1"/>
  <c r="FE45" i="1"/>
  <c r="FD45" i="1"/>
  <c r="FB45" i="1"/>
  <c r="FA45" i="1"/>
  <c r="EZ45" i="1"/>
  <c r="EY45" i="1"/>
  <c r="EX45" i="1"/>
  <c r="EW45" i="1"/>
  <c r="EV45" i="1"/>
  <c r="EU45" i="1"/>
  <c r="ET45" i="1"/>
  <c r="ES45" i="1"/>
  <c r="ER45" i="1"/>
  <c r="EQ45" i="1"/>
  <c r="EP45" i="1"/>
  <c r="EO45" i="1"/>
  <c r="EN45" i="1"/>
  <c r="EM45" i="1"/>
  <c r="EL45" i="1"/>
  <c r="EK45" i="1"/>
  <c r="EJ45" i="1"/>
  <c r="EI45" i="1"/>
  <c r="EH45" i="1"/>
  <c r="EG45" i="1"/>
  <c r="EF45" i="1"/>
  <c r="EE45" i="1"/>
  <c r="ED45" i="1"/>
  <c r="EC45" i="1"/>
  <c r="EB45" i="1"/>
  <c r="EA45" i="1"/>
  <c r="DZ45" i="1"/>
  <c r="DY45" i="1"/>
  <c r="DX45" i="1"/>
  <c r="DW45" i="1"/>
  <c r="DV45" i="1"/>
  <c r="DU45" i="1"/>
  <c r="DT45" i="1"/>
  <c r="DS45" i="1"/>
  <c r="DR45" i="1"/>
  <c r="DQ45" i="1"/>
  <c r="DP45" i="1"/>
  <c r="DO45" i="1"/>
  <c r="DN45" i="1"/>
  <c r="DM45" i="1"/>
  <c r="DL45" i="1"/>
  <c r="DK45" i="1"/>
  <c r="DJ45" i="1"/>
  <c r="DI45" i="1"/>
  <c r="DH45" i="1"/>
  <c r="DG45" i="1"/>
  <c r="DF45" i="1"/>
  <c r="DE45" i="1"/>
  <c r="DD45" i="1"/>
  <c r="DC45" i="1"/>
  <c r="DB45" i="1"/>
  <c r="DA45" i="1"/>
  <c r="CZ45" i="1"/>
  <c r="CY45" i="1"/>
  <c r="CX45" i="1"/>
  <c r="CW45" i="1"/>
  <c r="CV45" i="1"/>
  <c r="CU45" i="1"/>
  <c r="CT45" i="1"/>
  <c r="CS45" i="1"/>
  <c r="CR45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FN44" i="1"/>
  <c r="FF44" i="1"/>
  <c r="C44" i="1"/>
  <c r="FV90" i="1" l="1"/>
  <c r="FC56" i="1"/>
  <c r="FV83" i="1"/>
  <c r="FV89" i="1" s="1"/>
  <c r="FC55" i="1"/>
  <c r="FC51" i="1"/>
  <c r="FV82" i="1"/>
  <c r="FV88" i="1" s="1"/>
  <c r="FH90" i="1"/>
  <c r="DJ90" i="1"/>
  <c r="CV90" i="1"/>
  <c r="FX56" i="1"/>
  <c r="FX83" i="1"/>
  <c r="C168" i="2" s="1"/>
  <c r="FW90" i="1"/>
  <c r="J167" i="2" s="1"/>
  <c r="E108" i="9" s="1"/>
  <c r="V90" i="1"/>
  <c r="B169" i="2"/>
  <c r="FY88" i="1"/>
  <c r="H169" i="2" s="1"/>
  <c r="FY89" i="1"/>
  <c r="I169" i="2" s="1"/>
  <c r="C169" i="2"/>
  <c r="FN46" i="1"/>
  <c r="FY57" i="1" s="1"/>
  <c r="FY55" i="1"/>
  <c r="FX82" i="1"/>
  <c r="B168" i="2" s="1"/>
  <c r="J166" i="2"/>
  <c r="E107" i="9" s="1"/>
  <c r="FX90" i="1"/>
  <c r="J168" i="2" s="1"/>
  <c r="E109" i="9" s="1"/>
  <c r="CR90" i="1"/>
  <c r="D166" i="2"/>
  <c r="FX55" i="1"/>
  <c r="T90" i="1"/>
  <c r="BJ90" i="1"/>
  <c r="AF90" i="1"/>
  <c r="FD90" i="1"/>
  <c r="CE90" i="1"/>
  <c r="Z90" i="1"/>
  <c r="AO90" i="1"/>
  <c r="BU90" i="1"/>
  <c r="DA90" i="1"/>
  <c r="EG90" i="1"/>
  <c r="FM90" i="1"/>
  <c r="AP90" i="1"/>
  <c r="BZ90" i="1"/>
  <c r="ED90" i="1"/>
  <c r="Q90" i="1"/>
  <c r="CC90" i="1"/>
  <c r="EO90" i="1"/>
  <c r="CX90" i="1"/>
  <c r="Y90" i="1"/>
  <c r="BE90" i="1"/>
  <c r="CK90" i="1"/>
  <c r="DQ90" i="1"/>
  <c r="EW90" i="1"/>
  <c r="EL90" i="1"/>
  <c r="AW90" i="1"/>
  <c r="DI90" i="1"/>
  <c r="DR90" i="1"/>
  <c r="AG90" i="1"/>
  <c r="BM90" i="1"/>
  <c r="CS90" i="1"/>
  <c r="DY90" i="1"/>
  <c r="FE90" i="1"/>
  <c r="BV90" i="1"/>
  <c r="BF90" i="1"/>
  <c r="DL90" i="1"/>
  <c r="EB90" i="1"/>
  <c r="EV90" i="1"/>
  <c r="FN90" i="1"/>
  <c r="P90" i="1"/>
  <c r="DB90" i="1"/>
  <c r="AD90" i="1"/>
  <c r="CL90" i="1"/>
  <c r="DD90" i="1"/>
  <c r="AL90" i="1"/>
  <c r="DF90" i="1"/>
  <c r="EP90" i="1"/>
  <c r="FJ90" i="1"/>
  <c r="AJ90" i="1"/>
  <c r="D167" i="2"/>
  <c r="AH90" i="1"/>
  <c r="BT90" i="1"/>
  <c r="DN90" i="1"/>
  <c r="EF90" i="1"/>
  <c r="FF90" i="1"/>
  <c r="FR90" i="1"/>
  <c r="J162" i="2" s="1"/>
  <c r="E103" i="9" s="1"/>
  <c r="AT90" i="1"/>
  <c r="BD90" i="1"/>
  <c r="DP90" i="1"/>
  <c r="C166" i="2"/>
  <c r="U90" i="1"/>
  <c r="AK90" i="1"/>
  <c r="BA90" i="1"/>
  <c r="BQ90" i="1"/>
  <c r="CG90" i="1"/>
  <c r="CW90" i="1"/>
  <c r="DM90" i="1"/>
  <c r="EC90" i="1"/>
  <c r="ES90" i="1"/>
  <c r="FI90" i="1"/>
  <c r="AN90" i="1"/>
  <c r="BN90" i="1"/>
  <c r="CH90" i="1"/>
  <c r="CP90" i="1"/>
  <c r="CZ90" i="1"/>
  <c r="DZ90" i="1"/>
  <c r="FB90" i="1"/>
  <c r="FL90" i="1"/>
  <c r="FW83" i="1"/>
  <c r="C167" i="2" s="1"/>
  <c r="AC90" i="1"/>
  <c r="AS90" i="1"/>
  <c r="BI90" i="1"/>
  <c r="BY90" i="1"/>
  <c r="CO90" i="1"/>
  <c r="DE90" i="1"/>
  <c r="DU90" i="1"/>
  <c r="EK90" i="1"/>
  <c r="FA90" i="1"/>
  <c r="O90" i="1"/>
  <c r="CB90" i="1"/>
  <c r="CT90" i="1"/>
  <c r="EN90" i="1"/>
  <c r="EX90" i="1"/>
  <c r="FW55" i="1"/>
  <c r="FW82" i="1"/>
  <c r="R90" i="1"/>
  <c r="BL90" i="1"/>
  <c r="CD90" i="1"/>
  <c r="DX90" i="1"/>
  <c r="FC89" i="1"/>
  <c r="FW56" i="1"/>
  <c r="FV55" i="1"/>
  <c r="AV90" i="1"/>
  <c r="DH90" i="1"/>
  <c r="ET90" i="1"/>
  <c r="FU83" i="1"/>
  <c r="C165" i="2" s="1"/>
  <c r="FQ83" i="1"/>
  <c r="FQ89" i="1" s="1"/>
  <c r="I161" i="2" s="1"/>
  <c r="FS83" i="1"/>
  <c r="FS89" i="1" s="1"/>
  <c r="I163" i="2" s="1"/>
  <c r="FT56" i="1"/>
  <c r="FR83" i="1"/>
  <c r="C162" i="2" s="1"/>
  <c r="H166" i="2"/>
  <c r="FU55" i="1"/>
  <c r="FV56" i="1"/>
  <c r="FO83" i="1"/>
  <c r="FO89" i="1" s="1"/>
  <c r="FJ83" i="1"/>
  <c r="FJ89" i="1" s="1"/>
  <c r="FL83" i="1"/>
  <c r="FL89" i="1" s="1"/>
  <c r="FG83" i="1"/>
  <c r="FG89" i="1" s="1"/>
  <c r="FD83" i="1"/>
  <c r="FD89" i="1" s="1"/>
  <c r="FM83" i="1"/>
  <c r="FM89" i="1" s="1"/>
  <c r="FH83" i="1"/>
  <c r="FH89" i="1" s="1"/>
  <c r="FN83" i="1"/>
  <c r="FN89" i="1" s="1"/>
  <c r="FI83" i="1"/>
  <c r="FI89" i="1" s="1"/>
  <c r="FK83" i="1"/>
  <c r="FK89" i="1" s="1"/>
  <c r="FF83" i="1"/>
  <c r="FF89" i="1" s="1"/>
  <c r="FE83" i="1"/>
  <c r="FE89" i="1" s="1"/>
  <c r="FP83" i="1"/>
  <c r="FP89" i="1" s="1"/>
  <c r="I160" i="2" s="1"/>
  <c r="FU56" i="1"/>
  <c r="FT55" i="1"/>
  <c r="FT82" i="1"/>
  <c r="AB90" i="1"/>
  <c r="CN90" i="1"/>
  <c r="EH90" i="1"/>
  <c r="EZ90" i="1"/>
  <c r="FU82" i="1"/>
  <c r="B165" i="2" s="1"/>
  <c r="D163" i="2"/>
  <c r="FS90" i="1"/>
  <c r="J163" i="2" s="1"/>
  <c r="E104" i="9" s="1"/>
  <c r="FU90" i="1"/>
  <c r="J165" i="2" s="1"/>
  <c r="E106" i="9" s="1"/>
  <c r="BX90" i="1"/>
  <c r="EJ90" i="1"/>
  <c r="D160" i="2"/>
  <c r="FP90" i="1"/>
  <c r="J160" i="2" s="1"/>
  <c r="E101" i="9" s="1"/>
  <c r="FT83" i="1"/>
  <c r="O82" i="1"/>
  <c r="O88" i="1" s="1"/>
  <c r="AX90" i="1"/>
  <c r="BH90" i="1"/>
  <c r="BR90" i="1"/>
  <c r="DT90" i="1"/>
  <c r="FT90" i="1"/>
  <c r="J164" i="2" s="1"/>
  <c r="E105" i="9" s="1"/>
  <c r="D164" i="2"/>
  <c r="D161" i="2"/>
  <c r="FQ90" i="1"/>
  <c r="J161" i="2" s="1"/>
  <c r="E102" i="9" s="1"/>
  <c r="FS56" i="1"/>
  <c r="FR56" i="1"/>
  <c r="FP55" i="1"/>
  <c r="FS82" i="1"/>
  <c r="FR55" i="1"/>
  <c r="FR82" i="1"/>
  <c r="FQ82" i="1"/>
  <c r="FQ55" i="1"/>
  <c r="FO56" i="1"/>
  <c r="FS55" i="1"/>
  <c r="FP82" i="1"/>
  <c r="FP56" i="1"/>
  <c r="FQ56" i="1"/>
  <c r="FO90" i="1"/>
  <c r="FO51" i="1"/>
  <c r="FO55" i="1"/>
  <c r="FO82" i="1"/>
  <c r="FO88" i="1" s="1"/>
  <c r="FL82" i="1"/>
  <c r="FL88" i="1" s="1"/>
  <c r="FH82" i="1"/>
  <c r="FH88" i="1" s="1"/>
  <c r="FD82" i="1"/>
  <c r="FD88" i="1" s="1"/>
  <c r="EY82" i="1"/>
  <c r="EY88" i="1" s="1"/>
  <c r="EU82" i="1"/>
  <c r="EU88" i="1" s="1"/>
  <c r="EQ82" i="1"/>
  <c r="EQ88" i="1" s="1"/>
  <c r="EM82" i="1"/>
  <c r="EM88" i="1" s="1"/>
  <c r="EI82" i="1"/>
  <c r="EI88" i="1" s="1"/>
  <c r="EE82" i="1"/>
  <c r="EE88" i="1" s="1"/>
  <c r="EA82" i="1"/>
  <c r="EA88" i="1" s="1"/>
  <c r="DW82" i="1"/>
  <c r="DW88" i="1" s="1"/>
  <c r="DS82" i="1"/>
  <c r="DS88" i="1" s="1"/>
  <c r="DO82" i="1"/>
  <c r="DO88" i="1" s="1"/>
  <c r="DK82" i="1"/>
  <c r="DK88" i="1" s="1"/>
  <c r="DG82" i="1"/>
  <c r="DG88" i="1" s="1"/>
  <c r="DC82" i="1"/>
  <c r="DC88" i="1" s="1"/>
  <c r="CY82" i="1"/>
  <c r="CY88" i="1" s="1"/>
  <c r="CU82" i="1"/>
  <c r="CU88" i="1" s="1"/>
  <c r="CQ82" i="1"/>
  <c r="CQ88" i="1" s="1"/>
  <c r="CM82" i="1"/>
  <c r="CM88" i="1" s="1"/>
  <c r="CI82" i="1"/>
  <c r="CI88" i="1" s="1"/>
  <c r="CE82" i="1"/>
  <c r="CE88" i="1" s="1"/>
  <c r="CA82" i="1"/>
  <c r="CA88" i="1" s="1"/>
  <c r="BW82" i="1"/>
  <c r="BW88" i="1" s="1"/>
  <c r="BS82" i="1"/>
  <c r="BS88" i="1" s="1"/>
  <c r="BO82" i="1"/>
  <c r="BO88" i="1" s="1"/>
  <c r="BK82" i="1"/>
  <c r="BK88" i="1" s="1"/>
  <c r="BG82" i="1"/>
  <c r="BG88" i="1" s="1"/>
  <c r="BC82" i="1"/>
  <c r="BC88" i="1" s="1"/>
  <c r="AY82" i="1"/>
  <c r="AY88" i="1" s="1"/>
  <c r="AU82" i="1"/>
  <c r="AU88" i="1" s="1"/>
  <c r="AQ82" i="1"/>
  <c r="AQ88" i="1" s="1"/>
  <c r="AM82" i="1"/>
  <c r="AM88" i="1" s="1"/>
  <c r="AI82" i="1"/>
  <c r="AI88" i="1" s="1"/>
  <c r="AE82" i="1"/>
  <c r="AE88" i="1" s="1"/>
  <c r="AA82" i="1"/>
  <c r="AA88" i="1" s="1"/>
  <c r="W82" i="1"/>
  <c r="W88" i="1" s="1"/>
  <c r="S82" i="1"/>
  <c r="S88" i="1" s="1"/>
  <c r="FC82" i="1"/>
  <c r="FC88" i="1" s="1"/>
  <c r="FK82" i="1"/>
  <c r="FK88" i="1" s="1"/>
  <c r="FG82" i="1"/>
  <c r="FG88" i="1" s="1"/>
  <c r="FB82" i="1"/>
  <c r="FB88" i="1" s="1"/>
  <c r="EX82" i="1"/>
  <c r="EX88" i="1" s="1"/>
  <c r="ET82" i="1"/>
  <c r="ET88" i="1" s="1"/>
  <c r="EP82" i="1"/>
  <c r="EP88" i="1" s="1"/>
  <c r="EL82" i="1"/>
  <c r="EL88" i="1" s="1"/>
  <c r="EH82" i="1"/>
  <c r="EH88" i="1" s="1"/>
  <c r="ED82" i="1"/>
  <c r="ED88" i="1" s="1"/>
  <c r="DZ82" i="1"/>
  <c r="DZ88" i="1" s="1"/>
  <c r="DV82" i="1"/>
  <c r="DV88" i="1" s="1"/>
  <c r="DR82" i="1"/>
  <c r="DR88" i="1" s="1"/>
  <c r="DN82" i="1"/>
  <c r="DN88" i="1" s="1"/>
  <c r="DJ82" i="1"/>
  <c r="DJ88" i="1" s="1"/>
  <c r="DF82" i="1"/>
  <c r="DF88" i="1" s="1"/>
  <c r="DB82" i="1"/>
  <c r="DB88" i="1" s="1"/>
  <c r="CX82" i="1"/>
  <c r="CX88" i="1" s="1"/>
  <c r="CT82" i="1"/>
  <c r="CT88" i="1" s="1"/>
  <c r="CP82" i="1"/>
  <c r="CP88" i="1" s="1"/>
  <c r="CL82" i="1"/>
  <c r="CL88" i="1" s="1"/>
  <c r="CH82" i="1"/>
  <c r="CH88" i="1" s="1"/>
  <c r="CD82" i="1"/>
  <c r="CD88" i="1" s="1"/>
  <c r="BZ82" i="1"/>
  <c r="BZ88" i="1" s="1"/>
  <c r="BV82" i="1"/>
  <c r="BV88" i="1" s="1"/>
  <c r="BR82" i="1"/>
  <c r="BR88" i="1" s="1"/>
  <c r="BN82" i="1"/>
  <c r="BN88" i="1" s="1"/>
  <c r="BJ82" i="1"/>
  <c r="BJ88" i="1" s="1"/>
  <c r="BF82" i="1"/>
  <c r="BF88" i="1" s="1"/>
  <c r="BB82" i="1"/>
  <c r="BB88" i="1" s="1"/>
  <c r="AX82" i="1"/>
  <c r="AX88" i="1" s="1"/>
  <c r="AT82" i="1"/>
  <c r="AT88" i="1" s="1"/>
  <c r="AP82" i="1"/>
  <c r="AP88" i="1" s="1"/>
  <c r="AL82" i="1"/>
  <c r="AL88" i="1" s="1"/>
  <c r="AH82" i="1"/>
  <c r="AH88" i="1" s="1"/>
  <c r="AD82" i="1"/>
  <c r="AD88" i="1" s="1"/>
  <c r="Z82" i="1"/>
  <c r="Z88" i="1" s="1"/>
  <c r="V82" i="1"/>
  <c r="V88" i="1" s="1"/>
  <c r="R82" i="1"/>
  <c r="R88" i="1" s="1"/>
  <c r="FN82" i="1"/>
  <c r="FN88" i="1" s="1"/>
  <c r="FJ82" i="1"/>
  <c r="FJ88" i="1" s="1"/>
  <c r="FF82" i="1"/>
  <c r="FF88" i="1" s="1"/>
  <c r="FA82" i="1"/>
  <c r="FA88" i="1" s="1"/>
  <c r="EW82" i="1"/>
  <c r="EW88" i="1" s="1"/>
  <c r="ES82" i="1"/>
  <c r="ES88" i="1" s="1"/>
  <c r="EO82" i="1"/>
  <c r="EO88" i="1" s="1"/>
  <c r="EK82" i="1"/>
  <c r="EK88" i="1" s="1"/>
  <c r="EG82" i="1"/>
  <c r="EG88" i="1" s="1"/>
  <c r="EC82" i="1"/>
  <c r="EC88" i="1" s="1"/>
  <c r="DY82" i="1"/>
  <c r="DY88" i="1" s="1"/>
  <c r="DU82" i="1"/>
  <c r="DU88" i="1" s="1"/>
  <c r="DQ82" i="1"/>
  <c r="DQ88" i="1" s="1"/>
  <c r="DM82" i="1"/>
  <c r="DM88" i="1" s="1"/>
  <c r="DI82" i="1"/>
  <c r="DI88" i="1" s="1"/>
  <c r="DE82" i="1"/>
  <c r="DE88" i="1" s="1"/>
  <c r="DA82" i="1"/>
  <c r="DA88" i="1" s="1"/>
  <c r="CW82" i="1"/>
  <c r="CW88" i="1" s="1"/>
  <c r="CS82" i="1"/>
  <c r="CS88" i="1" s="1"/>
  <c r="CO82" i="1"/>
  <c r="CO88" i="1" s="1"/>
  <c r="CK82" i="1"/>
  <c r="CK88" i="1" s="1"/>
  <c r="CG82" i="1"/>
  <c r="CG88" i="1" s="1"/>
  <c r="CC82" i="1"/>
  <c r="CC88" i="1" s="1"/>
  <c r="BY82" i="1"/>
  <c r="BY88" i="1" s="1"/>
  <c r="BU82" i="1"/>
  <c r="BU88" i="1" s="1"/>
  <c r="BQ82" i="1"/>
  <c r="BQ88" i="1" s="1"/>
  <c r="BM82" i="1"/>
  <c r="BM88" i="1" s="1"/>
  <c r="BI82" i="1"/>
  <c r="BI88" i="1" s="1"/>
  <c r="BE82" i="1"/>
  <c r="BE88" i="1" s="1"/>
  <c r="BA82" i="1"/>
  <c r="BA88" i="1" s="1"/>
  <c r="AW82" i="1"/>
  <c r="AW88" i="1" s="1"/>
  <c r="AS82" i="1"/>
  <c r="AS88" i="1" s="1"/>
  <c r="AO82" i="1"/>
  <c r="AO88" i="1" s="1"/>
  <c r="AK82" i="1"/>
  <c r="AK88" i="1" s="1"/>
  <c r="AG82" i="1"/>
  <c r="AG88" i="1" s="1"/>
  <c r="AC82" i="1"/>
  <c r="AC88" i="1" s="1"/>
  <c r="Y82" i="1"/>
  <c r="Y88" i="1" s="1"/>
  <c r="U82" i="1"/>
  <c r="U88" i="1" s="1"/>
  <c r="Q82" i="1"/>
  <c r="Q88" i="1" s="1"/>
  <c r="FM82" i="1"/>
  <c r="FM88" i="1" s="1"/>
  <c r="FI82" i="1"/>
  <c r="FI88" i="1" s="1"/>
  <c r="FE82" i="1"/>
  <c r="FE88" i="1" s="1"/>
  <c r="EZ82" i="1"/>
  <c r="EZ88" i="1" s="1"/>
  <c r="EV82" i="1"/>
  <c r="EV88" i="1" s="1"/>
  <c r="ER82" i="1"/>
  <c r="ER88" i="1" s="1"/>
  <c r="EN82" i="1"/>
  <c r="EN88" i="1" s="1"/>
  <c r="EJ82" i="1"/>
  <c r="EJ88" i="1" s="1"/>
  <c r="EF82" i="1"/>
  <c r="EF88" i="1" s="1"/>
  <c r="EB82" i="1"/>
  <c r="EB88" i="1" s="1"/>
  <c r="DX82" i="1"/>
  <c r="DX88" i="1" s="1"/>
  <c r="DT82" i="1"/>
  <c r="DT88" i="1" s="1"/>
  <c r="DP82" i="1"/>
  <c r="DP88" i="1" s="1"/>
  <c r="DL82" i="1"/>
  <c r="DL88" i="1" s="1"/>
  <c r="DH82" i="1"/>
  <c r="DH88" i="1" s="1"/>
  <c r="DD82" i="1"/>
  <c r="DD88" i="1" s="1"/>
  <c r="CZ82" i="1"/>
  <c r="CZ88" i="1" s="1"/>
  <c r="CV82" i="1"/>
  <c r="CV88" i="1" s="1"/>
  <c r="CR82" i="1"/>
  <c r="CR88" i="1" s="1"/>
  <c r="CN82" i="1"/>
  <c r="CN88" i="1" s="1"/>
  <c r="CJ82" i="1"/>
  <c r="CJ88" i="1" s="1"/>
  <c r="CF82" i="1"/>
  <c r="CF88" i="1" s="1"/>
  <c r="CB82" i="1"/>
  <c r="CB88" i="1" s="1"/>
  <c r="BX82" i="1"/>
  <c r="BX88" i="1" s="1"/>
  <c r="BT82" i="1"/>
  <c r="BT88" i="1" s="1"/>
  <c r="BP82" i="1"/>
  <c r="BP88" i="1" s="1"/>
  <c r="BL82" i="1"/>
  <c r="BL88" i="1" s="1"/>
  <c r="BH82" i="1"/>
  <c r="BH88" i="1" s="1"/>
  <c r="BD82" i="1"/>
  <c r="BD88" i="1" s="1"/>
  <c r="AZ82" i="1"/>
  <c r="AZ88" i="1" s="1"/>
  <c r="AV82" i="1"/>
  <c r="AV88" i="1" s="1"/>
  <c r="AR82" i="1"/>
  <c r="AR88" i="1" s="1"/>
  <c r="AN82" i="1"/>
  <c r="AN88" i="1" s="1"/>
  <c r="AJ82" i="1"/>
  <c r="AJ88" i="1" s="1"/>
  <c r="AF82" i="1"/>
  <c r="AF88" i="1" s="1"/>
  <c r="AB82" i="1"/>
  <c r="AB88" i="1" s="1"/>
  <c r="X82" i="1"/>
  <c r="X88" i="1" s="1"/>
  <c r="T82" i="1"/>
  <c r="T88" i="1" s="1"/>
  <c r="P82" i="1"/>
  <c r="P88" i="1" s="1"/>
  <c r="FM51" i="1"/>
  <c r="FA51" i="1"/>
  <c r="EK51" i="1"/>
  <c r="F46" i="1"/>
  <c r="DJ56" i="1"/>
  <c r="FJ46" i="1"/>
  <c r="V46" i="1"/>
  <c r="ER55" i="1"/>
  <c r="FF46" i="1"/>
  <c r="D44" i="1"/>
  <c r="O55" i="1" s="1"/>
  <c r="EG51" i="1"/>
  <c r="CH51" i="1"/>
  <c r="BZ51" i="1"/>
  <c r="V51" i="1"/>
  <c r="DL55" i="1"/>
  <c r="AZ55" i="1"/>
  <c r="FK55" i="1"/>
  <c r="CY55" i="1"/>
  <c r="BS55" i="1"/>
  <c r="AM55" i="1"/>
  <c r="EL55" i="1"/>
  <c r="CT55" i="1"/>
  <c r="BN55" i="1"/>
  <c r="AT55" i="1"/>
  <c r="AH55" i="1"/>
  <c r="DF55" i="1"/>
  <c r="EE55" i="1"/>
  <c r="FF55" i="1"/>
  <c r="U55" i="1"/>
  <c r="DN51" i="1"/>
  <c r="DF51" i="1"/>
  <c r="BB51" i="1"/>
  <c r="AT51" i="1"/>
  <c r="BZ55" i="1"/>
  <c r="DZ55" i="1"/>
  <c r="EW51" i="1"/>
  <c r="EC51" i="1"/>
  <c r="DY51" i="1"/>
  <c r="DQ51" i="1"/>
  <c r="DI51" i="1"/>
  <c r="DA51" i="1"/>
  <c r="CS51" i="1"/>
  <c r="CK51" i="1"/>
  <c r="CC51" i="1"/>
  <c r="BU51" i="1"/>
  <c r="BM51" i="1"/>
  <c r="BE51" i="1"/>
  <c r="AW51" i="1"/>
  <c r="AO51" i="1"/>
  <c r="AG51" i="1"/>
  <c r="Y51" i="1"/>
  <c r="Q51" i="1"/>
  <c r="AD56" i="1"/>
  <c r="AH56" i="1"/>
  <c r="BJ56" i="1"/>
  <c r="BN56" i="1"/>
  <c r="CD56" i="1"/>
  <c r="CP56" i="1"/>
  <c r="CT56" i="1"/>
  <c r="DV56" i="1"/>
  <c r="DZ56" i="1"/>
  <c r="FB56" i="1"/>
  <c r="FF56" i="1"/>
  <c r="DX51" i="1"/>
  <c r="O56" i="1"/>
  <c r="S56" i="1"/>
  <c r="W56" i="1"/>
  <c r="AA56" i="1"/>
  <c r="AE56" i="1"/>
  <c r="AI56" i="1"/>
  <c r="AM56" i="1"/>
  <c r="AQ56" i="1"/>
  <c r="AY56" i="1"/>
  <c r="BC56" i="1"/>
  <c r="BG56" i="1"/>
  <c r="BK56" i="1"/>
  <c r="BO56" i="1"/>
  <c r="BS56" i="1"/>
  <c r="BW56" i="1"/>
  <c r="CE56" i="1"/>
  <c r="CI56" i="1"/>
  <c r="CM56" i="1"/>
  <c r="CQ56" i="1"/>
  <c r="CU56" i="1"/>
  <c r="CY56" i="1"/>
  <c r="DC56" i="1"/>
  <c r="DK56" i="1"/>
  <c r="DO56" i="1"/>
  <c r="DS56" i="1"/>
  <c r="DW56" i="1"/>
  <c r="EA56" i="1"/>
  <c r="EE56" i="1"/>
  <c r="EI56" i="1"/>
  <c r="EQ56" i="1"/>
  <c r="EU56" i="1"/>
  <c r="EY56" i="1"/>
  <c r="FG56" i="1"/>
  <c r="FK56" i="1"/>
  <c r="FM46" i="1"/>
  <c r="FI46" i="1"/>
  <c r="FE46" i="1"/>
  <c r="EW46" i="1"/>
  <c r="EZ55" i="1"/>
  <c r="EG46" i="1"/>
  <c r="DQ46" i="1"/>
  <c r="DT55" i="1"/>
  <c r="DA46" i="1"/>
  <c r="CK46" i="1"/>
  <c r="CN55" i="1"/>
  <c r="BU46" i="1"/>
  <c r="BE46" i="1"/>
  <c r="BH55" i="1"/>
  <c r="AO46" i="1"/>
  <c r="CF55" i="1"/>
  <c r="AI55" i="1"/>
  <c r="BO55" i="1"/>
  <c r="CU55" i="1"/>
  <c r="EA55" i="1"/>
  <c r="DV46" i="1"/>
  <c r="EG55" i="1"/>
  <c r="FG55" i="1"/>
  <c r="DD55" i="1"/>
  <c r="R55" i="1"/>
  <c r="Q55" i="1"/>
  <c r="AD55" i="1"/>
  <c r="AK55" i="1"/>
  <c r="BC55" i="1"/>
  <c r="CD55" i="1"/>
  <c r="CP55" i="1"/>
  <c r="DO55" i="1"/>
  <c r="EP55" i="1"/>
  <c r="FB55" i="1"/>
  <c r="CA56" i="1"/>
  <c r="BZ56" i="1"/>
  <c r="EM56" i="1"/>
  <c r="EL56" i="1"/>
  <c r="FL55" i="1"/>
  <c r="EV55" i="1"/>
  <c r="EC46" i="1"/>
  <c r="EN55" i="1"/>
  <c r="EF55" i="1"/>
  <c r="DM46" i="1"/>
  <c r="DX55" i="1"/>
  <c r="DP55" i="1"/>
  <c r="CW46" i="1"/>
  <c r="DH55" i="1"/>
  <c r="CZ55" i="1"/>
  <c r="CG46" i="1"/>
  <c r="CR55" i="1"/>
  <c r="CJ55" i="1"/>
  <c r="BQ46" i="1"/>
  <c r="CB55" i="1"/>
  <c r="BT55" i="1"/>
  <c r="BA46" i="1"/>
  <c r="BL55" i="1"/>
  <c r="BD55" i="1"/>
  <c r="AV55" i="1"/>
  <c r="AN55" i="1"/>
  <c r="AJ55" i="1"/>
  <c r="AF55" i="1"/>
  <c r="AB55" i="1"/>
  <c r="X55" i="1"/>
  <c r="T55" i="1"/>
  <c r="P55" i="1"/>
  <c r="FK51" i="1"/>
  <c r="FG51" i="1"/>
  <c r="EY51" i="1"/>
  <c r="EU51" i="1"/>
  <c r="EQ51" i="1"/>
  <c r="EM51" i="1"/>
  <c r="EI51" i="1"/>
  <c r="EE51" i="1"/>
  <c r="EA51" i="1"/>
  <c r="DW51" i="1"/>
  <c r="DS51" i="1"/>
  <c r="DO51" i="1"/>
  <c r="DK51" i="1"/>
  <c r="DG51" i="1"/>
  <c r="DC51" i="1"/>
  <c r="CY51" i="1"/>
  <c r="CU51" i="1"/>
  <c r="CQ51" i="1"/>
  <c r="CM51" i="1"/>
  <c r="CI51" i="1"/>
  <c r="CE51" i="1"/>
  <c r="CA51" i="1"/>
  <c r="BW51" i="1"/>
  <c r="BS51" i="1"/>
  <c r="BO51" i="1"/>
  <c r="BK51" i="1"/>
  <c r="BG51" i="1"/>
  <c r="BC51" i="1"/>
  <c r="AY51" i="1"/>
  <c r="AU51" i="1"/>
  <c r="AQ51" i="1"/>
  <c r="AM51" i="1"/>
  <c r="AI51" i="1"/>
  <c r="AE51" i="1"/>
  <c r="AA51" i="1"/>
  <c r="W51" i="1"/>
  <c r="S51" i="1"/>
  <c r="N51" i="1"/>
  <c r="FI51" i="1"/>
  <c r="ES51" i="1"/>
  <c r="EB51" i="1"/>
  <c r="CX51" i="1"/>
  <c r="BR51" i="1"/>
  <c r="AL51" i="1"/>
  <c r="FH55" i="1"/>
  <c r="EB55" i="1"/>
  <c r="CV55" i="1"/>
  <c r="BP55" i="1"/>
  <c r="AX56" i="1"/>
  <c r="AC55" i="1"/>
  <c r="AO55" i="1"/>
  <c r="AX46" i="1"/>
  <c r="BI55" i="1"/>
  <c r="BJ46" i="1"/>
  <c r="BU55" i="1"/>
  <c r="CD46" i="1"/>
  <c r="CO55" i="1"/>
  <c r="CP46" i="1"/>
  <c r="DA55" i="1"/>
  <c r="DJ46" i="1"/>
  <c r="DU55" i="1"/>
  <c r="FA55" i="1"/>
  <c r="FM55" i="1"/>
  <c r="EJ55" i="1"/>
  <c r="BX55" i="1"/>
  <c r="AR55" i="1"/>
  <c r="W55" i="1"/>
  <c r="AX55" i="1"/>
  <c r="BJ55" i="1"/>
  <c r="CI55" i="1"/>
  <c r="DJ55" i="1"/>
  <c r="DV55" i="1"/>
  <c r="EU55" i="1"/>
  <c r="AU56" i="1"/>
  <c r="AT56" i="1"/>
  <c r="DG56" i="1"/>
  <c r="DF56" i="1"/>
  <c r="ES46" i="1"/>
  <c r="FD55" i="1"/>
  <c r="S55" i="1"/>
  <c r="Y55" i="1"/>
  <c r="AH46" i="1"/>
  <c r="AS55" i="1"/>
  <c r="AY55" i="1"/>
  <c r="AT46" i="1"/>
  <c r="BE55" i="1"/>
  <c r="BN46" i="1"/>
  <c r="BY55" i="1"/>
  <c r="CE55" i="1"/>
  <c r="BZ46" i="1"/>
  <c r="CK55" i="1"/>
  <c r="CT46" i="1"/>
  <c r="DE55" i="1"/>
  <c r="DK55" i="1"/>
  <c r="DF46" i="1"/>
  <c r="DQ55" i="1"/>
  <c r="DZ46" i="1"/>
  <c r="EK55" i="1"/>
  <c r="EQ55" i="1"/>
  <c r="EW55" i="1"/>
  <c r="P56" i="1"/>
  <c r="T56" i="1"/>
  <c r="X56" i="1"/>
  <c r="AB56" i="1"/>
  <c r="AF56" i="1"/>
  <c r="AJ56" i="1"/>
  <c r="AN56" i="1"/>
  <c r="EY55" i="1"/>
  <c r="EM55" i="1"/>
  <c r="EI55" i="1"/>
  <c r="DW55" i="1"/>
  <c r="DS55" i="1"/>
  <c r="DG55" i="1"/>
  <c r="DC55" i="1"/>
  <c r="CQ55" i="1"/>
  <c r="CM55" i="1"/>
  <c r="CA55" i="1"/>
  <c r="BW55" i="1"/>
  <c r="BK55" i="1"/>
  <c r="BG55" i="1"/>
  <c r="AU55" i="1"/>
  <c r="AQ55" i="1"/>
  <c r="AE55" i="1"/>
  <c r="AA55" i="1"/>
  <c r="FN51" i="1"/>
  <c r="FJ51" i="1"/>
  <c r="FF51" i="1"/>
  <c r="FB51" i="1"/>
  <c r="EX51" i="1"/>
  <c r="ET51" i="1"/>
  <c r="EP51" i="1"/>
  <c r="EL51" i="1"/>
  <c r="EH51" i="1"/>
  <c r="ED51" i="1"/>
  <c r="DZ51" i="1"/>
  <c r="DU51" i="1"/>
  <c r="DR51" i="1"/>
  <c r="DM51" i="1"/>
  <c r="DJ51" i="1"/>
  <c r="DE51" i="1"/>
  <c r="DB51" i="1"/>
  <c r="CW51" i="1"/>
  <c r="CT51" i="1"/>
  <c r="CO51" i="1"/>
  <c r="CL51" i="1"/>
  <c r="CG51" i="1"/>
  <c r="CD51" i="1"/>
  <c r="BY51" i="1"/>
  <c r="BV51" i="1"/>
  <c r="BQ51" i="1"/>
  <c r="BN51" i="1"/>
  <c r="BI51" i="1"/>
  <c r="BF51" i="1"/>
  <c r="BA51" i="1"/>
  <c r="AX51" i="1"/>
  <c r="AS51" i="1"/>
  <c r="AP51" i="1"/>
  <c r="AK51" i="1"/>
  <c r="AH51" i="1"/>
  <c r="AC51" i="1"/>
  <c r="Z51" i="1"/>
  <c r="U51" i="1"/>
  <c r="R51" i="1"/>
  <c r="FE51" i="1"/>
  <c r="EO51" i="1"/>
  <c r="DV51" i="1"/>
  <c r="CP51" i="1"/>
  <c r="BJ51" i="1"/>
  <c r="AD51" i="1"/>
  <c r="EP56" i="1"/>
  <c r="R56" i="1"/>
  <c r="AR56" i="1"/>
  <c r="AZ56" i="1"/>
  <c r="BH56" i="1"/>
  <c r="BP56" i="1"/>
  <c r="BX56" i="1"/>
  <c r="CF56" i="1"/>
  <c r="CJ56" i="1"/>
  <c r="CR56" i="1"/>
  <c r="CZ56" i="1"/>
  <c r="DH56" i="1"/>
  <c r="DP56" i="1"/>
  <c r="DX56" i="1"/>
  <c r="EF56" i="1"/>
  <c r="EN56" i="1"/>
  <c r="EV56" i="1"/>
  <c r="FD56" i="1"/>
  <c r="FL56" i="1"/>
  <c r="FH51" i="1"/>
  <c r="EZ51" i="1"/>
  <c r="ER51" i="1"/>
  <c r="EJ51" i="1"/>
  <c r="Z55" i="1"/>
  <c r="AP55" i="1"/>
  <c r="AP46" i="1"/>
  <c r="BA55" i="1"/>
  <c r="BF55" i="1"/>
  <c r="BF46" i="1"/>
  <c r="BQ55" i="1"/>
  <c r="BV55" i="1"/>
  <c r="BV46" i="1"/>
  <c r="CG55" i="1"/>
  <c r="CL55" i="1"/>
  <c r="CL46" i="1"/>
  <c r="CW55" i="1"/>
  <c r="DB55" i="1"/>
  <c r="DB46" i="1"/>
  <c r="DM55" i="1"/>
  <c r="DR55" i="1"/>
  <c r="DR46" i="1"/>
  <c r="EC55" i="1"/>
  <c r="EH55" i="1"/>
  <c r="ES55" i="1"/>
  <c r="EX55" i="1"/>
  <c r="FI55" i="1"/>
  <c r="FN55" i="1"/>
  <c r="Q56" i="1"/>
  <c r="U56" i="1"/>
  <c r="Y56" i="1"/>
  <c r="AC56" i="1"/>
  <c r="AG56" i="1"/>
  <c r="AK56" i="1"/>
  <c r="AO56" i="1"/>
  <c r="AS56" i="1"/>
  <c r="AW56" i="1"/>
  <c r="BA56" i="1"/>
  <c r="BE56" i="1"/>
  <c r="BI56" i="1"/>
  <c r="BM56" i="1"/>
  <c r="BQ56" i="1"/>
  <c r="BU56" i="1"/>
  <c r="BY56" i="1"/>
  <c r="CC56" i="1"/>
  <c r="CG56" i="1"/>
  <c r="CK56" i="1"/>
  <c r="CO56" i="1"/>
  <c r="CS56" i="1"/>
  <c r="CW56" i="1"/>
  <c r="DA56" i="1"/>
  <c r="DE56" i="1"/>
  <c r="DI56" i="1"/>
  <c r="DM56" i="1"/>
  <c r="DQ56" i="1"/>
  <c r="DU56" i="1"/>
  <c r="DY56" i="1"/>
  <c r="EC56" i="1"/>
  <c r="EG56" i="1"/>
  <c r="EK56" i="1"/>
  <c r="EO56" i="1"/>
  <c r="ES56" i="1"/>
  <c r="EW56" i="1"/>
  <c r="FA56" i="1"/>
  <c r="FE56" i="1"/>
  <c r="FI56" i="1"/>
  <c r="FM56" i="1"/>
  <c r="AV56" i="1"/>
  <c r="BD56" i="1"/>
  <c r="BL56" i="1"/>
  <c r="BT56" i="1"/>
  <c r="CB56" i="1"/>
  <c r="CN56" i="1"/>
  <c r="CV56" i="1"/>
  <c r="DD56" i="1"/>
  <c r="DL56" i="1"/>
  <c r="DT56" i="1"/>
  <c r="EB56" i="1"/>
  <c r="EJ56" i="1"/>
  <c r="ER56" i="1"/>
  <c r="EZ56" i="1"/>
  <c r="FH56" i="1"/>
  <c r="O51" i="1"/>
  <c r="FL51" i="1"/>
  <c r="FD51" i="1"/>
  <c r="EV51" i="1"/>
  <c r="EN51" i="1"/>
  <c r="EF51" i="1"/>
  <c r="V55" i="1"/>
  <c r="AL55" i="1"/>
  <c r="AL46" i="1"/>
  <c r="AW55" i="1"/>
  <c r="BB55" i="1"/>
  <c r="BB46" i="1"/>
  <c r="BM55" i="1"/>
  <c r="BR55" i="1"/>
  <c r="BR46" i="1"/>
  <c r="CC55" i="1"/>
  <c r="CH55" i="1"/>
  <c r="CH46" i="1"/>
  <c r="CS55" i="1"/>
  <c r="CX55" i="1"/>
  <c r="CX46" i="1"/>
  <c r="DI55" i="1"/>
  <c r="DN55" i="1"/>
  <c r="DN46" i="1"/>
  <c r="DY55" i="1"/>
  <c r="ED55" i="1"/>
  <c r="EO55" i="1"/>
  <c r="ET55" i="1"/>
  <c r="FE55" i="1"/>
  <c r="FJ55" i="1"/>
  <c r="N56" i="1"/>
  <c r="V56" i="1"/>
  <c r="Z56" i="1"/>
  <c r="AL56" i="1"/>
  <c r="AP56" i="1"/>
  <c r="BB56" i="1"/>
  <c r="BF56" i="1"/>
  <c r="BR56" i="1"/>
  <c r="BV56" i="1"/>
  <c r="CH56" i="1"/>
  <c r="CL56" i="1"/>
  <c r="CX56" i="1"/>
  <c r="DB56" i="1"/>
  <c r="DN56" i="1"/>
  <c r="DR56" i="1"/>
  <c r="ED56" i="1"/>
  <c r="EH56" i="1"/>
  <c r="ET56" i="1"/>
  <c r="EX56" i="1"/>
  <c r="FJ56" i="1"/>
  <c r="FN56" i="1"/>
  <c r="DT51" i="1"/>
  <c r="DP51" i="1"/>
  <c r="DL51" i="1"/>
  <c r="DH51" i="1"/>
  <c r="DD51" i="1"/>
  <c r="CZ51" i="1"/>
  <c r="CV51" i="1"/>
  <c r="CR51" i="1"/>
  <c r="CN51" i="1"/>
  <c r="CJ51" i="1"/>
  <c r="CF51" i="1"/>
  <c r="CB51" i="1"/>
  <c r="BX51" i="1"/>
  <c r="BT51" i="1"/>
  <c r="BP51" i="1"/>
  <c r="BL51" i="1"/>
  <c r="BH51" i="1"/>
  <c r="BD51" i="1"/>
  <c r="AZ51" i="1"/>
  <c r="AV51" i="1"/>
  <c r="AR51" i="1"/>
  <c r="AN51" i="1"/>
  <c r="AJ51" i="1"/>
  <c r="AF51" i="1"/>
  <c r="AB51" i="1"/>
  <c r="X51" i="1"/>
  <c r="T51" i="1"/>
  <c r="P51" i="1"/>
  <c r="AG55" i="1"/>
  <c r="AK46" i="1"/>
  <c r="Y46" i="1"/>
  <c r="U46" i="1"/>
  <c r="I46" i="1"/>
  <c r="FL46" i="1"/>
  <c r="FH46" i="1"/>
  <c r="FD46" i="1"/>
  <c r="FK46" i="1"/>
  <c r="FG46" i="1"/>
  <c r="H46" i="1"/>
  <c r="P46" i="1"/>
  <c r="X46" i="1"/>
  <c r="AF46" i="1"/>
  <c r="AN46" i="1"/>
  <c r="AV46" i="1"/>
  <c r="BD46" i="1"/>
  <c r="BL46" i="1"/>
  <c r="BT46" i="1"/>
  <c r="CB46" i="1"/>
  <c r="CJ46" i="1"/>
  <c r="CR46" i="1"/>
  <c r="CZ46" i="1"/>
  <c r="DH46" i="1"/>
  <c r="DP46" i="1"/>
  <c r="DX46" i="1"/>
  <c r="EF46" i="1"/>
  <c r="EN46" i="1"/>
  <c r="EV46" i="1"/>
  <c r="EZ46" i="1"/>
  <c r="M46" i="1"/>
  <c r="L46" i="1"/>
  <c r="T46" i="1"/>
  <c r="AB46" i="1"/>
  <c r="AJ46" i="1"/>
  <c r="AR46" i="1"/>
  <c r="AZ46" i="1"/>
  <c r="BH46" i="1"/>
  <c r="BP46" i="1"/>
  <c r="BX46" i="1"/>
  <c r="CF46" i="1"/>
  <c r="CN46" i="1"/>
  <c r="CV46" i="1"/>
  <c r="DD46" i="1"/>
  <c r="DL46" i="1"/>
  <c r="DT46" i="1"/>
  <c r="EB46" i="1"/>
  <c r="EJ46" i="1"/>
  <c r="ER46" i="1"/>
  <c r="J46" i="1"/>
  <c r="N46" i="1"/>
  <c r="R46" i="1"/>
  <c r="Z46" i="1"/>
  <c r="AD46" i="1"/>
  <c r="C46" i="1"/>
  <c r="G46" i="1"/>
  <c r="K46" i="1"/>
  <c r="O46" i="1"/>
  <c r="S46" i="1"/>
  <c r="W46" i="1"/>
  <c r="AA46" i="1"/>
  <c r="AE46" i="1"/>
  <c r="AI46" i="1"/>
  <c r="AM46" i="1"/>
  <c r="AQ46" i="1"/>
  <c r="AU46" i="1"/>
  <c r="AY46" i="1"/>
  <c r="BC46" i="1"/>
  <c r="BG46" i="1"/>
  <c r="BK46" i="1"/>
  <c r="BO46" i="1"/>
  <c r="BS46" i="1"/>
  <c r="BW46" i="1"/>
  <c r="CA46" i="1"/>
  <c r="CE46" i="1"/>
  <c r="CI46" i="1"/>
  <c r="CM46" i="1"/>
  <c r="CQ46" i="1"/>
  <c r="CU46" i="1"/>
  <c r="CY46" i="1"/>
  <c r="DC46" i="1"/>
  <c r="DG46" i="1"/>
  <c r="DK46" i="1"/>
  <c r="DO46" i="1"/>
  <c r="DS46" i="1"/>
  <c r="DW46" i="1"/>
  <c r="EA46" i="1"/>
  <c r="EE46" i="1"/>
  <c r="EI46" i="1"/>
  <c r="EM46" i="1"/>
  <c r="EQ46" i="1"/>
  <c r="EU46" i="1"/>
  <c r="EY46" i="1"/>
  <c r="E46" i="1"/>
  <c r="AC46" i="1"/>
  <c r="AS46" i="1"/>
  <c r="BI46" i="1"/>
  <c r="BY46" i="1"/>
  <c r="CO46" i="1"/>
  <c r="DE46" i="1"/>
  <c r="DU46" i="1"/>
  <c r="EK46" i="1"/>
  <c r="FA46" i="1"/>
  <c r="ED46" i="1"/>
  <c r="EH46" i="1"/>
  <c r="EL46" i="1"/>
  <c r="EP46" i="1"/>
  <c r="ET46" i="1"/>
  <c r="EX46" i="1"/>
  <c r="FB46" i="1"/>
  <c r="Q46" i="1"/>
  <c r="AG46" i="1"/>
  <c r="AW46" i="1"/>
  <c r="BM46" i="1"/>
  <c r="CC46" i="1"/>
  <c r="CS46" i="1"/>
  <c r="DI46" i="1"/>
  <c r="DY46" i="1"/>
  <c r="EO46" i="1"/>
  <c r="FC57" i="1" l="1"/>
  <c r="FX89" i="1"/>
  <c r="I168" i="2" s="1"/>
  <c r="FX88" i="1"/>
  <c r="H168" i="2" s="1"/>
  <c r="FX57" i="1"/>
  <c r="D46" i="1"/>
  <c r="N57" i="1" s="1"/>
  <c r="I166" i="2"/>
  <c r="FW57" i="1"/>
  <c r="C161" i="2"/>
  <c r="C163" i="2"/>
  <c r="FU89" i="1"/>
  <c r="I165" i="2" s="1"/>
  <c r="FW89" i="1"/>
  <c r="I167" i="2" s="1"/>
  <c r="B167" i="2"/>
  <c r="FW88" i="1"/>
  <c r="H167" i="2" s="1"/>
  <c r="FR89" i="1"/>
  <c r="I162" i="2" s="1"/>
  <c r="C160" i="2"/>
  <c r="B166" i="2"/>
  <c r="FV57" i="1"/>
  <c r="FT57" i="1"/>
  <c r="N55" i="1"/>
  <c r="FU88" i="1"/>
  <c r="H165" i="2" s="1"/>
  <c r="FU57" i="1"/>
  <c r="C164" i="2"/>
  <c r="FT89" i="1"/>
  <c r="I164" i="2" s="1"/>
  <c r="FT88" i="1"/>
  <c r="H164" i="2" s="1"/>
  <c r="B164" i="2"/>
  <c r="FQ88" i="1"/>
  <c r="H161" i="2" s="1"/>
  <c r="B161" i="2"/>
  <c r="B162" i="2"/>
  <c r="FR88" i="1"/>
  <c r="H162" i="2" s="1"/>
  <c r="FQ57" i="1"/>
  <c r="B160" i="2"/>
  <c r="FP88" i="1"/>
  <c r="H160" i="2" s="1"/>
  <c r="FR57" i="1"/>
  <c r="FP57" i="1"/>
  <c r="B163" i="2"/>
  <c r="FS88" i="1"/>
  <c r="H163" i="2" s="1"/>
  <c r="FS57" i="1"/>
  <c r="FO57" i="1"/>
  <c r="EZ57" i="1"/>
  <c r="FA57" i="1"/>
  <c r="CN57" i="1"/>
  <c r="DZ57" i="1"/>
  <c r="AB57" i="1"/>
  <c r="FL57" i="1"/>
  <c r="CZ57" i="1"/>
  <c r="DJ57" i="1"/>
  <c r="BN57" i="1"/>
  <c r="AX57" i="1"/>
  <c r="AN57" i="1"/>
  <c r="EA57" i="1"/>
  <c r="BO57" i="1"/>
  <c r="AG57" i="1"/>
  <c r="CV57" i="1"/>
  <c r="EB57" i="1"/>
  <c r="BP57" i="1"/>
  <c r="FF57" i="1"/>
  <c r="CD57" i="1"/>
  <c r="R57" i="1"/>
  <c r="EU57" i="1"/>
  <c r="CI57" i="1"/>
  <c r="W57" i="1"/>
  <c r="FG57" i="1"/>
  <c r="CU57" i="1"/>
  <c r="AI57" i="1"/>
  <c r="DM57" i="1"/>
  <c r="BA57" i="1"/>
  <c r="FH57" i="1"/>
  <c r="EJ57" i="1"/>
  <c r="FM57" i="1"/>
  <c r="EV57" i="1"/>
  <c r="P57" i="1"/>
  <c r="EL57" i="1"/>
  <c r="DF57" i="1"/>
  <c r="BZ57" i="1"/>
  <c r="AT57" i="1"/>
  <c r="EM57" i="1"/>
  <c r="CA57" i="1"/>
  <c r="DS57" i="1"/>
  <c r="BG57" i="1"/>
  <c r="AJ57" i="1"/>
  <c r="CS57" i="1"/>
  <c r="DU57" i="1"/>
  <c r="BI57" i="1"/>
  <c r="BL57" i="1"/>
  <c r="CB57" i="1"/>
  <c r="CR57" i="1"/>
  <c r="DH57" i="1"/>
  <c r="DX57" i="1"/>
  <c r="EN57" i="1"/>
  <c r="DT57" i="1"/>
  <c r="BH57" i="1"/>
  <c r="FI57" i="1"/>
  <c r="ES57" i="1"/>
  <c r="EF57" i="1"/>
  <c r="BT57" i="1"/>
  <c r="FN57" i="1"/>
  <c r="EX57" i="1"/>
  <c r="EH57" i="1"/>
  <c r="DR57" i="1"/>
  <c r="DB57" i="1"/>
  <c r="CL57" i="1"/>
  <c r="BV57" i="1"/>
  <c r="BF57" i="1"/>
  <c r="AP57" i="1"/>
  <c r="Z57" i="1"/>
  <c r="AO57" i="1"/>
  <c r="U57" i="1"/>
  <c r="EE57" i="1"/>
  <c r="CY57" i="1"/>
  <c r="BS57" i="1"/>
  <c r="AM57" i="1"/>
  <c r="X57" i="1"/>
  <c r="EQ57" i="1"/>
  <c r="DK57" i="1"/>
  <c r="CE57" i="1"/>
  <c r="AY57" i="1"/>
  <c r="S57" i="1"/>
  <c r="AV57" i="1"/>
  <c r="DI57" i="1"/>
  <c r="AW57" i="1"/>
  <c r="Q57" i="1"/>
  <c r="CG57" i="1"/>
  <c r="DQ57" i="1"/>
  <c r="BY57" i="1"/>
  <c r="AZ57" i="1"/>
  <c r="CF57" i="1"/>
  <c r="DL57" i="1"/>
  <c r="ER57" i="1"/>
  <c r="EP57" i="1"/>
  <c r="CT57" i="1"/>
  <c r="AH57" i="1"/>
  <c r="AC57" i="1"/>
  <c r="DO57" i="1"/>
  <c r="BC57" i="1"/>
  <c r="AF57" i="1"/>
  <c r="CC57" i="1"/>
  <c r="EK57" i="1"/>
  <c r="BE57" i="1"/>
  <c r="BX57" i="1"/>
  <c r="EW57" i="1"/>
  <c r="CJ57" i="1"/>
  <c r="FB57" i="1"/>
  <c r="DV57" i="1"/>
  <c r="CP57" i="1"/>
  <c r="BJ57" i="1"/>
  <c r="AD57" i="1"/>
  <c r="Y57" i="1"/>
  <c r="DG57" i="1"/>
  <c r="AU57" i="1"/>
  <c r="EY57" i="1"/>
  <c r="CM57" i="1"/>
  <c r="AA57" i="1"/>
  <c r="EC57" i="1"/>
  <c r="BQ57" i="1"/>
  <c r="DE57" i="1"/>
  <c r="CO57" i="1"/>
  <c r="DD57" i="1"/>
  <c r="AR57" i="1"/>
  <c r="FE57" i="1"/>
  <c r="EO57" i="1"/>
  <c r="DP57" i="1"/>
  <c r="BD57" i="1"/>
  <c r="FJ57" i="1"/>
  <c r="ET57" i="1"/>
  <c r="ED57" i="1"/>
  <c r="DN57" i="1"/>
  <c r="CX57" i="1"/>
  <c r="CH57" i="1"/>
  <c r="BR57" i="1"/>
  <c r="BB57" i="1"/>
  <c r="AL57" i="1"/>
  <c r="V57" i="1"/>
  <c r="AK57" i="1"/>
  <c r="DW57" i="1"/>
  <c r="CQ57" i="1"/>
  <c r="BK57" i="1"/>
  <c r="AE57" i="1"/>
  <c r="FK57" i="1"/>
  <c r="EI57" i="1"/>
  <c r="DC57" i="1"/>
  <c r="BW57" i="1"/>
  <c r="AQ57" i="1"/>
  <c r="T57" i="1"/>
  <c r="DY57" i="1"/>
  <c r="BM57" i="1"/>
  <c r="CW57" i="1"/>
  <c r="CK57" i="1"/>
  <c r="AS57" i="1"/>
  <c r="FD57" i="1"/>
  <c r="DA57" i="1"/>
  <c r="BU57" i="1"/>
  <c r="EG57" i="1"/>
  <c r="O57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A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http://www.bcb.gov.br/?COMPDLSP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8" authorId="1" shapeId="0" xr:uid="{00000000-0006-0000-0000-000002000000}">
      <text>
        <r>
          <rPr>
            <b/>
            <sz val="9"/>
            <color indexed="81"/>
            <rFont val="Segoe UI"/>
            <family val="2"/>
          </rPr>
          <t>NFSP sem desvalorização cambial é variação de um mês para outro da DFL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10" authorId="1" shapeId="0" xr:uid="{00000000-0006-0000-0000-000003000000}">
      <text>
        <r>
          <rPr>
            <b/>
            <sz val="9"/>
            <color indexed="81"/>
            <rFont val="Segoe UI"/>
            <family val="2"/>
          </rPr>
          <t>NFSP com desvalorização cambial é variação de um mês para outro da DFL + ajuste metodológico sobre dívida interna</t>
        </r>
      </text>
    </comment>
    <comment ref="A11" authorId="1" shapeId="0" xr:uid="{00000000-0006-0000-0000-000004000000}">
      <text>
        <r>
          <rPr>
            <b/>
            <sz val="9"/>
            <color indexed="81"/>
            <rFont val="Segoe UI"/>
            <family val="2"/>
          </rPr>
          <t>Variação de um mês para outro explicada por Dívida externa -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12" authorId="1" shapeId="0" xr:uid="{00000000-0006-0000-0000-000005000000}">
      <text>
        <r>
          <rPr>
            <b/>
            <sz val="9"/>
            <color indexed="81"/>
            <rFont val="Segoe UI"/>
            <family val="2"/>
          </rPr>
          <t xml:space="preserve">Reconhecimento de esqueletos tem impacto sobre DLSP, mas não sobre NFSP porque não é levado em conta no cálculo da NFSP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1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http://www.bcb.gov.br/?FATORESDLSP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9" authorId="1" shapeId="0" xr:uid="{00000000-0006-0000-0000-000007000000}">
      <text>
        <r>
          <rPr>
            <b/>
            <sz val="9"/>
            <color indexed="81"/>
            <rFont val="Segoe UI"/>
            <family val="2"/>
          </rPr>
          <t>Fonte: http://www.bcb.gov.br/ftp/infecon/Estatisticasfiscais.pdf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  <author>Rafael BAP</author>
  </authors>
  <commentList>
    <comment ref="B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http://www.bcb.gov.br/?copom130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http://www.bcb.gov.br/pec/GCI/PORT/readout/R20071026.pdf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http://www.bcb.gov.br/pec/GCI/PORT/readout/R20071130.pdf</t>
        </r>
      </text>
    </comment>
    <comment ref="B4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http://www.bcb.gov.br/?copom131</t>
        </r>
      </text>
    </comment>
    <comment ref="C4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http://www.bcb.gov.br/pec/GCI/PORT/readout/R20071228.pdf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http://www.bcb.gov.br/?copom132</t>
        </r>
      </text>
    </comment>
    <comment ref="C5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http://www.bcb.gov.br/pec/GCI/PORT/readout/R20080229.pdf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http://www.bcb.gov.br/pec/GCI/PORT/readout/R20080229.pdf</t>
        </r>
      </text>
    </comment>
    <comment ref="B7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http://www.bcb.gov.br/?copom132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http://www.bcb.gov.br/pec/GCI/PORT/readout/R20080328.pdf</t>
        </r>
      </text>
    </comment>
    <comment ref="B8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http://www.bcb.gov.br/?copom134</t>
        </r>
      </text>
    </comment>
    <comment ref="C8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>http://www.bcb.gov.br/pec/GCI/PORT/readout/R20080425.pdf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http://www.bcb.gov.br/pec/GCI/PORT/readout/R20080530.pdf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0" authorId="0" shapeId="0" xr:uid="{00000000-0006-0000-0200-00000E000000}">
      <text>
        <r>
          <rPr>
            <b/>
            <sz val="9"/>
            <color indexed="81"/>
            <rFont val="Tahoma"/>
            <family val="2"/>
          </rPr>
          <t>http://www.bcb.gov.br/?copom134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0" authorId="0" shapeId="0" xr:uid="{00000000-0006-0000-0200-00000F000000}">
      <text>
        <r>
          <rPr>
            <b/>
            <sz val="9"/>
            <color indexed="81"/>
            <rFont val="Tahoma"/>
            <family val="2"/>
          </rPr>
          <t>http://www.bcb.gov.br/pec/GCI/PORT/readout/R20080627.pdf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1" authorId="0" shapeId="0" xr:uid="{00000000-0006-0000-0200-000010000000}">
      <text>
        <r>
          <rPr>
            <b/>
            <sz val="9"/>
            <color indexed="81"/>
            <rFont val="Tahoma"/>
            <family val="2"/>
          </rPr>
          <t>http://www.bcb.gov.br/?copom136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1" authorId="0" shapeId="0" xr:uid="{00000000-0006-0000-0200-000011000000}">
      <text>
        <r>
          <rPr>
            <b/>
            <sz val="9"/>
            <color indexed="81"/>
            <rFont val="Tahoma"/>
            <family val="2"/>
          </rPr>
          <t>http://www.bcb.gov.br/pec/GCI/PORT/readout/R20080725.pdf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2" authorId="0" shapeId="0" xr:uid="{00000000-0006-0000-0200-000012000000}">
      <text>
        <r>
          <rPr>
            <b/>
            <sz val="9"/>
            <color indexed="81"/>
            <rFont val="Tahoma"/>
            <family val="2"/>
          </rPr>
          <t>http://www.bcb.gov.br/?copom137</t>
        </r>
      </text>
    </comment>
    <comment ref="C12" authorId="0" shapeId="0" xr:uid="{00000000-0006-0000-0200-000013000000}">
      <text>
        <r>
          <rPr>
            <b/>
            <sz val="9"/>
            <color indexed="81"/>
            <rFont val="Tahoma"/>
            <family val="2"/>
          </rPr>
          <t>http://www.bcb.gov.br/pec/GCI/PORT/readout/R20080829.pdf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3" authorId="0" shapeId="0" xr:uid="{00000000-0006-0000-0200-000014000000}">
      <text>
        <r>
          <rPr>
            <b/>
            <sz val="9"/>
            <color indexed="81"/>
            <rFont val="Tahoma"/>
            <family val="2"/>
          </rPr>
          <t>http://www.bcb.gov.br/pec/GCI/PORT/readout/R20080926.pdf</t>
        </r>
      </text>
    </comment>
    <comment ref="C14" authorId="0" shapeId="0" xr:uid="{00000000-0006-0000-0200-000015000000}">
      <text>
        <r>
          <rPr>
            <b/>
            <sz val="9"/>
            <color indexed="81"/>
            <rFont val="Tahoma"/>
            <family val="2"/>
          </rPr>
          <t xml:space="preserve">http://www.bcb.gov.br/pec/GCI/PORT/readout/R20081031.pdf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5" authorId="0" shapeId="0" xr:uid="{00000000-0006-0000-0200-000016000000}">
      <text>
        <r>
          <rPr>
            <b/>
            <sz val="9"/>
            <color indexed="81"/>
            <rFont val="Tahoma"/>
            <family val="2"/>
          </rPr>
          <t>http://www.bcb.gov.br/pec/GCI/PORT/readout/R20081128.pdf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6" authorId="0" shapeId="0" xr:uid="{00000000-0006-0000-0200-000017000000}">
      <text>
        <r>
          <rPr>
            <b/>
            <sz val="9"/>
            <color indexed="81"/>
            <rFont val="Tahoma"/>
            <family val="2"/>
          </rPr>
          <t>http://www.bcb.gov.br/pec/GCI/PORT/readout/R20081226.pdf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6" authorId="0" shapeId="0" xr:uid="{00000000-0006-0000-0200-000018000000}">
      <text>
        <r>
          <rPr>
            <b/>
            <sz val="9"/>
            <color indexed="81"/>
            <rFont val="Tahoma"/>
            <family val="2"/>
          </rPr>
          <t>http://www.bcb.gov.br/pec/GCI/PORT/readout/R20081226.pdf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7" authorId="0" shapeId="0" xr:uid="{00000000-0006-0000-0200-000019000000}">
      <text>
        <r>
          <rPr>
            <b/>
            <sz val="9"/>
            <color indexed="81"/>
            <rFont val="Tahoma"/>
            <family val="2"/>
          </rPr>
          <t>http://www.bcb.gov.br/?copom140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0" shapeId="0" xr:uid="{00000000-0006-0000-0200-00001A000000}">
      <text>
        <r>
          <rPr>
            <b/>
            <sz val="9"/>
            <color indexed="81"/>
            <rFont val="Tahoma"/>
            <family val="2"/>
          </rPr>
          <t>http://www.bcb.gov.br/pec/GCI/PORT/readout/R20090130.pdf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8" authorId="0" shapeId="0" xr:uid="{00000000-0006-0000-0200-00001B000000}">
      <text>
        <r>
          <rPr>
            <b/>
            <sz val="9"/>
            <color indexed="81"/>
            <rFont val="Tahoma"/>
            <family val="2"/>
          </rPr>
          <t>http://www.bcb.gov.br/pec/GCI/PORT/readout/R20090227.pdf</t>
        </r>
      </text>
    </comment>
    <comment ref="B19" authorId="0" shapeId="0" xr:uid="{00000000-0006-0000-0200-00001C000000}">
      <text>
        <r>
          <rPr>
            <b/>
            <sz val="9"/>
            <color indexed="81"/>
            <rFont val="Tahoma"/>
            <family val="2"/>
          </rPr>
          <t>http://www.bcb.gov.br/?copom141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 shapeId="0" xr:uid="{00000000-0006-0000-0200-00001D000000}">
      <text>
        <r>
          <rPr>
            <b/>
            <sz val="9"/>
            <color indexed="81"/>
            <rFont val="Tahoma"/>
            <family val="2"/>
          </rPr>
          <t>http://www.bcb.gov.br/pec/GCI/PORT/readout/R20090327.pdf</t>
        </r>
      </text>
    </comment>
    <comment ref="B20" authorId="0" shapeId="0" xr:uid="{00000000-0006-0000-0200-00001E000000}">
      <text>
        <r>
          <rPr>
            <b/>
            <sz val="9"/>
            <color indexed="81"/>
            <rFont val="Tahoma"/>
            <family val="2"/>
          </rPr>
          <t>http://www.bcb.gov.br/?copom142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0" authorId="0" shapeId="0" xr:uid="{00000000-0006-0000-0200-00001F000000}">
      <text>
        <r>
          <rPr>
            <b/>
            <sz val="9"/>
            <color indexed="81"/>
            <rFont val="Tahoma"/>
            <family val="2"/>
          </rPr>
          <t>http://www.bcb.gov.br/pec/GCI/PORT/readout/R20090430.pdf</t>
        </r>
      </text>
    </comment>
    <comment ref="C21" authorId="0" shapeId="0" xr:uid="{00000000-0006-0000-0200-000020000000}">
      <text>
        <r>
          <rPr>
            <b/>
            <sz val="9"/>
            <color indexed="81"/>
            <rFont val="Tahoma"/>
            <family val="2"/>
          </rPr>
          <t>http://www.bcb.gov.br/pec/GCI/PORT/readout/R20090529.pdf</t>
        </r>
      </text>
    </comment>
    <comment ref="B22" authorId="0" shapeId="0" xr:uid="{00000000-0006-0000-0200-000021000000}">
      <text>
        <r>
          <rPr>
            <b/>
            <sz val="9"/>
            <color indexed="81"/>
            <rFont val="Tahoma"/>
            <family val="2"/>
          </rPr>
          <t>http://www.bcb.gov.br/?copom143</t>
        </r>
      </text>
    </comment>
    <comment ref="C22" authorId="0" shapeId="0" xr:uid="{00000000-0006-0000-0200-000022000000}">
      <text>
        <r>
          <rPr>
            <b/>
            <sz val="9"/>
            <color indexed="81"/>
            <rFont val="Tahoma"/>
            <family val="2"/>
          </rPr>
          <t>http://www.bcb.gov.br/pec/GCI/PORT/readout/R20090626.pdf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3" authorId="0" shapeId="0" xr:uid="{00000000-0006-0000-0200-000023000000}">
      <text>
        <r>
          <rPr>
            <b/>
            <sz val="9"/>
            <color indexed="81"/>
            <rFont val="Tahoma"/>
            <family val="2"/>
          </rPr>
          <t>http://www.bcb.gov.br/?copom144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3" authorId="0" shapeId="0" xr:uid="{00000000-0006-0000-0200-000024000000}">
      <text>
        <r>
          <rPr>
            <b/>
            <sz val="9"/>
            <color indexed="81"/>
            <rFont val="Tahoma"/>
            <family val="2"/>
          </rPr>
          <t>http://www.bcb.gov.br/pec/GCI/PORT/readout/R20090731.pdf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4" authorId="0" shapeId="0" xr:uid="{00000000-0006-0000-0200-000025000000}">
      <text>
        <r>
          <rPr>
            <b/>
            <sz val="9"/>
            <color indexed="81"/>
            <rFont val="Tahoma"/>
            <family val="2"/>
          </rPr>
          <t>http://www.bcb.gov.br/pec/GCI/PORT/readout/R20090828.pdf</t>
        </r>
      </text>
    </comment>
    <comment ref="B25" authorId="0" shapeId="0" xr:uid="{00000000-0006-0000-0200-000026000000}">
      <text>
        <r>
          <rPr>
            <b/>
            <sz val="9"/>
            <color indexed="81"/>
            <rFont val="Tahoma"/>
            <family val="2"/>
          </rPr>
          <t>http://www.bcb.gov.br/?copom145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5" authorId="0" shapeId="0" xr:uid="{00000000-0006-0000-0200-000027000000}">
      <text>
        <r>
          <rPr>
            <b/>
            <sz val="9"/>
            <color indexed="81"/>
            <rFont val="Tahoma"/>
            <family val="2"/>
          </rPr>
          <t>http://www.bcb.gov.br/pec/GCI/PORT/readout/R20090925.pdf</t>
        </r>
      </text>
    </comment>
    <comment ref="B26" authorId="0" shapeId="0" xr:uid="{00000000-0006-0000-0200-000028000000}">
      <text>
        <r>
          <rPr>
            <b/>
            <sz val="9"/>
            <color indexed="81"/>
            <rFont val="Tahoma"/>
            <family val="2"/>
          </rPr>
          <t>http://www.bcb.gov.br/?copom146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6" authorId="0" shapeId="0" xr:uid="{00000000-0006-0000-0200-000029000000}">
      <text>
        <r>
          <rPr>
            <b/>
            <sz val="9"/>
            <color indexed="81"/>
            <rFont val="Tahoma"/>
            <family val="2"/>
          </rPr>
          <t>http://www.bcb.gov.br/pec/GCI/PORT/readout/R20091030.pdf</t>
        </r>
      </text>
    </comment>
    <comment ref="C27" authorId="0" shapeId="0" xr:uid="{00000000-0006-0000-0200-00002A000000}">
      <text>
        <r>
          <rPr>
            <b/>
            <sz val="9"/>
            <color indexed="81"/>
            <rFont val="Tahoma"/>
            <family val="2"/>
          </rPr>
          <t>http://www.bcb.gov.br/pec/GCI/PORT/readout/R20091127.pdf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8" authorId="0" shapeId="0" xr:uid="{00000000-0006-0000-0200-00002B000000}">
      <text>
        <r>
          <rPr>
            <b/>
            <sz val="9"/>
            <color indexed="81"/>
            <rFont val="Tahoma"/>
            <family val="2"/>
          </rPr>
          <t>http://www.bcb.gov.br/?copom147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8" authorId="0" shapeId="0" xr:uid="{00000000-0006-0000-0200-00002C000000}">
      <text>
        <r>
          <rPr>
            <b/>
            <sz val="9"/>
            <color indexed="81"/>
            <rFont val="Tahoma"/>
            <family val="2"/>
          </rPr>
          <t>http://www.bcb.gov.br/pec/GCI/PORT/readout/R20121026.pdf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9" authorId="0" shapeId="0" xr:uid="{00000000-0006-0000-0200-00002D000000}">
      <text>
        <r>
          <rPr>
            <b/>
            <sz val="9"/>
            <color indexed="81"/>
            <rFont val="Tahoma"/>
            <family val="2"/>
          </rPr>
          <t>http://www.bcb.gov.br/?copom147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9" authorId="0" shapeId="0" xr:uid="{00000000-0006-0000-0200-00002E000000}">
      <text>
        <r>
          <rPr>
            <b/>
            <sz val="9"/>
            <color indexed="81"/>
            <rFont val="Tahoma"/>
            <family val="2"/>
          </rPr>
          <t>http://www.bcb.gov.br/pec/GCI/PORT/readout/R20100129.pdf</t>
        </r>
      </text>
    </comment>
    <comment ref="C30" authorId="0" shapeId="0" xr:uid="{00000000-0006-0000-0200-00002F000000}">
      <text>
        <r>
          <rPr>
            <b/>
            <sz val="9"/>
            <color indexed="81"/>
            <rFont val="Tahoma"/>
            <family val="2"/>
          </rPr>
          <t>http://www.bcb.gov.br/pec/GCI/PORT/readout/R20100226.pdf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31" authorId="0" shapeId="0" xr:uid="{00000000-0006-0000-0200-000030000000}">
      <text>
        <r>
          <rPr>
            <b/>
            <sz val="9"/>
            <color indexed="81"/>
            <rFont val="Tahoma"/>
            <family val="2"/>
          </rPr>
          <t>http://www.bcb.gov.br/?copom147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1" authorId="0" shapeId="0" xr:uid="{00000000-0006-0000-0200-000031000000}">
      <text>
        <r>
          <rPr>
            <b/>
            <sz val="9"/>
            <color indexed="81"/>
            <rFont val="Tahoma"/>
            <family val="2"/>
          </rPr>
          <t>http://www.bcb.gov.br/pec/GCI/PORT/readout/R20100326.pdf</t>
        </r>
      </text>
    </comment>
    <comment ref="B32" authorId="0" shapeId="0" xr:uid="{00000000-0006-0000-0200-000032000000}">
      <text>
        <r>
          <rPr>
            <b/>
            <sz val="9"/>
            <color indexed="81"/>
            <rFont val="Tahoma"/>
            <family val="2"/>
          </rPr>
          <t>http://www.bcb.gov.br/?copom147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2" authorId="0" shapeId="0" xr:uid="{00000000-0006-0000-0200-000033000000}">
      <text>
        <r>
          <rPr>
            <b/>
            <sz val="9"/>
            <color indexed="81"/>
            <rFont val="Tahoma"/>
            <family val="2"/>
          </rPr>
          <t>http://www.bcb.gov.br/pec/GCI/PORT/readout/R20100430.pdf</t>
        </r>
      </text>
    </comment>
    <comment ref="C33" authorId="0" shapeId="0" xr:uid="{00000000-0006-0000-0200-000034000000}">
      <text>
        <r>
          <rPr>
            <b/>
            <sz val="9"/>
            <color indexed="81"/>
            <rFont val="Tahoma"/>
            <family val="2"/>
          </rPr>
          <t>http://www.bcb.gov.br/pec/GCI/PORT/readout/R20100528.pdf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34" authorId="0" shapeId="0" xr:uid="{00000000-0006-0000-0200-000035000000}">
      <text>
        <r>
          <rPr>
            <b/>
            <sz val="9"/>
            <color indexed="81"/>
            <rFont val="Tahoma"/>
            <family val="2"/>
          </rPr>
          <t>http://www.bcb.gov.br/?copom151</t>
        </r>
      </text>
    </comment>
    <comment ref="C34" authorId="0" shapeId="0" xr:uid="{00000000-0006-0000-0200-000036000000}">
      <text>
        <r>
          <rPr>
            <b/>
            <sz val="9"/>
            <color indexed="81"/>
            <rFont val="Tahoma"/>
            <family val="2"/>
          </rPr>
          <t>http://www.bcb.gov.br/pec/GCI/PORT/readout/R20100625.pdf</t>
        </r>
      </text>
    </comment>
    <comment ref="B35" authorId="0" shapeId="0" xr:uid="{00000000-0006-0000-0200-000037000000}">
      <text>
        <r>
          <rPr>
            <b/>
            <sz val="9"/>
            <color indexed="81"/>
            <rFont val="Tahoma"/>
            <family val="2"/>
          </rPr>
          <t>http://www.bcb.gov.br/?copom152</t>
        </r>
      </text>
    </comment>
    <comment ref="C35" authorId="0" shapeId="0" xr:uid="{00000000-0006-0000-0200-000038000000}">
      <text>
        <r>
          <rPr>
            <b/>
            <sz val="9"/>
            <color indexed="81"/>
            <rFont val="Tahoma"/>
            <family val="2"/>
          </rPr>
          <t>http://www.bcb.gov.br/pec/GCI/PORT/readout/R20100730.pdf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6" authorId="0" shapeId="0" xr:uid="{00000000-0006-0000-0200-000039000000}">
      <text>
        <r>
          <rPr>
            <b/>
            <sz val="9"/>
            <color indexed="81"/>
            <rFont val="Tahoma"/>
            <family val="2"/>
          </rPr>
          <t>http://www.bcb.gov.br/pec/GCI/PORT/readout/R20100827.pdf</t>
        </r>
      </text>
    </comment>
    <comment ref="B37" authorId="0" shapeId="0" xr:uid="{00000000-0006-0000-0200-00003A000000}">
      <text>
        <r>
          <rPr>
            <b/>
            <sz val="9"/>
            <color indexed="81"/>
            <rFont val="Tahoma"/>
            <family val="2"/>
          </rPr>
          <t>http://www.bcb.gov.br/?copom153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7" authorId="0" shapeId="0" xr:uid="{00000000-0006-0000-0200-00003B000000}">
      <text>
        <r>
          <rPr>
            <b/>
            <sz val="9"/>
            <color indexed="81"/>
            <rFont val="Tahoma"/>
            <family val="2"/>
          </rPr>
          <t>http://www.bcb.gov.br/pec/GCI/PORT/readout/R20100924.pdf</t>
        </r>
      </text>
    </comment>
    <comment ref="B38" authorId="0" shapeId="0" xr:uid="{00000000-0006-0000-0200-00003C000000}">
      <text>
        <r>
          <rPr>
            <b/>
            <sz val="9"/>
            <color indexed="81"/>
            <rFont val="Tahoma"/>
            <family val="2"/>
          </rPr>
          <t>http://www.bcb.gov.br/?copom153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8" authorId="0" shapeId="0" xr:uid="{00000000-0006-0000-0200-00003D000000}">
      <text>
        <r>
          <rPr>
            <b/>
            <sz val="9"/>
            <color indexed="81"/>
            <rFont val="Tahoma"/>
            <family val="2"/>
          </rPr>
          <t>http://www.bcb.gov.br/pec/GCI/PORT/readout/R20101029.pdf</t>
        </r>
      </text>
    </comment>
    <comment ref="C39" authorId="0" shapeId="0" xr:uid="{00000000-0006-0000-0200-00003E000000}">
      <text>
        <r>
          <rPr>
            <b/>
            <sz val="9"/>
            <color indexed="81"/>
            <rFont val="Tahoma"/>
            <family val="2"/>
          </rPr>
          <t>http://www.bcb.gov.br/pec/GCI/PORT/readout/R20101126.pdf</t>
        </r>
      </text>
    </comment>
    <comment ref="B40" authorId="0" shapeId="0" xr:uid="{00000000-0006-0000-0200-00003F000000}">
      <text>
        <r>
          <rPr>
            <b/>
            <sz val="9"/>
            <color indexed="81"/>
            <rFont val="Tahoma"/>
            <family val="2"/>
          </rPr>
          <t>http://www.bcb.gov.br/?copom155</t>
        </r>
      </text>
    </comment>
    <comment ref="C40" authorId="0" shapeId="0" xr:uid="{00000000-0006-0000-0200-000040000000}">
      <text>
        <r>
          <rPr>
            <b/>
            <sz val="9"/>
            <color indexed="81"/>
            <rFont val="Tahoma"/>
            <family val="2"/>
          </rPr>
          <t>http://www.bcb.gov.br/pec/GCI/PORT/readout/R20101231.pdf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1" authorId="0" shapeId="0" xr:uid="{00000000-0006-0000-0200-000041000000}">
      <text>
        <r>
          <rPr>
            <b/>
            <sz val="9"/>
            <color indexed="81"/>
            <rFont val="Tahoma"/>
            <family val="2"/>
          </rPr>
          <t>http://www.bcb.gov.br/?copom156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1" authorId="0" shapeId="0" xr:uid="{00000000-0006-0000-0200-000042000000}">
      <text>
        <r>
          <rPr>
            <b/>
            <sz val="9"/>
            <color indexed="81"/>
            <rFont val="Tahoma"/>
            <family val="2"/>
          </rPr>
          <t>http://www.bcb.gov.br/pec/GCI/PORT/readout/R20110128.pdf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2" authorId="0" shapeId="0" xr:uid="{00000000-0006-0000-0200-000043000000}">
      <text>
        <r>
          <rPr>
            <b/>
            <sz val="9"/>
            <color indexed="81"/>
            <rFont val="Tahoma"/>
            <family val="2"/>
          </rPr>
          <t>http://www.bcb.gov.br/pec/GCI/PORT/readout/R20110225.pdf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3" authorId="0" shapeId="0" xr:uid="{00000000-0006-0000-0200-000044000000}">
      <text>
        <r>
          <rPr>
            <b/>
            <sz val="9"/>
            <color indexed="81"/>
            <rFont val="Tahoma"/>
            <family val="2"/>
          </rPr>
          <t>http://www.bcb.gov.br/?copom157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3" authorId="0" shapeId="0" xr:uid="{00000000-0006-0000-0200-000045000000}">
      <text>
        <r>
          <rPr>
            <b/>
            <sz val="9"/>
            <color indexed="81"/>
            <rFont val="Tahoma"/>
            <family val="2"/>
          </rPr>
          <t>http://www.bcb.gov.br/pec/GCI/PORT/readout/R20110325.pdf</t>
        </r>
      </text>
    </comment>
    <comment ref="B44" authorId="0" shapeId="0" xr:uid="{00000000-0006-0000-0200-000046000000}">
      <text>
        <r>
          <rPr>
            <b/>
            <sz val="9"/>
            <color indexed="81"/>
            <rFont val="Tahoma"/>
            <family val="2"/>
          </rPr>
          <t>http://www.bcb.gov.br/?copom158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4" authorId="0" shapeId="0" xr:uid="{00000000-0006-0000-0200-000047000000}">
      <text>
        <r>
          <rPr>
            <b/>
            <sz val="9"/>
            <color indexed="81"/>
            <rFont val="Tahoma"/>
            <family val="2"/>
          </rPr>
          <t>http://www.bcb.gov.br/pec/GCI/PORT/readout/R20110429.pdf</t>
        </r>
      </text>
    </comment>
    <comment ref="C45" authorId="0" shapeId="0" xr:uid="{00000000-0006-0000-0200-000048000000}">
      <text>
        <r>
          <rPr>
            <b/>
            <sz val="9"/>
            <color indexed="81"/>
            <rFont val="Tahoma"/>
            <family val="2"/>
          </rPr>
          <t>http://www.bcb.gov.br/pec/GCI/PORT/readout/R20110527.pdf</t>
        </r>
      </text>
    </comment>
    <comment ref="B46" authorId="0" shapeId="0" xr:uid="{00000000-0006-0000-0200-000049000000}">
      <text>
        <r>
          <rPr>
            <b/>
            <sz val="9"/>
            <color indexed="81"/>
            <rFont val="Tahoma"/>
            <family val="2"/>
          </rPr>
          <t>http://www.bcb.gov.br/?copom159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6" authorId="0" shapeId="0" xr:uid="{00000000-0006-0000-0200-00004A000000}">
      <text>
        <r>
          <rPr>
            <b/>
            <sz val="9"/>
            <color indexed="81"/>
            <rFont val="Tahoma"/>
            <family val="2"/>
          </rPr>
          <t>http://www.bcb.gov.br/pec/GCI/PORT/readout/R20110624.pdf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7" authorId="0" shapeId="0" xr:uid="{00000000-0006-0000-0200-00004B000000}">
      <text>
        <r>
          <rPr>
            <b/>
            <sz val="9"/>
            <color indexed="81"/>
            <rFont val="Tahoma"/>
            <family val="2"/>
          </rPr>
          <t>http://www.bcb.gov.br/?copom160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7" authorId="0" shapeId="0" xr:uid="{00000000-0006-0000-0200-00004C000000}">
      <text>
        <r>
          <rPr>
            <b/>
            <sz val="9"/>
            <color indexed="81"/>
            <rFont val="Tahoma"/>
            <family val="2"/>
          </rPr>
          <t>http://www.bcb.gov.br/pec/GCI/PORT/readout/R20110729.pdf</t>
        </r>
      </text>
    </comment>
    <comment ref="B48" authorId="0" shapeId="0" xr:uid="{00000000-0006-0000-0200-00004D000000}">
      <text>
        <r>
          <rPr>
            <b/>
            <sz val="9"/>
            <color indexed="81"/>
            <rFont val="Tahoma"/>
            <family val="2"/>
          </rPr>
          <t>http://www.bcb.gov.br/?copom161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8" authorId="0" shapeId="0" xr:uid="{00000000-0006-0000-0200-00004E000000}">
      <text>
        <r>
          <rPr>
            <b/>
            <sz val="9"/>
            <color indexed="81"/>
            <rFont val="Tahoma"/>
            <family val="2"/>
          </rPr>
          <t>http://www.bcb.gov.br/pec/GCI/PORT/readout/R20110826.pdf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9" authorId="0" shapeId="0" xr:uid="{00000000-0006-0000-0200-00004F000000}">
      <text>
        <r>
          <rPr>
            <b/>
            <sz val="9"/>
            <color indexed="81"/>
            <rFont val="Tahoma"/>
            <family val="2"/>
          </rPr>
          <t>http://www.bcb.gov.br/pec/GCI/PORT/readout/R20110930.pdf</t>
        </r>
      </text>
    </comment>
    <comment ref="B50" authorId="0" shapeId="0" xr:uid="{00000000-0006-0000-0200-000050000000}">
      <text>
        <r>
          <rPr>
            <b/>
            <sz val="9"/>
            <color indexed="81"/>
            <rFont val="Tahoma"/>
            <family val="2"/>
          </rPr>
          <t>http://www.bcb.gov.br/?copom161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0" authorId="0" shapeId="0" xr:uid="{00000000-0006-0000-0200-000051000000}">
      <text>
        <r>
          <rPr>
            <b/>
            <sz val="9"/>
            <color indexed="81"/>
            <rFont val="Tahoma"/>
            <family val="2"/>
          </rPr>
          <t>http://www.bcb.gov.br/pec/GCI/PORT/readout/R20111028.pdf</t>
        </r>
      </text>
    </comment>
    <comment ref="B51" authorId="0" shapeId="0" xr:uid="{00000000-0006-0000-0200-000052000000}">
      <text>
        <r>
          <rPr>
            <b/>
            <sz val="9"/>
            <color indexed="81"/>
            <rFont val="Tahoma"/>
            <family val="2"/>
          </rPr>
          <t>http://www.bcb.gov.br/?copom163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1" authorId="0" shapeId="0" xr:uid="{00000000-0006-0000-0200-000053000000}">
      <text>
        <r>
          <rPr>
            <b/>
            <sz val="9"/>
            <color indexed="81"/>
            <rFont val="Tahoma"/>
            <family val="2"/>
          </rPr>
          <t>http://www.bcb.gov.br/pec/GCI/PORT/readout/R20111125.pdf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2" authorId="0" shapeId="0" xr:uid="{00000000-0006-0000-0200-000054000000}">
      <text>
        <r>
          <rPr>
            <b/>
            <sz val="9"/>
            <color indexed="81"/>
            <rFont val="Tahoma"/>
            <family val="2"/>
          </rPr>
          <t>http://www.bcb.gov.br/pec/GCI/PORT/readout/R20111230.pdf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3" authorId="0" shapeId="0" xr:uid="{00000000-0006-0000-0200-000055000000}">
      <text>
        <r>
          <rPr>
            <b/>
            <sz val="9"/>
            <color indexed="81"/>
            <rFont val="Tahoma"/>
            <family val="2"/>
          </rPr>
          <t>http://www.bcb.gov.br/?copom164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3" authorId="0" shapeId="0" xr:uid="{00000000-0006-0000-0200-000056000000}">
      <text>
        <r>
          <rPr>
            <b/>
            <sz val="9"/>
            <color indexed="81"/>
            <rFont val="Tahoma"/>
            <family val="2"/>
          </rPr>
          <t>http://www.bcb.gov.br/pec/GCI/PORT/readout/R20120127.pdf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4" authorId="0" shapeId="0" xr:uid="{00000000-0006-0000-0200-000057000000}">
      <text>
        <r>
          <rPr>
            <b/>
            <sz val="9"/>
            <color indexed="81"/>
            <rFont val="Tahoma"/>
            <family val="2"/>
          </rPr>
          <t>http://www.bcb.gov.br/pec/GCI/PORT/readout/R20120224.pdf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5" authorId="0" shapeId="0" xr:uid="{00000000-0006-0000-0200-000058000000}">
      <text>
        <r>
          <rPr>
            <b/>
            <sz val="9"/>
            <color indexed="81"/>
            <rFont val="Tahoma"/>
            <family val="2"/>
          </rPr>
          <t>http://www.bcb.gov.br/?copom166</t>
        </r>
      </text>
    </comment>
    <comment ref="C55" authorId="0" shapeId="0" xr:uid="{00000000-0006-0000-0200-000059000000}">
      <text>
        <r>
          <rPr>
            <b/>
            <sz val="9"/>
            <color indexed="81"/>
            <rFont val="Tahoma"/>
            <family val="2"/>
          </rPr>
          <t>http://www.bcb.gov.br/pec/GCI/PORT/readout/R20120330.pdf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6" authorId="0" shapeId="0" xr:uid="{00000000-0006-0000-0200-00005A000000}">
      <text>
        <r>
          <rPr>
            <b/>
            <sz val="9"/>
            <color indexed="81"/>
            <rFont val="Tahoma"/>
            <family val="2"/>
          </rPr>
          <t>http://www.bcb.gov.br/?copom166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6" authorId="0" shapeId="0" xr:uid="{00000000-0006-0000-0200-00005B000000}">
      <text>
        <r>
          <rPr>
            <b/>
            <sz val="9"/>
            <color indexed="81"/>
            <rFont val="Tahoma"/>
            <family val="2"/>
          </rPr>
          <t>http://www.bcb.gov.br/pec/GCI/PORT/readout/R20120427.pdf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7" authorId="0" shapeId="0" xr:uid="{00000000-0006-0000-0200-00005C000000}">
      <text>
        <r>
          <rPr>
            <b/>
            <sz val="9"/>
            <color indexed="81"/>
            <rFont val="Tahoma"/>
            <family val="2"/>
          </rPr>
          <t>http://www.bcb.gov.br/?copom169</t>
        </r>
      </text>
    </comment>
    <comment ref="C57" authorId="0" shapeId="0" xr:uid="{00000000-0006-0000-0200-00005D000000}">
      <text>
        <r>
          <rPr>
            <b/>
            <sz val="9"/>
            <color indexed="81"/>
            <rFont val="Tahoma"/>
            <family val="2"/>
          </rPr>
          <t>http://www.bcb.gov.br/pec/GCI/PORT/readout/R20120525.pdf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8" authorId="0" shapeId="0" xr:uid="{00000000-0006-0000-0200-00005E000000}">
      <text>
        <r>
          <rPr>
            <b/>
            <sz val="9"/>
            <color indexed="81"/>
            <rFont val="Tahoma"/>
            <family val="2"/>
          </rPr>
          <t>http://www.bcb.gov.br/pec/GCI/PORT/readout/R20120629.pdf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9" authorId="0" shapeId="0" xr:uid="{00000000-0006-0000-0200-00005F000000}">
      <text>
        <r>
          <rPr>
            <b/>
            <sz val="9"/>
            <color indexed="81"/>
            <rFont val="Tahoma"/>
            <family val="2"/>
          </rPr>
          <t>http://www.bcb.gov.br/?copom169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9" authorId="0" shapeId="0" xr:uid="{00000000-0006-0000-0200-000060000000}">
      <text>
        <r>
          <rPr>
            <b/>
            <sz val="9"/>
            <color indexed="81"/>
            <rFont val="Tahoma"/>
            <family val="2"/>
          </rPr>
          <t>http://www.bcb.gov.br/pec/GCI/PORT/readout/R20120727.pdf</t>
        </r>
      </text>
    </comment>
    <comment ref="B60" authorId="0" shapeId="0" xr:uid="{00000000-0006-0000-0200-000061000000}">
      <text>
        <r>
          <rPr>
            <b/>
            <sz val="9"/>
            <color indexed="81"/>
            <rFont val="Tahoma"/>
            <family val="2"/>
          </rPr>
          <t>http://www.bcb.gov.br/?copom169</t>
        </r>
      </text>
    </comment>
    <comment ref="C60" authorId="0" shapeId="0" xr:uid="{00000000-0006-0000-0200-000062000000}">
      <text>
        <r>
          <rPr>
            <b/>
            <sz val="9"/>
            <color indexed="81"/>
            <rFont val="Tahoma"/>
            <family val="2"/>
          </rPr>
          <t>http://www.bcb.gov.br/pec/GCI/PORT/readout/R20120831.pdf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1" authorId="0" shapeId="0" xr:uid="{00000000-0006-0000-0200-000063000000}">
      <text>
        <r>
          <rPr>
            <b/>
            <sz val="9"/>
            <color indexed="81"/>
            <rFont val="Tahoma"/>
            <family val="2"/>
          </rPr>
          <t>http://www.bcb.gov.br/pec/GCI/PORT/readout/R20120928.pdf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2" authorId="0" shapeId="0" xr:uid="{00000000-0006-0000-0200-000064000000}">
      <text>
        <r>
          <rPr>
            <b/>
            <sz val="9"/>
            <color indexed="81"/>
            <rFont val="Tahoma"/>
            <family val="2"/>
          </rPr>
          <t>http://www.bcb.gov.br/?copom170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2" authorId="0" shapeId="0" xr:uid="{00000000-0006-0000-0200-000065000000}">
      <text>
        <r>
          <rPr>
            <b/>
            <sz val="9"/>
            <color indexed="81"/>
            <rFont val="Tahoma"/>
            <family val="2"/>
          </rPr>
          <t>http://www.bcb.gov.br/pec/GCI/PORT/readout/R20121026.pdf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3" authorId="0" shapeId="0" xr:uid="{00000000-0006-0000-0200-000066000000}">
      <text>
        <r>
          <rPr>
            <b/>
            <sz val="9"/>
            <color indexed="81"/>
            <rFont val="Tahoma"/>
            <family val="2"/>
          </rPr>
          <t>http://www.bcb.gov.br/?copom171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3" authorId="0" shapeId="0" xr:uid="{00000000-0006-0000-0200-000067000000}">
      <text>
        <r>
          <rPr>
            <b/>
            <sz val="9"/>
            <color indexed="81"/>
            <rFont val="Tahoma"/>
            <family val="2"/>
          </rPr>
          <t>http://www.bcb.gov.br/pec/GCI/PORT/readout/R20121130.pdf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4" authorId="0" shapeId="0" xr:uid="{00000000-0006-0000-0200-000068000000}">
      <text>
        <r>
          <rPr>
            <b/>
            <sz val="9"/>
            <color indexed="81"/>
            <rFont val="Tahoma"/>
            <family val="2"/>
          </rPr>
          <t>http://www.bcb.gov.br/pec/GCI/PORT/readout/R20121228.pdf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5" authorId="0" shapeId="0" xr:uid="{00000000-0006-0000-0200-000069000000}">
      <text>
        <r>
          <rPr>
            <b/>
            <sz val="9"/>
            <color indexed="81"/>
            <rFont val="Tahoma"/>
            <family val="2"/>
          </rPr>
          <t>http://www.bcb.gov.br/pec/GCI/PORT/readout/R20130125.pdf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6" authorId="0" shapeId="0" xr:uid="{00000000-0006-0000-0200-00006A000000}">
      <text>
        <r>
          <rPr>
            <b/>
            <sz val="9"/>
            <color indexed="81"/>
            <rFont val="Tahoma"/>
            <family val="2"/>
          </rPr>
          <t>http://www.bcb.gov.br/pec/GCI/PORT/readout/R20130222.pdf</t>
        </r>
      </text>
    </comment>
    <comment ref="C67" authorId="0" shapeId="0" xr:uid="{00000000-0006-0000-0200-00006B000000}">
      <text>
        <r>
          <rPr>
            <b/>
            <sz val="9"/>
            <color indexed="81"/>
            <rFont val="Tahoma"/>
            <family val="2"/>
          </rPr>
          <t>http://www.bcb.gov.br/pec/GCI/PORT/readout/R20130328.pdf</t>
        </r>
      </text>
    </comment>
    <comment ref="B68" authorId="0" shapeId="0" xr:uid="{00000000-0006-0000-0200-00006C000000}">
      <text>
        <r>
          <rPr>
            <b/>
            <sz val="9"/>
            <color indexed="81"/>
            <rFont val="Tahoma"/>
            <family val="2"/>
          </rPr>
          <t>http://www.bcb.gov.br/?copom174</t>
        </r>
      </text>
    </comment>
    <comment ref="C68" authorId="0" shapeId="0" xr:uid="{00000000-0006-0000-0200-00006D000000}">
      <text>
        <r>
          <rPr>
            <b/>
            <sz val="9"/>
            <color indexed="81"/>
            <rFont val="Tahoma"/>
            <family val="2"/>
          </rPr>
          <t>http://www.bcb.gov.br/pec/GCI/PORT/readout/R20130426.pdf</t>
        </r>
      </text>
    </comment>
    <comment ref="B69" authorId="0" shapeId="0" xr:uid="{00000000-0006-0000-0200-00006E000000}">
      <text>
        <r>
          <rPr>
            <b/>
            <sz val="9"/>
            <color indexed="81"/>
            <rFont val="Tahoma"/>
            <family val="2"/>
          </rPr>
          <t>http://www.bcb.gov.br/?copom175</t>
        </r>
      </text>
    </comment>
    <comment ref="C69" authorId="0" shapeId="0" xr:uid="{00000000-0006-0000-0200-00006F000000}">
      <text>
        <r>
          <rPr>
            <b/>
            <sz val="9"/>
            <color indexed="81"/>
            <rFont val="Tahoma"/>
            <family val="2"/>
          </rPr>
          <t>http://www.bcb.gov.br/pec/GCI/PORT/readout/R20130531.pdf</t>
        </r>
      </text>
    </comment>
    <comment ref="C70" authorId="0" shapeId="0" xr:uid="{00000000-0006-0000-0200-000070000000}">
      <text>
        <r>
          <rPr>
            <b/>
            <sz val="9"/>
            <color indexed="81"/>
            <rFont val="Tahoma"/>
            <family val="2"/>
          </rPr>
          <t>http://www.bcb.gov.br/pec/GCI/PORT/readout/R20130628.pdf</t>
        </r>
      </text>
    </comment>
    <comment ref="B71" authorId="0" shapeId="0" xr:uid="{00000000-0006-0000-0200-000071000000}">
      <text>
        <r>
          <rPr>
            <b/>
            <sz val="9"/>
            <color indexed="81"/>
            <rFont val="Tahoma"/>
            <family val="2"/>
          </rPr>
          <t>http://www.bcb.gov.br/?copom176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1" authorId="0" shapeId="0" xr:uid="{00000000-0006-0000-0200-000072000000}">
      <text>
        <r>
          <rPr>
            <b/>
            <sz val="9"/>
            <color indexed="81"/>
            <rFont val="Tahoma"/>
            <family val="2"/>
          </rPr>
          <t>http://www.bcb.gov.br/pec/GCI/PORT/readout/R20130726.pdf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2" authorId="0" shapeId="0" xr:uid="{00000000-0006-0000-0200-000073000000}">
      <text>
        <r>
          <rPr>
            <b/>
            <sz val="9"/>
            <color indexed="81"/>
            <rFont val="Tahoma"/>
            <family val="2"/>
          </rPr>
          <t xml:space="preserve">http://www.bcb.gov.br/?copom177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2" authorId="0" shapeId="0" xr:uid="{00000000-0006-0000-0200-000074000000}">
      <text>
        <r>
          <rPr>
            <b/>
            <sz val="9"/>
            <color indexed="81"/>
            <rFont val="Tahoma"/>
            <family val="2"/>
          </rPr>
          <t>http://www.bcb.gov.br/pec/GCI/PORT/readout/R20130830.pdf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3" authorId="0" shapeId="0" xr:uid="{00000000-0006-0000-0200-000075000000}">
      <text>
        <r>
          <rPr>
            <b/>
            <sz val="9"/>
            <color indexed="81"/>
            <rFont val="Tahoma"/>
            <family val="2"/>
          </rPr>
          <t>http://www.bcb.gov.br/pec/GCI/PORT/readout/R20130927.pdf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4" authorId="0" shapeId="0" xr:uid="{00000000-0006-0000-0200-000076000000}">
      <text>
        <r>
          <rPr>
            <b/>
            <sz val="9"/>
            <color indexed="81"/>
            <rFont val="Tahoma"/>
            <family val="2"/>
          </rPr>
          <t>http://www.bcb.gov.br/?copom178</t>
        </r>
      </text>
    </comment>
    <comment ref="C74" authorId="0" shapeId="0" xr:uid="{00000000-0006-0000-0200-000077000000}">
      <text>
        <r>
          <rPr>
            <b/>
            <sz val="9"/>
            <color indexed="81"/>
            <rFont val="Tahoma"/>
            <family val="2"/>
          </rPr>
          <t>http://www.bcb.gov.br/pec/GCI/PORT/readout/R20131025.pdf</t>
        </r>
      </text>
    </comment>
    <comment ref="B75" authorId="0" shapeId="0" xr:uid="{00000000-0006-0000-0200-000078000000}">
      <text>
        <r>
          <rPr>
            <b/>
            <sz val="9"/>
            <color indexed="81"/>
            <rFont val="Tahoma"/>
            <family val="2"/>
          </rPr>
          <t>http://www.bcb.gov.br/?copom179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5" authorId="0" shapeId="0" xr:uid="{00000000-0006-0000-0200-000079000000}">
      <text>
        <r>
          <rPr>
            <b/>
            <sz val="9"/>
            <color indexed="81"/>
            <rFont val="Tahoma"/>
            <family val="2"/>
          </rPr>
          <t>http://www.bcb.gov.br/pec/GCI/PORT/readout/R20131129.pdf</t>
        </r>
      </text>
    </comment>
    <comment ref="C76" authorId="0" shapeId="0" xr:uid="{00000000-0006-0000-0200-00007A000000}">
      <text>
        <r>
          <rPr>
            <b/>
            <sz val="9"/>
            <color indexed="81"/>
            <rFont val="Tahoma"/>
            <family val="2"/>
          </rPr>
          <t>http://www.bcb.gov.br/pec/GCI/PORT/readout/R20131227.pdf</t>
        </r>
      </text>
    </comment>
    <comment ref="B77" authorId="0" shapeId="0" xr:uid="{00000000-0006-0000-0200-00007B000000}">
      <text>
        <r>
          <rPr>
            <b/>
            <sz val="9"/>
            <color indexed="81"/>
            <rFont val="Tahoma"/>
            <family val="2"/>
          </rPr>
          <t>http://www.bcb.gov.br/?copom180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7" authorId="0" shapeId="0" xr:uid="{00000000-0006-0000-0200-00007C000000}">
      <text>
        <r>
          <rPr>
            <b/>
            <sz val="9"/>
            <color indexed="81"/>
            <rFont val="Tahoma"/>
            <family val="2"/>
          </rPr>
          <t>http://www.bcb.gov.br/pec/GCI/PORT/readout/R20140131.pdf</t>
        </r>
      </text>
    </comment>
    <comment ref="B78" authorId="0" shapeId="0" xr:uid="{00000000-0006-0000-0200-00007D000000}">
      <text>
        <r>
          <rPr>
            <b/>
            <sz val="9"/>
            <color indexed="81"/>
            <rFont val="Tahoma"/>
            <family val="2"/>
          </rPr>
          <t>http://www.bcb.gov.br/?copom181</t>
        </r>
      </text>
    </comment>
    <comment ref="C78" authorId="0" shapeId="0" xr:uid="{00000000-0006-0000-0200-00007E000000}">
      <text>
        <r>
          <rPr>
            <b/>
            <sz val="9"/>
            <color indexed="81"/>
            <rFont val="Tahoma"/>
            <family val="2"/>
          </rPr>
          <t>http://www.bcb.gov.br/pec/GCI/PORT/readout/R20140228.pdf</t>
        </r>
      </text>
    </comment>
    <comment ref="C79" authorId="0" shapeId="0" xr:uid="{00000000-0006-0000-0200-00007F000000}">
      <text>
        <r>
          <rPr>
            <b/>
            <sz val="9"/>
            <color indexed="81"/>
            <rFont val="Tahoma"/>
            <family val="2"/>
          </rPr>
          <t>http://www.bcb.gov.br/pec/GCI/PORT/readout/R20140328.pdf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0" authorId="0" shapeId="0" xr:uid="{00000000-0006-0000-0200-000080000000}">
      <text>
        <r>
          <rPr>
            <b/>
            <sz val="9"/>
            <color indexed="81"/>
            <rFont val="Tahoma"/>
            <family val="2"/>
          </rPr>
          <t>http://www.bcb.gov.br/?copom181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0" authorId="0" shapeId="0" xr:uid="{00000000-0006-0000-0200-000081000000}">
      <text>
        <r>
          <rPr>
            <b/>
            <sz val="9"/>
            <color indexed="81"/>
            <rFont val="Tahoma"/>
            <family val="2"/>
          </rPr>
          <t>http://www.bcb.gov.br/pec/GCI/PORT/readout/R20140425.pdf</t>
        </r>
      </text>
    </comment>
    <comment ref="C81" authorId="0" shapeId="0" xr:uid="{00000000-0006-0000-0200-000082000000}">
      <text>
        <r>
          <rPr>
            <b/>
            <sz val="9"/>
            <color indexed="81"/>
            <rFont val="Tahoma"/>
            <family val="2"/>
          </rPr>
          <t>http://www.bcb.gov.br/pec/GCI/PORT/readout/R20140530.pdf</t>
        </r>
      </text>
    </comment>
    <comment ref="C82" authorId="0" shapeId="0" xr:uid="{00000000-0006-0000-0200-000083000000}">
      <text>
        <r>
          <rPr>
            <b/>
            <sz val="9"/>
            <color indexed="81"/>
            <rFont val="Tahoma"/>
            <family val="2"/>
          </rPr>
          <t>http://www.bcb.gov.br/pec/GCI/PORT/readout/R20140627.pdf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3" authorId="0" shapeId="0" xr:uid="{00000000-0006-0000-0200-000084000000}">
      <text>
        <r>
          <rPr>
            <b/>
            <sz val="9"/>
            <color indexed="81"/>
            <rFont val="Tahoma"/>
            <family val="2"/>
          </rPr>
          <t>http://www.bcb.gov.br/pec/GCI/PORT/readout/R20140725.pdf</t>
        </r>
      </text>
    </comment>
    <comment ref="C84" authorId="0" shapeId="0" xr:uid="{00000000-0006-0000-0200-000085000000}">
      <text>
        <r>
          <rPr>
            <b/>
            <sz val="9"/>
            <color indexed="81"/>
            <rFont val="Tahoma"/>
            <family val="2"/>
          </rPr>
          <t>http://www.bcb.gov.br/pec/GCI/PORT/readout/R20140829.pdf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5" authorId="0" shapeId="0" xr:uid="{00000000-0006-0000-0200-000086000000}">
      <text>
        <r>
          <rPr>
            <b/>
            <sz val="9"/>
            <color indexed="81"/>
            <rFont val="Tahoma"/>
            <family val="2"/>
          </rPr>
          <t>http://www.bcb.gov.br/pec/GCI/PORT/readout/R20140926.pdf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6" authorId="0" shapeId="0" xr:uid="{00000000-0006-0000-0200-000087000000}">
      <text>
        <r>
          <rPr>
            <b/>
            <sz val="9"/>
            <color indexed="81"/>
            <rFont val="Tahoma"/>
            <family val="2"/>
          </rPr>
          <t>http://www.bcb.gov.br/?copom186</t>
        </r>
      </text>
    </comment>
    <comment ref="C86" authorId="0" shapeId="0" xr:uid="{00000000-0006-0000-0200-000088000000}">
      <text>
        <r>
          <rPr>
            <b/>
            <sz val="9"/>
            <color indexed="81"/>
            <rFont val="Tahoma"/>
            <family val="2"/>
          </rPr>
          <t>http://www.bcb.gov.br/pec/GCI/PORT/readout/R20141031.pdf</t>
        </r>
      </text>
    </comment>
    <comment ref="C87" authorId="0" shapeId="0" xr:uid="{00000000-0006-0000-0200-000089000000}">
      <text>
        <r>
          <rPr>
            <b/>
            <sz val="9"/>
            <color indexed="81"/>
            <rFont val="Tahoma"/>
            <family val="2"/>
          </rPr>
          <t>http://www.bcb.gov.br/pec/GCI/PORT/readout/R20141128.pdf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8" authorId="0" shapeId="0" xr:uid="{00000000-0006-0000-0200-00008A000000}">
      <text>
        <r>
          <rPr>
            <b/>
            <sz val="9"/>
            <color indexed="81"/>
            <rFont val="Tahoma"/>
            <family val="2"/>
          </rPr>
          <t>http://www.bcb.gov.br/?copom187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8" authorId="1" shapeId="0" xr:uid="{00000000-0006-0000-0200-00008B000000}">
      <text>
        <r>
          <rPr>
            <b/>
            <sz val="9"/>
            <color indexed="81"/>
            <rFont val="Segoe UI"/>
            <family val="2"/>
          </rPr>
          <t>http://www.bcb.gov.br/pec/GCI/PORT/readout/R20141226.pdf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9" authorId="0" shapeId="0" xr:uid="{00000000-0006-0000-0200-00008C000000}">
      <text>
        <r>
          <rPr>
            <b/>
            <sz val="9"/>
            <color indexed="81"/>
            <rFont val="Tahoma"/>
            <family val="2"/>
          </rPr>
          <t>http://www.bcb.gov.br/?copom188</t>
        </r>
      </text>
    </comment>
    <comment ref="C89" authorId="0" shapeId="0" xr:uid="{00000000-0006-0000-0200-00008D000000}">
      <text>
        <r>
          <rPr>
            <b/>
            <sz val="9"/>
            <color indexed="81"/>
            <rFont val="Tahoma"/>
            <family val="2"/>
          </rPr>
          <t>http://www.bcb.gov.br/pec/GCI/PORT/readout/R20150130.pdf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0" authorId="0" shapeId="0" xr:uid="{00000000-0006-0000-0200-00008E000000}">
      <text>
        <r>
          <rPr>
            <b/>
            <sz val="9"/>
            <color indexed="81"/>
            <rFont val="Tahoma"/>
            <family val="2"/>
          </rPr>
          <t>http://www.bcb.gov.br/pec/GCI/PORT/readout/R20150227.pdf</t>
        </r>
      </text>
    </comment>
    <comment ref="B91" authorId="0" shapeId="0" xr:uid="{00000000-0006-0000-0200-00008F000000}">
      <text>
        <r>
          <rPr>
            <b/>
            <sz val="9"/>
            <color indexed="81"/>
            <rFont val="Tahoma"/>
            <family val="2"/>
          </rPr>
          <t>http://www.bcb.gov.br/?copom189</t>
        </r>
      </text>
    </comment>
    <comment ref="C91" authorId="0" shapeId="0" xr:uid="{00000000-0006-0000-0200-000090000000}">
      <text>
        <r>
          <rPr>
            <b/>
            <sz val="9"/>
            <color indexed="81"/>
            <rFont val="Tahoma"/>
            <family val="2"/>
          </rPr>
          <t>http://www.bcb.gov.br/pec/GCI/PORT/readout/R20150327.pdf</t>
        </r>
      </text>
    </comment>
    <comment ref="B92" authorId="0" shapeId="0" xr:uid="{00000000-0006-0000-0200-000091000000}">
      <text>
        <r>
          <rPr>
            <b/>
            <sz val="9"/>
            <color indexed="81"/>
            <rFont val="Tahoma"/>
            <family val="2"/>
          </rPr>
          <t>http://www.bcb.gov.br/?copom190</t>
        </r>
      </text>
    </comment>
    <comment ref="C92" authorId="0" shapeId="0" xr:uid="{00000000-0006-0000-0200-000092000000}">
      <text>
        <r>
          <rPr>
            <b/>
            <sz val="9"/>
            <color indexed="81"/>
            <rFont val="Tahoma"/>
            <family val="2"/>
          </rPr>
          <t>http://www.bcb.gov.br/pec/GCI/PORT/readout/R20150430.pdf</t>
        </r>
      </text>
    </comment>
    <comment ref="C93" authorId="0" shapeId="0" xr:uid="{00000000-0006-0000-0200-000093000000}">
      <text>
        <r>
          <rPr>
            <b/>
            <sz val="9"/>
            <color indexed="81"/>
            <rFont val="Tahoma"/>
            <family val="2"/>
          </rPr>
          <t>http://www.bcb.gov.br/pec/GCI/PORT/readout/R20150529.pdf</t>
        </r>
      </text>
    </comment>
    <comment ref="B94" authorId="0" shapeId="0" xr:uid="{00000000-0006-0000-0200-000094000000}">
      <text>
        <r>
          <rPr>
            <b/>
            <sz val="9"/>
            <color indexed="81"/>
            <rFont val="Tahoma"/>
            <family val="2"/>
          </rPr>
          <t>http://www.bcb.gov.br/?copom191</t>
        </r>
      </text>
    </comment>
    <comment ref="C94" authorId="0" shapeId="0" xr:uid="{00000000-0006-0000-0200-000095000000}">
      <text>
        <r>
          <rPr>
            <b/>
            <sz val="9"/>
            <color indexed="81"/>
            <rFont val="Tahoma"/>
            <family val="2"/>
          </rPr>
          <t>http://www.bcb.gov.br/pec/GCI/PORT/readout/R20150626.pdf</t>
        </r>
      </text>
    </comment>
    <comment ref="B95" authorId="0" shapeId="0" xr:uid="{00000000-0006-0000-0200-000096000000}">
      <text>
        <r>
          <rPr>
            <b/>
            <sz val="9"/>
            <color indexed="81"/>
            <rFont val="Tahoma"/>
            <family val="2"/>
          </rPr>
          <t>http://www.bcb.gov.br/?copom192</t>
        </r>
      </text>
    </comment>
    <comment ref="C95" authorId="1" shapeId="0" xr:uid="{00000000-0006-0000-0200-000097000000}">
      <text>
        <r>
          <rPr>
            <b/>
            <sz val="9"/>
            <color indexed="81"/>
            <rFont val="Segoe UI"/>
            <family val="2"/>
          </rPr>
          <t>http://www.bcb.gov.br/pec/GCI/PORT/readout/R20150731.pdf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96" authorId="0" shapeId="0" xr:uid="{00000000-0006-0000-0200-000098000000}">
      <text>
        <r>
          <rPr>
            <b/>
            <sz val="9"/>
            <color indexed="81"/>
            <rFont val="Tahoma"/>
            <family val="2"/>
          </rPr>
          <t>http://www.bcb.gov.br/pec/GCI/PORT/readout/R20150828.pdf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9" authorId="0" shapeId="0" xr:uid="{00000000-0006-0000-0200-000099000000}">
      <text>
        <r>
          <rPr>
            <b/>
            <sz val="9"/>
            <color indexed="81"/>
            <rFont val="Tahoma"/>
            <family val="2"/>
          </rPr>
          <t>http://www.bcb.gov.br/pec/GCI/PORT/readout/R20151127.pdf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00" authorId="1" shapeId="0" xr:uid="{00000000-0006-0000-0200-00009A000000}">
      <text>
        <r>
          <rPr>
            <b/>
            <sz val="9"/>
            <color indexed="81"/>
            <rFont val="Segoe UI"/>
            <family val="2"/>
          </rPr>
          <t>http://www.bcb.gov.br/pec/GCI/PORT/readout/R20151231.pdf</t>
        </r>
      </text>
    </comment>
    <comment ref="C101" authorId="0" shapeId="0" xr:uid="{00000000-0006-0000-0200-00009B000000}">
      <text>
        <r>
          <rPr>
            <b/>
            <sz val="9"/>
            <color indexed="81"/>
            <rFont val="Tahoma"/>
            <family val="2"/>
          </rPr>
          <t>http://www.bcb.gov.br/pec/GCI/PORT/readout/R20160129.pdf</t>
        </r>
      </text>
    </comment>
    <comment ref="C102" authorId="0" shapeId="0" xr:uid="{00000000-0006-0000-0200-00009C000000}">
      <text>
        <r>
          <rPr>
            <b/>
            <sz val="9"/>
            <color indexed="81"/>
            <rFont val="Tahoma"/>
            <family val="2"/>
          </rPr>
          <t>http://www.bcb.gov.br/pec/GCI/PORT/readout/R20160226.pdf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03" authorId="0" shapeId="0" xr:uid="{00000000-0006-0000-0200-00009D000000}">
      <text>
        <r>
          <rPr>
            <b/>
            <sz val="9"/>
            <color indexed="81"/>
            <rFont val="Tahoma"/>
            <family val="2"/>
          </rPr>
          <t>http://www.bcb.gov.br/pec/GCI/PORT/readout/R20160324.pdf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04" authorId="0" shapeId="0" xr:uid="{00000000-0006-0000-0200-00009E000000}">
      <text>
        <r>
          <rPr>
            <b/>
            <sz val="9"/>
            <color indexed="81"/>
            <rFont val="Tahoma"/>
            <family val="2"/>
          </rPr>
          <t>http://www.bcb.gov.br/pec/GCI/PORT/readout/R20160422.pdf</t>
        </r>
      </text>
    </comment>
    <comment ref="C105" authorId="0" shapeId="0" xr:uid="{00000000-0006-0000-0200-00009F000000}">
      <text>
        <r>
          <rPr>
            <b/>
            <sz val="9"/>
            <color indexed="81"/>
            <rFont val="Tahoma"/>
            <family val="2"/>
          </rPr>
          <t>http://www.bcb.gov.br/pec/GCI/PORT/readout/R20160527.pdf</t>
        </r>
      </text>
    </comment>
    <comment ref="C106" authorId="0" shapeId="0" xr:uid="{00000000-0006-0000-0200-0000A0000000}">
      <text>
        <r>
          <rPr>
            <b/>
            <sz val="9"/>
            <color indexed="81"/>
            <rFont val="Tahoma"/>
            <family val="2"/>
          </rPr>
          <t>http://www.bcb.gov.br/pec/GCI/PORT/readout/R20160624.pdf</t>
        </r>
      </text>
    </comment>
    <comment ref="C107" authorId="0" shapeId="0" xr:uid="{00000000-0006-0000-0200-0000A1000000}">
      <text>
        <r>
          <rPr>
            <b/>
            <sz val="9"/>
            <color indexed="81"/>
            <rFont val="Tahoma"/>
            <family val="2"/>
          </rPr>
          <t>http://www.bcb.gov.br/pec/GCI/PORT/readout/R20160729.pdf</t>
        </r>
      </text>
    </comment>
    <comment ref="C108" authorId="0" shapeId="0" xr:uid="{00000000-0006-0000-0200-0000A2000000}">
      <text>
        <r>
          <rPr>
            <b/>
            <sz val="9"/>
            <color indexed="81"/>
            <rFont val="Tahoma"/>
            <family val="2"/>
          </rPr>
          <t>http://www.bcb.gov.br/pec/GCI/PORT/readout/R20160826.pdf</t>
        </r>
      </text>
    </comment>
    <comment ref="C109" authorId="0" shapeId="0" xr:uid="{00000000-0006-0000-0200-0000A3000000}">
      <text>
        <r>
          <rPr>
            <b/>
            <sz val="9"/>
            <color indexed="81"/>
            <rFont val="Tahoma"/>
            <family val="2"/>
          </rPr>
          <t>http://www.bcb.gov.br/pec/GCI/PORT/readout/R20160930.pdf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10" authorId="2" shapeId="0" xr:uid="{00000000-0006-0000-0200-0000A4000000}">
      <text>
        <r>
          <rPr>
            <b/>
            <sz val="9"/>
            <color indexed="81"/>
            <rFont val="Segoe UI"/>
            <family val="2"/>
          </rPr>
          <t>http://www.bcb.gov.br/pec/GCI/PORT/readout/R20161028.pdf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11" authorId="0" shapeId="0" xr:uid="{00000000-0006-0000-0200-0000A5000000}">
      <text>
        <r>
          <rPr>
            <b/>
            <sz val="9"/>
            <color indexed="81"/>
            <rFont val="Tahoma"/>
            <family val="2"/>
          </rPr>
          <t>http://www.bcb.gov.br/pec/GCI/PORT/readout/R20161125.pdf</t>
        </r>
      </text>
    </comment>
    <comment ref="C112" authorId="0" shapeId="0" xr:uid="{00000000-0006-0000-0200-0000A6000000}">
      <text>
        <r>
          <rPr>
            <sz val="9"/>
            <color indexed="81"/>
            <rFont val="Tahoma"/>
            <family val="2"/>
          </rPr>
          <t>http://www.bcb.gov.br/pec/GCI/PORT/readout/R20161230.pdf</t>
        </r>
      </text>
    </comment>
    <comment ref="C113" authorId="0" shapeId="0" xr:uid="{00000000-0006-0000-0200-0000A7000000}">
      <text>
        <r>
          <rPr>
            <b/>
            <sz val="9"/>
            <color indexed="81"/>
            <rFont val="Tahoma"/>
            <family val="2"/>
          </rPr>
          <t>http://www.bcb.gov.br/pec/GCI/PORT/readout/R20170127.pdf</t>
        </r>
      </text>
    </comment>
    <comment ref="C114" authorId="0" shapeId="0" xr:uid="{00000000-0006-0000-0200-0000A8000000}">
      <text>
        <r>
          <rPr>
            <b/>
            <sz val="9"/>
            <color indexed="81"/>
            <rFont val="Tahoma"/>
            <family val="2"/>
          </rPr>
          <t>http://www.bcb.gov.br/pec/GCI/PORT/readout/R20170224.pdf</t>
        </r>
      </text>
    </comment>
    <comment ref="C115" authorId="0" shapeId="0" xr:uid="{00000000-0006-0000-0200-0000A9000000}">
      <text>
        <r>
          <rPr>
            <b/>
            <sz val="9"/>
            <color indexed="81"/>
            <rFont val="Tahoma"/>
            <family val="2"/>
          </rPr>
          <t>http://www.bcb.gov.br/pec/GCI/PORT/readout/R20170331.pdf</t>
        </r>
      </text>
    </comment>
    <comment ref="C116" authorId="0" shapeId="0" xr:uid="{00000000-0006-0000-0200-0000AA000000}">
      <text>
        <r>
          <rPr>
            <sz val="9"/>
            <color indexed="81"/>
            <rFont val="Tahoma"/>
            <family val="2"/>
          </rPr>
          <t xml:space="preserve">http://www.bcb.gov.br/pec/GCI/PORT/readout/R20170428.pdf
</t>
        </r>
      </text>
    </comment>
    <comment ref="C117" authorId="0" shapeId="0" xr:uid="{00000000-0006-0000-0200-0000AB000000}">
      <text>
        <r>
          <rPr>
            <b/>
            <sz val="9"/>
            <color indexed="81"/>
            <rFont val="Tahoma"/>
            <family val="2"/>
          </rPr>
          <t>http://www.bcb.gov.br/pec/GCI/PORT/readout/R20170526.pdf</t>
        </r>
      </text>
    </comment>
    <comment ref="C118" authorId="0" shapeId="0" xr:uid="{00000000-0006-0000-0200-0000AC000000}">
      <text>
        <r>
          <rPr>
            <sz val="9"/>
            <color indexed="81"/>
            <rFont val="Tahoma"/>
            <family val="2"/>
          </rPr>
          <t>http://www.bcb.gov.br/pec/GCI/PORT/readout/R20170630.pdf</t>
        </r>
      </text>
    </comment>
    <comment ref="C119" authorId="0" shapeId="0" xr:uid="{00000000-0006-0000-0200-0000AD000000}">
      <text>
        <r>
          <rPr>
            <b/>
            <sz val="9"/>
            <color indexed="81"/>
            <rFont val="Tahoma"/>
            <family val="2"/>
          </rPr>
          <t>http://www.bcb.gov.br/pec/GCI/PORT/readout/R20170728.pdf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20" authorId="0" shapeId="0" xr:uid="{00000000-0006-0000-0200-0000AE000000}">
      <text>
        <r>
          <rPr>
            <b/>
            <sz val="9"/>
            <color indexed="81"/>
            <rFont val="Tahoma"/>
            <family val="2"/>
          </rPr>
          <t>http://www.bcb.gov.br/pec/GCI/PORT/readout/R20170825.pdf</t>
        </r>
      </text>
    </comment>
    <comment ref="C121" authorId="0" shapeId="0" xr:uid="{00000000-0006-0000-0200-0000AF000000}">
      <text>
        <r>
          <rPr>
            <sz val="9"/>
            <color indexed="81"/>
            <rFont val="Tahoma"/>
            <family val="2"/>
          </rPr>
          <t xml:space="preserve">http://www.bcb.gov.br/pec/GCI/PORT/readout/R20170929.pdf
</t>
        </r>
      </text>
    </comment>
    <comment ref="C122" authorId="0" shapeId="0" xr:uid="{00000000-0006-0000-0200-0000B0000000}">
      <text>
        <r>
          <rPr>
            <b/>
            <sz val="9"/>
            <color indexed="81"/>
            <rFont val="Tahoma"/>
            <family val="2"/>
          </rPr>
          <t>http://www.bcb.gov.br/pec/GCI/PORT/readout/R20171027.pdf</t>
        </r>
      </text>
    </comment>
    <comment ref="C123" authorId="0" shapeId="0" xr:uid="{00000000-0006-0000-0200-0000B1000000}">
      <text>
        <r>
          <rPr>
            <b/>
            <sz val="9"/>
            <color indexed="81"/>
            <rFont val="Tahoma"/>
            <family val="2"/>
          </rPr>
          <t>http://www.bcb.gov.br/pec/GCI/PORT/readout/R20171124.pdf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24" authorId="0" shapeId="0" xr:uid="{00000000-0006-0000-0200-0000B2000000}">
      <text>
        <r>
          <rPr>
            <b/>
            <sz val="9"/>
            <color indexed="81"/>
            <rFont val="Tahoma"/>
            <family val="2"/>
          </rPr>
          <t>http://www.bcb.gov.br/pec/GCI/PORT/readout/R20171229.pdf</t>
        </r>
      </text>
    </comment>
    <comment ref="C125" authorId="0" shapeId="0" xr:uid="{00000000-0006-0000-0200-0000B3000000}">
      <text>
        <r>
          <rPr>
            <b/>
            <sz val="9"/>
            <color indexed="81"/>
            <rFont val="Tahoma"/>
            <family val="2"/>
          </rPr>
          <t>http://www.bcb.gov.br/pec/GCI/PORT/readout/R20180126.pdff</t>
        </r>
      </text>
    </comment>
    <comment ref="C126" authorId="1" shapeId="0" xr:uid="{0688DC2B-61E0-49BD-8E15-2A429B789BC6}">
      <text>
        <r>
          <rPr>
            <b/>
            <sz val="9"/>
            <color indexed="81"/>
            <rFont val="Segoe UI"/>
            <family val="2"/>
          </rPr>
          <t>http://www.bcb.gov.br/pec/GCI/PORT/readout/R20180223.pdf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27" authorId="1" shapeId="0" xr:uid="{088D211D-4113-49C5-BCD0-4871659FF844}">
      <text>
        <r>
          <rPr>
            <b/>
            <sz val="9"/>
            <color indexed="81"/>
            <rFont val="Segoe UI"/>
            <family val="2"/>
          </rPr>
          <t>http://www.bcb.gov.br/pec/GCI/PORT/readout/R20180329.pdf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28" authorId="1" shapeId="0" xr:uid="{B8982880-2C75-4636-BC1A-7F3FB806CF46}">
      <text>
        <r>
          <rPr>
            <b/>
            <sz val="9"/>
            <color indexed="81"/>
            <rFont val="Segoe UI"/>
            <family val="2"/>
          </rPr>
          <t>http://www.bcb.gov.br/pec/GCI/PORT/readout/R20180427.pdf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29" authorId="1" shapeId="0" xr:uid="{BC0484F7-ECC7-4BD8-8155-F18F64E2B1F5}">
      <text>
        <r>
          <rPr>
            <b/>
            <sz val="9"/>
            <color indexed="81"/>
            <rFont val="Segoe UI"/>
            <family val="2"/>
          </rPr>
          <t>http://www.bcb.gov.br/pec/GCI/PORT/readout/R20180525.pdf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30" authorId="1" shapeId="0" xr:uid="{6FDCC173-E8A0-493F-BA8B-CF91BCDE7091}">
      <text>
        <r>
          <rPr>
            <b/>
            <sz val="9"/>
            <color indexed="81"/>
            <rFont val="Segoe UI"/>
            <family val="2"/>
          </rPr>
          <t>http://www.bcb.gov.br/pec/GCI/PORT/readout/R20180629.pdf</t>
        </r>
      </text>
    </comment>
    <comment ref="C131" authorId="1" shapeId="0" xr:uid="{270F85DA-E6A1-4259-8603-CD33B765810D}">
      <text>
        <r>
          <rPr>
            <b/>
            <sz val="9"/>
            <color indexed="81"/>
            <rFont val="Segoe UI"/>
            <family val="2"/>
          </rPr>
          <t>http://www.bcb.gov.br/pec/GCI/PORT/readout/R20180727.pdf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32" authorId="1" shapeId="0" xr:uid="{4CF6791E-EABC-495F-804C-46D26311DC48}">
      <text>
        <r>
          <rPr>
            <b/>
            <sz val="9"/>
            <color indexed="81"/>
            <rFont val="Segoe UI"/>
            <family val="2"/>
          </rPr>
          <t>https://www.bcb.gov.br/pec/GCI/PORT/readout/R20180831.pdf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33" authorId="1" shapeId="0" xr:uid="{3C974113-9E5B-4476-A2AB-57797F89415C}">
      <text>
        <r>
          <rPr>
            <b/>
            <sz val="9"/>
            <color indexed="81"/>
            <rFont val="Segoe UI"/>
            <family val="2"/>
          </rPr>
          <t>https://www.bcb.gov.br/pec/GCI/PORT/readout/R20180921.pdf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E40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http://www.bcb.gov.br/pec/GCI/PORT/readout/R20140103.pdf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0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http://www.bcb.gov.br/pec/GCI/PORT/readout/R20140131.pdf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1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http://www.bcb.gov.br/pec/GCI/PORT/readout/R20140307.pdf</t>
        </r>
      </text>
    </comment>
    <comment ref="E412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http://www.bcb.gov.br/pec/GCI/PORT/readout/R20140404.pdf</t>
        </r>
      </text>
    </comment>
    <comment ref="E413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http://www.bcb.gov.br/pec/GCI/PORT/readout/R20140502.pdf</t>
        </r>
      </text>
    </comment>
    <comment ref="E414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http://www.bcb.gov.br/pec/GCI/PORT/readout/R20140530.pdf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5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http://www.bcb.gov.br/pec/GCI/PORT/readout/R20140704.pdf</t>
        </r>
      </text>
    </comment>
    <comment ref="E416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http://www.bcb.gov.br/pec/GCI/PORT/readout/R20140801.pdf</t>
        </r>
      </text>
    </comment>
    <comment ref="E417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http://www.bcb.gov.br/pec/GCI/PORT/readout/R20140829.pdf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8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http://www.bcb.gov.br/pec/GCI/PORT/readout/R20141003.pdf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9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http://www.bcb.gov.br/pec/GCI/PORT/readout/R20141031.pdf</t>
        </r>
      </text>
    </comment>
    <comment ref="E420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http://www.bcb.gov.br/pec/GCI/PORT/readout/R20141128.pdf</t>
        </r>
      </text>
    </comment>
    <comment ref="E421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http://www.bcb.gov.br/pec/GCI/PORT/readout/R20150102.pdf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22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http://www.bcb.gov.br/pec/GCI/PORT/readout/R20150130.pdf</t>
        </r>
      </text>
    </comment>
    <comment ref="E423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http://www.bcb.gov.br/pec/GCI/PORT/readout/R20150227.pdf</t>
        </r>
      </text>
    </comment>
    <comment ref="E424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http://www.bcb.gov.br/pec/GCI/PORT/readout/R20150402.pdf</t>
        </r>
      </text>
    </comment>
    <comment ref="E425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http://www.bcb.gov.br/pec/GCI/PORT/readout/R20150430.pdf</t>
        </r>
      </text>
    </comment>
    <comment ref="E426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http://www.bcb.gov.br/pec/GCI/PORT/readout/R20150605.pdf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27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http://www.bcb.gov.br/pec/GCI/PORT/readout/R20150703.pdf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28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http://www.bcb.gov.br/pec/GCI/PORT/readout/R20150731.pdf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29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http://www.bcb.gov.br/pec/GCI/PORT/readout/R20150904.pdf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30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http://www.bcb.gov.br/pec/GCI/PORT/readout/R20151002.pdf</t>
        </r>
      </text>
    </comment>
    <comment ref="E431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http://www.bcb.gov.br/pec/GCI/PORT/readout/R20151030.pdf</t>
        </r>
      </text>
    </comment>
    <comment ref="E432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http://www.bcb.gov.br/pec/GCI/PORT/readout/R20151204.pdf</t>
        </r>
      </text>
    </comment>
    <comment ref="E433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http://www.bcb.gov.br/pec/GCI/PORT/readout/R20151231.pdf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34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http://www.bcb.gov.br/pec/GCI/PORT/readout/R20160129.pdf</t>
        </r>
      </text>
    </comment>
    <comment ref="E435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http://www.bcb.gov.br/pec/GCI/PORT/readout/R20160304.pdf</t>
        </r>
      </text>
    </comment>
    <comment ref="E436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http://www.bcb.gov.br/pec/GCI/PORT/readout/R20160401.pdf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37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http://www.bcb.gov.br/pec/GCI/PORT/readout/R20160429.pdf</t>
        </r>
      </text>
    </comment>
    <comment ref="E438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http://www.bcb.gov.br/pec/GCI/PORT/readout/R20160603.pdf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39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http://www.bcb.gov.br/pec/GCI/PORT/readout/R20160701.pdf</t>
        </r>
      </text>
    </comment>
    <comment ref="E440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http://www.bcb.gov.br/pec/GCI/PORT/readout/R20160805.pdf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1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http://www.bcb.gov.br/pec/GCI/PORT/readout/R20160902.pdf</t>
        </r>
      </text>
    </comment>
    <comment ref="E442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http://www.bcb.gov.br/pec/GCI/PORT/readout/R20160930.pdf</t>
        </r>
      </text>
    </comment>
    <comment ref="E443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http://www.bcb.gov.br/pec/GCI/PORT/readout/R20161104.pdf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4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http://www.bcb.gov.br/pec/GCI/PORT/readout/R20161202.pdf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5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http://www.bcb.gov.br/pec/GCI/PORT/readout/R20170106.pdf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6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http://www.bcb.gov.br/pec/GCI/PORT/readout/R20170203.pdf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7" authorId="1" shapeId="0" xr:uid="{00000000-0006-0000-0300-000027000000}">
      <text>
        <r>
          <rPr>
            <b/>
            <sz val="9"/>
            <color indexed="81"/>
            <rFont val="Segoe UI"/>
            <family val="2"/>
          </rPr>
          <t>http://www.bcb.gov.br/pec/GCI/PORT/readout/R20170303.pdf</t>
        </r>
      </text>
    </comment>
    <comment ref="E448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http://www.bcb.gov.br/pec/GCI/PORT/readout/R20170331.pdf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49" authorId="0" shapeId="0" xr:uid="{00000000-0006-0000-0300-000029000000}">
      <text>
        <r>
          <rPr>
            <sz val="9"/>
            <color indexed="81"/>
            <rFont val="Tahoma"/>
            <family val="2"/>
          </rPr>
          <t xml:space="preserve">http://www.bcb.gov.br/pec/GCI/PORT/readout/R20170505.pdf
</t>
        </r>
      </text>
    </comment>
    <comment ref="E450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http://www.bcb.gov.br/pec/GCI/PORT/readout/R20170602.pdf</t>
        </r>
      </text>
    </comment>
    <comment ref="E451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http://www.bcb.gov.br/pec/GCI/PORT/readout/R20170630.pdf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52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http://www.bcb.gov.br/pec/GCI/PORT/readout/R20170804.pdf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53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http://www.bcb.gov.br/pec/GCI/PORT/readout/R20170901.pdf</t>
        </r>
      </text>
    </comment>
    <comment ref="E454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http://www.bcb.gov.br/pec/GCI/PORT/readout/R20170929.pdf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55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http://www.bcb.gov.br/pec/GCI/PORT/readout/R20171103.pdf</t>
        </r>
      </text>
    </comment>
    <comment ref="E456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http://www.bcb.gov.br/pec/GCI/PORT/readout/R20171201.pdf</t>
        </r>
      </text>
    </comment>
    <comment ref="E457" authorId="1" shapeId="0" xr:uid="{6464D297-6CC3-4A8D-A8E1-9A3C796FCF4D}">
      <text>
        <r>
          <rPr>
            <b/>
            <sz val="9"/>
            <color indexed="81"/>
            <rFont val="Segoe UI"/>
            <family val="2"/>
          </rPr>
          <t>http://www.bcb.gov.br/pec/GCI/PORT/readout/R20171229.pdf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58" authorId="0" shapeId="0" xr:uid="{00000000-0006-0000-0300-000032000000}">
      <text>
        <r>
          <rPr>
            <b/>
            <sz val="9"/>
            <color indexed="81"/>
            <rFont val="Tahoma"/>
            <family val="2"/>
          </rPr>
          <t>http://www.bcb.gov.br/pec/GCI/PORT/readout/R20180202.pdf</t>
        </r>
      </text>
    </comment>
    <comment ref="E459" authorId="1" shapeId="0" xr:uid="{5DA5C6B8-361D-49DB-BA58-469804A02AA7}">
      <text>
        <r>
          <rPr>
            <b/>
            <sz val="9"/>
            <color indexed="81"/>
            <rFont val="Segoe UI"/>
            <family val="2"/>
          </rPr>
          <t>http://www.bcb.gov.br/pec/GCI/PORT/readout/R20180223.pdf</t>
        </r>
      </text>
    </comment>
    <comment ref="E460" authorId="1" shapeId="0" xr:uid="{EC48E7C0-837C-41DC-9FB4-D5BDF0D34AB6}">
      <text>
        <r>
          <rPr>
            <b/>
            <sz val="9"/>
            <color indexed="81"/>
            <rFont val="Segoe UI"/>
            <family val="2"/>
          </rPr>
          <t>http://www.bcb.gov.br/pec/GCI/PORT/readout/R20180406.pdff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61" authorId="1" shapeId="0" xr:uid="{1D728BD0-CB2A-414B-BEEA-95C7D39E90DF}">
      <text>
        <r>
          <rPr>
            <b/>
            <sz val="9"/>
            <color indexed="81"/>
            <rFont val="Segoe UI"/>
            <family val="2"/>
          </rPr>
          <t>http://www.bcb.gov.br/pec/GCI/PORT/readout/R20180504.pdf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62" authorId="1" shapeId="0" xr:uid="{0FFD9CC0-649B-4735-BF13-D3EAD15BF580}">
      <text>
        <r>
          <rPr>
            <b/>
            <sz val="9"/>
            <color indexed="81"/>
            <rFont val="Segoe UI"/>
            <family val="2"/>
          </rPr>
          <t>http://www.bcb.gov.br/pec/GCI/PORT/readout/R20180601.pdf</t>
        </r>
      </text>
    </comment>
    <comment ref="E463" authorId="1" shapeId="0" xr:uid="{6EC6E689-D95C-4D1F-A769-AEBEF986E142}">
      <text>
        <r>
          <rPr>
            <b/>
            <sz val="9"/>
            <color indexed="81"/>
            <rFont val="Segoe UI"/>
            <family val="2"/>
          </rPr>
          <t>http://www.bcb.gov.br/pec/GCI/PORT/readout/R20180629.pdf</t>
        </r>
      </text>
    </comment>
    <comment ref="E464" authorId="1" shapeId="0" xr:uid="{55EE57B6-CBB3-470E-9E6A-CF4BB75B6DCB}">
      <text>
        <r>
          <rPr>
            <b/>
            <sz val="9"/>
            <color indexed="81"/>
            <rFont val="Segoe UI"/>
            <family val="2"/>
          </rPr>
          <t>https://www.bcb.gov.br/pec/GCI/PORT/readout/R20180803.pdf</t>
        </r>
      </text>
    </comment>
    <comment ref="E465" authorId="1" shapeId="0" xr:uid="{ABA09A14-3B0B-4BD9-9258-B7EFB3EDD3E3}">
      <text>
        <r>
          <rPr>
            <b/>
            <sz val="9"/>
            <color indexed="81"/>
            <rFont val="Segoe UI"/>
            <family val="2"/>
          </rPr>
          <t>https://www.bcb.gov.br/pec/GCI/PORT/readout/R20180831.pdf</t>
        </r>
      </text>
    </comment>
    <comment ref="E466" authorId="1" shapeId="0" xr:uid="{E50930D8-A036-409C-899F-471BC4EC6B75}">
      <text>
        <r>
          <rPr>
            <b/>
            <sz val="9"/>
            <color indexed="81"/>
            <rFont val="Segoe UI"/>
            <family val="2"/>
          </rPr>
          <t>https://www.bcb.gov.br/pec/GCI/PORT/readout/R20180921.pdff</t>
        </r>
      </text>
    </comment>
    <comment ref="E467" authorId="1" shapeId="0" xr:uid="{E85A8A2A-A13A-42D9-BC2A-49860940BCEA}">
      <text>
        <r>
          <rPr>
            <b/>
            <sz val="9"/>
            <color indexed="81"/>
            <rFont val="Segoe UI"/>
            <family val="2"/>
          </rPr>
          <t>https://www.bcb.gov.br/pec/GCI/PORT/readout/R20180921.pdff</t>
        </r>
      </text>
    </comment>
    <comment ref="E468" authorId="1" shapeId="0" xr:uid="{809BA591-6730-4E05-A589-C32F65228332}">
      <text>
        <r>
          <rPr>
            <b/>
            <sz val="9"/>
            <color indexed="81"/>
            <rFont val="Segoe UI"/>
            <family val="2"/>
          </rPr>
          <t>https://www.bcb.gov.br/pec/GCI/PORT/readout/R20180921.pdf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  <author>Rafael Bianchini Abreu Paiva</author>
  </authors>
  <commentList>
    <comment ref="C2" authorId="0" shapeId="0" xr:uid="{00000000-0006-0000-0500-000001000000}">
      <text>
        <r>
          <rPr>
            <b/>
            <sz val="9"/>
            <color indexed="81"/>
            <rFont val="Segoe UI"/>
            <family val="2"/>
          </rPr>
          <t>De jan/98 a nov/01, Tabela 16820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2" authorId="1" shapeId="0" xr:uid="{00000000-0006-0000-0500-000002000000}">
      <text>
        <r>
          <rPr>
            <b/>
            <sz val="9"/>
            <color indexed="81"/>
            <rFont val="Tahoma"/>
            <family val="2"/>
          </rPr>
          <t>DBGG - Títulos na carteira do BC e não utilizados</t>
        </r>
      </text>
    </comment>
    <comment ref="M2" authorId="0" shapeId="0" xr:uid="{00000000-0006-0000-0500-000003000000}">
      <text>
        <r>
          <rPr>
            <b/>
            <sz val="9"/>
            <color indexed="81"/>
            <rFont val="Segoe UI"/>
            <family val="2"/>
          </rPr>
          <t>De jan/98 a nov/01, Tabela 16820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S2" authorId="1" shapeId="0" xr:uid="{00000000-0006-0000-0500-000004000000}">
      <text>
        <r>
          <rPr>
            <b/>
            <sz val="9"/>
            <color indexed="81"/>
            <rFont val="Tahoma"/>
            <family val="2"/>
          </rPr>
          <t>DBGG - Títulos na carteira do BC e não utilizados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B2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4192</t>
        </r>
      </text>
    </comment>
    <comment ref="C2" authorId="1" shapeId="0" xr:uid="{07C24052-7176-48BD-9930-0FA700D9845C}">
      <text>
        <r>
          <rPr>
            <sz val="9"/>
            <color indexed="81"/>
            <rFont val="Segoe UI"/>
            <family val="2"/>
          </rPr>
          <t xml:space="preserve">Série 13982 (Diária)
</t>
        </r>
      </text>
    </comment>
    <comment ref="D2" authorId="0" shapeId="0" xr:uid="{00000000-0006-0000-0600-000002000000}">
      <text>
        <r>
          <rPr>
            <b/>
            <sz val="9"/>
            <color indexed="81"/>
            <rFont val="Tahoma"/>
            <family val="2"/>
          </rPr>
          <t>Tabela 3546</t>
        </r>
      </text>
    </comment>
    <comment ref="H2" authorId="0" shapeId="0" xr:uid="{00000000-0006-0000-0600-000003000000}">
      <text>
        <r>
          <rPr>
            <sz val="9"/>
            <color indexed="81"/>
            <rFont val="Tahoma"/>
            <family val="2"/>
          </rPr>
          <t xml:space="preserve">Tabela 3546
</t>
        </r>
      </text>
    </comment>
    <comment ref="A334" authorId="1" shapeId="0" xr:uid="{B91481D2-DAA7-48FE-AD01-C507A519AD8B}">
      <text>
        <r>
          <rPr>
            <b/>
            <sz val="9"/>
            <color indexed="81"/>
            <rFont val="Segoe UI"/>
            <family val="2"/>
          </rPr>
          <t>30</t>
        </r>
      </text>
    </comment>
  </commentList>
</comments>
</file>

<file path=xl/sharedStrings.xml><?xml version="1.0" encoding="utf-8"?>
<sst xmlns="http://schemas.openxmlformats.org/spreadsheetml/2006/main" count="356" uniqueCount="108">
  <si>
    <t>Evolução da dívida líquida - fatores condicionantes - Setor público consolidado</t>
  </si>
  <si>
    <t>Fluxos mensais</t>
  </si>
  <si>
    <t>R$ milhões</t>
  </si>
  <si>
    <t>Discriminação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</si>
  <si>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</si>
  <si>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</si>
  <si>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</si>
  <si>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</si>
  <si>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</si>
  <si>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</si>
  <si>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</si>
  <si>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</si>
  <si>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</si>
  <si>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</si>
  <si>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</si>
  <si>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</si>
  <si>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Y</t>
  </si>
  <si>
    <t>i</t>
  </si>
  <si>
    <t>Dívida fiscal líquida (G=E-F)</t>
  </si>
  <si>
    <t>Ajuste metodológico s/dívida interna (F)</t>
  </si>
  <si>
    <t>Dívida fiscal líquida com câmbio (E=A-B-C-D)</t>
  </si>
  <si>
    <t>Ajuste metodológico s/dívida externa (D)</t>
  </si>
  <si>
    <t>Ajuste patrimonial (C)</t>
  </si>
  <si>
    <t>Ajuste de privatização (B)</t>
  </si>
  <si>
    <t>Dívida líquida total - saldo</t>
  </si>
  <si>
    <t>Dívida líquida - variação mensal</t>
  </si>
  <si>
    <r>
      <t>Fatores condicionantes:</t>
    </r>
    <r>
      <rPr>
        <b/>
        <vertAlign val="superscript"/>
        <sz val="8"/>
        <rFont val="Arial"/>
        <family val="2"/>
      </rPr>
      <t>1/</t>
    </r>
  </si>
  <si>
    <t xml:space="preserve">  NFSP</t>
  </si>
  <si>
    <t xml:space="preserve">    Primário</t>
  </si>
  <si>
    <t xml:space="preserve">    Juros nominais</t>
  </si>
  <si>
    <t xml:space="preserve">  Ajuste cambial</t>
  </si>
  <si>
    <t xml:space="preserve">    Dívida interna indexada ao câmbio</t>
  </si>
  <si>
    <t xml:space="preserve">    Dívida externa - metodológico</t>
  </si>
  <si>
    <r>
      <t xml:space="preserve">  Dívida externa - outros ajustes</t>
    </r>
    <r>
      <rPr>
        <b/>
        <vertAlign val="superscript"/>
        <sz val="9"/>
        <rFont val="Arial"/>
        <family val="2"/>
      </rPr>
      <t>2/</t>
    </r>
  </si>
  <si>
    <t xml:space="preserve">  Reconhecimento de dívidas</t>
  </si>
  <si>
    <t xml:space="preserve">  Privatizações</t>
  </si>
  <si>
    <t>PIB acumulado em doze meses - corrente</t>
  </si>
  <si>
    <r>
      <t>1/</t>
    </r>
    <r>
      <rPr>
        <sz val="6"/>
        <rFont val="Arial"/>
        <family val="2"/>
      </rPr>
      <t xml:space="preserve"> Os fatores condicionantes da dívida líquida como percentual do PIB consideram o total dos fatores, dividido pelo PIB corrente acumulado nos últimos 12 meses, segundo a fórmula:</t>
    </r>
  </si>
  <si>
    <r>
      <t xml:space="preserve">   </t>
    </r>
    <r>
      <rPr>
        <sz val="6"/>
        <rFont val="Arial"/>
        <family val="2"/>
      </rPr>
      <t>(∑FatoresCondicionantes/PIB</t>
    </r>
    <r>
      <rPr>
        <vertAlign val="subscript"/>
        <sz val="6"/>
        <rFont val="Arial"/>
        <family val="2"/>
      </rPr>
      <t>12MesesCorrentes</t>
    </r>
    <r>
      <rPr>
        <sz val="6"/>
        <rFont val="Arial"/>
        <family val="2"/>
      </rPr>
      <t>)*100. Não reflete a variação da dívida em percentagem do PIB.</t>
    </r>
  </si>
  <si>
    <r>
      <t>2/</t>
    </r>
    <r>
      <rPr>
        <sz val="6"/>
        <rFont val="Arial"/>
        <family val="2"/>
      </rPr>
      <t xml:space="preserve"> Inclui ajuste de paridade da cesta de moedas que integram as reservas internacionais e a dívida externa, e demais ajustes da área externa. </t>
    </r>
  </si>
  <si>
    <r>
      <t>3/</t>
    </r>
    <r>
      <rPr>
        <sz val="6"/>
        <rFont val="Arial"/>
        <family val="2"/>
      </rPr>
      <t xml:space="preserve"> Considera a variação da relação dívida/PIB devida ao crescimento verificado no PIB, calculada pela fórmula: D</t>
    </r>
    <r>
      <rPr>
        <vertAlign val="subscript"/>
        <sz val="6"/>
        <rFont val="Arial"/>
        <family val="2"/>
      </rPr>
      <t>t-1</t>
    </r>
    <r>
      <rPr>
        <sz val="6"/>
        <rFont val="Arial"/>
        <family val="2"/>
      </rPr>
      <t>/(PIB</t>
    </r>
    <r>
      <rPr>
        <vertAlign val="subscript"/>
        <sz val="6"/>
        <rFont val="Arial"/>
        <family val="2"/>
      </rPr>
      <t>MesAtual</t>
    </r>
    <r>
      <rPr>
        <sz val="6"/>
        <rFont val="Arial"/>
        <family val="2"/>
      </rPr>
      <t>/PIB</t>
    </r>
    <r>
      <rPr>
        <vertAlign val="subscript"/>
        <sz val="6"/>
        <rFont val="Arial"/>
        <family val="2"/>
      </rPr>
      <t>MesBase</t>
    </r>
    <r>
      <rPr>
        <sz val="6"/>
        <rFont val="Arial"/>
        <family val="2"/>
      </rPr>
      <t>)</t>
    </r>
    <r>
      <rPr>
        <vertAlign val="subscript"/>
        <sz val="6"/>
        <rFont val="Arial"/>
        <family val="2"/>
      </rPr>
      <t xml:space="preserve"> </t>
    </r>
    <r>
      <rPr>
        <sz val="6"/>
        <rFont val="Arial"/>
        <family val="2"/>
      </rPr>
      <t>-</t>
    </r>
    <r>
      <rPr>
        <vertAlign val="subscript"/>
        <sz val="6"/>
        <rFont val="Arial"/>
        <family val="2"/>
      </rPr>
      <t xml:space="preserve"> </t>
    </r>
    <r>
      <rPr>
        <sz val="6"/>
        <rFont val="Arial"/>
        <family val="2"/>
      </rPr>
      <t>D</t>
    </r>
    <r>
      <rPr>
        <vertAlign val="subscript"/>
        <sz val="6"/>
        <rFont val="Arial"/>
        <family val="2"/>
      </rPr>
      <t>t-1 .</t>
    </r>
  </si>
  <si>
    <t>* Dados preliminares.</t>
  </si>
  <si>
    <t>NFSP</t>
  </si>
  <si>
    <t>Saldo primário</t>
  </si>
  <si>
    <t>Juros</t>
  </si>
  <si>
    <t>NFSP (c/ desv cambial) - 6013</t>
  </si>
  <si>
    <t xml:space="preserve">Primário </t>
  </si>
  <si>
    <t>Metodologias de cálculo da NFSP</t>
  </si>
  <si>
    <t>Com desvalorização cambial (série desativada em dez.09)</t>
  </si>
  <si>
    <t>Juros (c/ desv. Cambial) - 6046</t>
  </si>
  <si>
    <t>Séries como proporção do PIB</t>
  </si>
  <si>
    <t>S/ Desvalorização cambial (atual)</t>
  </si>
  <si>
    <t>C/ Desvalorização cambial (desativada em dez.09)</t>
  </si>
  <si>
    <t>Taxa implícita</t>
  </si>
  <si>
    <t>Série vigente (sem swaps)</t>
  </si>
  <si>
    <t>Saldo de swaps (competência)</t>
  </si>
  <si>
    <t>Juros, exceto swaps</t>
  </si>
  <si>
    <t>Y´</t>
  </si>
  <si>
    <t>Selic</t>
  </si>
  <si>
    <t>IPCA</t>
  </si>
  <si>
    <t>Números-índice</t>
  </si>
  <si>
    <t>Taxa implícita da DLSP</t>
  </si>
  <si>
    <t>Taxa implícita s/ swaps</t>
  </si>
  <si>
    <t>Acumulados em 12 meses</t>
  </si>
  <si>
    <t>Taxas reais</t>
  </si>
  <si>
    <t>Taxas nominais</t>
  </si>
  <si>
    <t>Nominais</t>
  </si>
  <si>
    <t>Reais</t>
  </si>
  <si>
    <t>DLSP</t>
  </si>
  <si>
    <t>Data</t>
  </si>
  <si>
    <t>PIB BRL</t>
  </si>
  <si>
    <t>4478 - DLSP</t>
  </si>
  <si>
    <t>16845 - Dívida Líquida do Setor Público (% PIB valorizado) - Total - Setor público consolidado com Petrobras e Eletrobras - %</t>
  </si>
  <si>
    <t>Selic meta</t>
  </si>
  <si>
    <t>Reservas</t>
  </si>
  <si>
    <t>Linhas de recompra e empréstimos de moeda estrangeira</t>
  </si>
  <si>
    <t>BNDES</t>
  </si>
  <si>
    <t>Tesouro-BNDES</t>
  </si>
  <si>
    <t>Reservas (Caixa)</t>
  </si>
  <si>
    <t>% do PIB</t>
  </si>
  <si>
    <t>USD</t>
  </si>
  <si>
    <t>PIB</t>
  </si>
  <si>
    <t>BRL Milhões</t>
  </si>
  <si>
    <t>4502 - DBGG (DBGG + C)</t>
  </si>
  <si>
    <t>Títulos da DMF na carteira do BCB e não utilizados</t>
  </si>
  <si>
    <t>(A) Dívida Mobiliária do Bacen</t>
  </si>
  <si>
    <t>(B) Operações compromissadas</t>
  </si>
  <si>
    <t>(C) Dívida Mobiliária na carteira do Bacen</t>
  </si>
  <si>
    <t>(D)Dívida mobiliária na carteira do Bacen não utilizadas nas operações compromissadas</t>
  </si>
  <si>
    <t>DBGG + A</t>
  </si>
  <si>
    <t>13761 - DBGG = 13761 - H = 13761 + B - C</t>
  </si>
  <si>
    <t>DB</t>
  </si>
  <si>
    <t>Operações compromissadas e dívida mobiliária do Bacen</t>
  </si>
  <si>
    <t>Dívida Mobiliária do Bacen</t>
  </si>
  <si>
    <t>Operações compromissadas</t>
  </si>
  <si>
    <t>Outros</t>
  </si>
  <si>
    <t>Títulos do TN livres na carteira do Bacen</t>
  </si>
  <si>
    <t>Dívida Bruta</t>
  </si>
  <si>
    <t>Dólar</t>
  </si>
  <si>
    <t>Selic real (ex-ante)</t>
  </si>
  <si>
    <t>Erro</t>
  </si>
  <si>
    <t>IPCA 12 meses (FOCUS)</t>
  </si>
  <si>
    <t>Selic real efetiva</t>
  </si>
  <si>
    <t>IPCA mensal</t>
  </si>
  <si>
    <t>FOCUS</t>
  </si>
  <si>
    <t>Observado</t>
  </si>
  <si>
    <t>Expectativa mediana FOCUS</t>
  </si>
  <si>
    <t>IPCA 12 meses (verificado)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</si>
</sst>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3" formatCode="_-* #,##0.00_-;\-* #,##0.00_-;_-* &quot;-&quot;??_-;_-@_-"/>
    <numFmt numFmtId="164" formatCode="General_)"/>
    <numFmt numFmtId="165" formatCode="#\ ###\ ##0_);\-#\ ###\ ##0_)"/>
    <numFmt numFmtId="166" formatCode="0_)"/>
    <numFmt numFmtId="167" formatCode="_-* #,##0.00\ _E_s_c_._-;\-* #,##0.00\ _E_s_c_._-;_-* &quot;-&quot;??\ _E_s_c_._-;_-@_-"/>
    <numFmt numFmtId="168" formatCode="_-* #,##0\ _E_s_c_._-;\-* #,##0\ _E_s_c_._-;_-* &quot;-&quot;??\ _E_s_c_._-;_-@_-"/>
    <numFmt numFmtId="169" formatCode="0.0000"/>
    <numFmt numFmtId="170" formatCode="###\ ###\ ##0_)"/>
    <numFmt numFmtId="171" formatCode="0.0__"/>
    <numFmt numFmtId="172" formatCode="#\ ##0__"/>
    <numFmt numFmtId="173" formatCode="0.0%"/>
    <numFmt numFmtId="174" formatCode="#\ ##0_);\-#\ ##0_);&quot;-&quot;_)"/>
    <numFmt numFmtId="175" formatCode="_-* #,##0_-;\-* #,##0_-;_-* &quot;-&quot;??_-;_-@_-"/>
    <numFmt numFmtId="176" formatCode="#\ ##0_)"/>
    <numFmt numFmtId="177" formatCode="_(* #,##0_);_(* \(#,##0\);_(* &quot;-&quot;??_);_(@_)"/>
    <numFmt numFmtId="178" formatCode="#.##000"/>
    <numFmt numFmtId="179" formatCode="#,#00"/>
    <numFmt numFmtId="180" formatCode="%#,#00"/>
    <numFmt numFmtId="181" formatCode="#,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ourier"/>
      <family val="3"/>
    </font>
    <font>
      <b/>
      <sz val="14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name val="SwitzerlandLight"/>
    </font>
    <font>
      <sz val="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color indexed="10"/>
      <name val="Arial"/>
      <family val="2"/>
    </font>
    <font>
      <sz val="10"/>
      <color indexed="10"/>
      <name val="Arial"/>
      <family val="2"/>
    </font>
    <font>
      <b/>
      <sz val="7"/>
      <color indexed="10"/>
      <name val="Arial"/>
      <family val="2"/>
    </font>
    <font>
      <b/>
      <sz val="7"/>
      <name val="Arial"/>
      <family val="2"/>
    </font>
    <font>
      <b/>
      <vertAlign val="superscript"/>
      <sz val="8"/>
      <name val="Arial"/>
      <family val="2"/>
    </font>
    <font>
      <b/>
      <vertAlign val="superscript"/>
      <sz val="9"/>
      <name val="Arial"/>
      <family val="2"/>
    </font>
    <font>
      <b/>
      <sz val="6"/>
      <name val="Arial"/>
      <family val="2"/>
    </font>
    <font>
      <vertAlign val="subscript"/>
      <sz val="6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name val="Courier New"/>
      <family val="3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3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2" fillId="0" borderId="0"/>
    <xf numFmtId="0" fontId="4" fillId="0" borderId="0"/>
    <xf numFmtId="167" fontId="6" fillId="0" borderId="0" applyFont="0" applyFill="0" applyBorder="0" applyAlignment="0" applyProtection="0"/>
    <xf numFmtId="164" fontId="2" fillId="0" borderId="0"/>
    <xf numFmtId="0" fontId="4" fillId="0" borderId="0"/>
    <xf numFmtId="0" fontId="4" fillId="0" borderId="0"/>
    <xf numFmtId="0" fontId="9" fillId="0" borderId="0"/>
    <xf numFmtId="0" fontId="21" fillId="0" borderId="0"/>
    <xf numFmtId="0" fontId="23" fillId="0" borderId="0"/>
    <xf numFmtId="0" fontId="26" fillId="0" borderId="0"/>
    <xf numFmtId="0" fontId="27" fillId="0" borderId="0"/>
    <xf numFmtId="0" fontId="1" fillId="0" borderId="0"/>
    <xf numFmtId="0" fontId="4" fillId="0" borderId="0"/>
    <xf numFmtId="0" fontId="28" fillId="0" borderId="0">
      <protection locked="0"/>
    </xf>
    <xf numFmtId="179" fontId="28" fillId="0" borderId="0">
      <protection locked="0"/>
    </xf>
    <xf numFmtId="0" fontId="4" fillId="0" borderId="0"/>
    <xf numFmtId="0" fontId="22" fillId="0" borderId="0"/>
    <xf numFmtId="180" fontId="28" fillId="0" borderId="0">
      <protection locked="0"/>
    </xf>
    <xf numFmtId="178" fontId="28" fillId="0" borderId="0">
      <protection locked="0"/>
    </xf>
    <xf numFmtId="9" fontId="4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4" fillId="0" borderId="0" applyFont="0" applyFill="0" applyBorder="0" applyAlignment="0" applyProtection="0"/>
    <xf numFmtId="181" fontId="29" fillId="0" borderId="0">
      <protection locked="0"/>
    </xf>
    <xf numFmtId="181" fontId="29" fillId="0" borderId="0">
      <protection locked="0"/>
    </xf>
    <xf numFmtId="181" fontId="28" fillId="0" borderId="23">
      <protection locked="0"/>
    </xf>
    <xf numFmtId="43" fontId="4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30" fillId="0" borderId="0"/>
    <xf numFmtId="0" fontId="31" fillId="0" borderId="0"/>
    <xf numFmtId="0" fontId="32" fillId="0" borderId="0"/>
  </cellStyleXfs>
  <cellXfs count="215">
    <xf numFmtId="0" fontId="0" fillId="0" borderId="0" xfId="0"/>
    <xf numFmtId="165" fontId="3" fillId="0" borderId="1" xfId="3" applyNumberFormat="1" applyFont="1" applyFill="1" applyBorder="1" applyAlignment="1">
      <alignment horizontal="left" vertical="center"/>
    </xf>
    <xf numFmtId="165" fontId="3" fillId="0" borderId="2" xfId="3" applyNumberFormat="1" applyFont="1" applyFill="1" applyBorder="1" applyAlignment="1">
      <alignment vertical="center"/>
    </xf>
    <xf numFmtId="166" fontId="5" fillId="0" borderId="2" xfId="4" applyNumberFormat="1" applyFont="1" applyFill="1" applyBorder="1" applyAlignment="1" applyProtection="1">
      <alignment vertical="center"/>
    </xf>
    <xf numFmtId="166" fontId="5" fillId="0" borderId="3" xfId="4" applyNumberFormat="1" applyFont="1" applyFill="1" applyBorder="1" applyAlignment="1" applyProtection="1">
      <alignment vertical="center"/>
    </xf>
    <xf numFmtId="168" fontId="7" fillId="0" borderId="2" xfId="5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>
      <alignment vertical="center"/>
    </xf>
    <xf numFmtId="165" fontId="8" fillId="0" borderId="2" xfId="3" applyNumberFormat="1" applyFont="1" applyFill="1" applyBorder="1" applyAlignment="1">
      <alignment vertical="center"/>
    </xf>
    <xf numFmtId="165" fontId="9" fillId="0" borderId="2" xfId="6" applyNumberFormat="1" applyFont="1" applyFill="1" applyBorder="1" applyAlignment="1">
      <alignment vertical="center"/>
    </xf>
    <xf numFmtId="165" fontId="9" fillId="0" borderId="3" xfId="6" applyNumberFormat="1" applyFont="1" applyFill="1" applyBorder="1" applyAlignment="1">
      <alignment vertical="center"/>
    </xf>
    <xf numFmtId="165" fontId="9" fillId="0" borderId="0" xfId="6" applyNumberFormat="1" applyFont="1" applyFill="1" applyAlignment="1">
      <alignment vertical="center"/>
    </xf>
    <xf numFmtId="43" fontId="9" fillId="0" borderId="0" xfId="1" applyFont="1" applyFill="1" applyAlignment="1">
      <alignment vertical="center"/>
    </xf>
    <xf numFmtId="166" fontId="10" fillId="0" borderId="4" xfId="7" applyNumberFormat="1" applyFont="1" applyFill="1" applyBorder="1" applyAlignment="1" applyProtection="1">
      <alignment horizontal="left" vertical="center"/>
    </xf>
    <xf numFmtId="0" fontId="4" fillId="0" borderId="0" xfId="4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0" xfId="4" applyFont="1" applyFill="1" applyBorder="1" applyAlignment="1">
      <alignment vertical="center"/>
    </xf>
    <xf numFmtId="0" fontId="4" fillId="0" borderId="5" xfId="4" applyFont="1" applyFill="1" applyBorder="1" applyAlignment="1">
      <alignment vertical="center"/>
    </xf>
    <xf numFmtId="43" fontId="4" fillId="0" borderId="0" xfId="1" applyFont="1" applyFill="1" applyAlignment="1">
      <alignment vertical="center"/>
    </xf>
    <xf numFmtId="166" fontId="11" fillId="0" borderId="4" xfId="4" applyNumberFormat="1" applyFont="1" applyFill="1" applyBorder="1" applyAlignment="1" applyProtection="1">
      <alignment horizontal="left" vertical="center"/>
    </xf>
    <xf numFmtId="166" fontId="5" fillId="0" borderId="0" xfId="4" applyNumberFormat="1" applyFont="1" applyFill="1" applyBorder="1" applyAlignment="1" applyProtection="1">
      <alignment horizontal="center" vertical="center"/>
    </xf>
    <xf numFmtId="0" fontId="12" fillId="0" borderId="0" xfId="4" applyFont="1" applyFill="1" applyBorder="1" applyAlignment="1">
      <alignment horizontal="center" vertical="center"/>
    </xf>
    <xf numFmtId="0" fontId="12" fillId="0" borderId="5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center" vertical="center"/>
    </xf>
    <xf numFmtId="43" fontId="4" fillId="0" borderId="0" xfId="1" applyFont="1" applyFill="1" applyAlignment="1">
      <alignment horizontal="center" vertical="center"/>
    </xf>
    <xf numFmtId="166" fontId="13" fillId="0" borderId="4" xfId="4" applyNumberFormat="1" applyFont="1" applyFill="1" applyBorder="1" applyAlignment="1" applyProtection="1">
      <alignment horizontal="left" vertical="center"/>
    </xf>
    <xf numFmtId="166" fontId="14" fillId="0" borderId="0" xfId="4" applyNumberFormat="1" applyFont="1" applyFill="1" applyBorder="1" applyAlignment="1" applyProtection="1">
      <alignment horizontal="right" vertical="center"/>
    </xf>
    <xf numFmtId="0" fontId="14" fillId="0" borderId="0" xfId="0" applyFont="1" applyFill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166" fontId="14" fillId="0" borderId="0" xfId="4" quotePrefix="1" applyNumberFormat="1" applyFont="1" applyFill="1" applyBorder="1" applyAlignment="1" applyProtection="1">
      <alignment horizontal="right" vertical="center"/>
    </xf>
    <xf numFmtId="166" fontId="14" fillId="0" borderId="5" xfId="4" quotePrefix="1" applyNumberFormat="1" applyFont="1" applyFill="1" applyBorder="1" applyAlignment="1" applyProtection="1">
      <alignment horizontal="right" vertical="center"/>
    </xf>
    <xf numFmtId="166" fontId="14" fillId="0" borderId="6" xfId="4" quotePrefix="1" applyNumberFormat="1" applyFont="1" applyFill="1" applyBorder="1" applyAlignment="1" applyProtection="1">
      <alignment horizontal="left" vertical="center"/>
    </xf>
    <xf numFmtId="166" fontId="5" fillId="0" borderId="7" xfId="4" applyNumberFormat="1" applyFont="1" applyFill="1" applyBorder="1" applyAlignment="1" applyProtection="1">
      <alignment vertical="center"/>
    </xf>
    <xf numFmtId="166" fontId="14" fillId="0" borderId="8" xfId="4" applyNumberFormat="1" applyFont="1" applyFill="1" applyBorder="1" applyAlignment="1" applyProtection="1">
      <alignment horizontal="left" vertical="center"/>
    </xf>
    <xf numFmtId="166" fontId="14" fillId="0" borderId="9" xfId="4" applyNumberFormat="1" applyFont="1" applyFill="1" applyBorder="1" applyAlignment="1" applyProtection="1">
      <alignment horizontal="left" vertical="center"/>
    </xf>
    <xf numFmtId="166" fontId="5" fillId="0" borderId="8" xfId="4" applyNumberFormat="1" applyFont="1" applyFill="1" applyBorder="1" applyAlignment="1" applyProtection="1">
      <alignment vertical="center"/>
    </xf>
    <xf numFmtId="166" fontId="5" fillId="0" borderId="10" xfId="4" applyNumberFormat="1" applyFont="1" applyFill="1" applyBorder="1" applyAlignment="1" applyProtection="1">
      <alignment vertical="center"/>
    </xf>
    <xf numFmtId="166" fontId="14" fillId="0" borderId="10" xfId="4" applyNumberFormat="1" applyFont="1" applyFill="1" applyBorder="1" applyAlignment="1" applyProtection="1">
      <alignment horizontal="left" vertical="center"/>
    </xf>
    <xf numFmtId="166" fontId="5" fillId="0" borderId="4" xfId="4" applyNumberFormat="1" applyFont="1" applyFill="1" applyBorder="1" applyAlignment="1" applyProtection="1">
      <alignment horizontal="left" vertical="center"/>
    </xf>
    <xf numFmtId="166" fontId="5" fillId="0" borderId="11" xfId="4" applyNumberFormat="1" applyFont="1" applyFill="1" applyBorder="1" applyAlignment="1" applyProtection="1">
      <alignment vertical="center"/>
    </xf>
    <xf numFmtId="166" fontId="5" fillId="0" borderId="0" xfId="4" applyNumberFormat="1" applyFont="1" applyFill="1" applyBorder="1" applyAlignment="1" applyProtection="1">
      <alignment vertical="center"/>
    </xf>
    <xf numFmtId="166" fontId="5" fillId="0" borderId="12" xfId="4" applyNumberFormat="1" applyFont="1" applyFill="1" applyBorder="1" applyAlignment="1" applyProtection="1">
      <alignment vertical="center"/>
    </xf>
    <xf numFmtId="166" fontId="5" fillId="0" borderId="5" xfId="4" applyNumberFormat="1" applyFont="1" applyFill="1" applyBorder="1" applyAlignment="1" applyProtection="1">
      <alignment vertical="center"/>
    </xf>
    <xf numFmtId="166" fontId="5" fillId="0" borderId="13" xfId="4" applyNumberFormat="1" applyFont="1" applyFill="1" applyBorder="1" applyAlignment="1" applyProtection="1">
      <alignment vertical="center"/>
    </xf>
    <xf numFmtId="166" fontId="5" fillId="0" borderId="14" xfId="4" applyNumberFormat="1" applyFont="1" applyFill="1" applyBorder="1" applyAlignment="1" applyProtection="1">
      <alignment vertical="center"/>
    </xf>
    <xf numFmtId="169" fontId="5" fillId="0" borderId="11" xfId="4" applyNumberFormat="1" applyFont="1" applyFill="1" applyBorder="1" applyAlignment="1" applyProtection="1">
      <alignment vertical="center"/>
    </xf>
    <xf numFmtId="166" fontId="14" fillId="0" borderId="7" xfId="4" applyNumberFormat="1" applyFont="1" applyFill="1" applyBorder="1" applyAlignment="1" applyProtection="1">
      <alignment vertical="center"/>
    </xf>
    <xf numFmtId="166" fontId="14" fillId="0" borderId="10" xfId="4" applyNumberFormat="1" applyFont="1" applyFill="1" applyBorder="1" applyAlignment="1" applyProtection="1">
      <alignment vertical="center"/>
    </xf>
    <xf numFmtId="166" fontId="14" fillId="0" borderId="15" xfId="4" applyNumberFormat="1" applyFont="1" applyFill="1" applyBorder="1" applyAlignment="1" applyProtection="1">
      <alignment vertical="center"/>
    </xf>
    <xf numFmtId="166" fontId="14" fillId="0" borderId="16" xfId="4" applyNumberFormat="1" applyFont="1" applyFill="1" applyBorder="1" applyAlignment="1" applyProtection="1">
      <alignment vertical="center"/>
    </xf>
    <xf numFmtId="170" fontId="5" fillId="0" borderId="4" xfId="4" applyNumberFormat="1" applyFont="1" applyFill="1" applyBorder="1" applyAlignment="1" applyProtection="1">
      <alignment horizontal="left" vertical="center"/>
    </xf>
    <xf numFmtId="170" fontId="14" fillId="0" borderId="11" xfId="4" applyNumberFormat="1" applyFont="1" applyFill="1" applyBorder="1" applyAlignment="1" applyProtection="1">
      <alignment vertical="center"/>
    </xf>
    <xf numFmtId="170" fontId="5" fillId="0" borderId="11" xfId="0" applyNumberFormat="1" applyFont="1" applyFill="1" applyBorder="1" applyAlignment="1" applyProtection="1">
      <alignment vertical="center"/>
    </xf>
    <xf numFmtId="170" fontId="5" fillId="0" borderId="5" xfId="0" applyNumberFormat="1" applyFont="1" applyFill="1" applyBorder="1" applyAlignment="1" applyProtection="1">
      <alignment vertical="center"/>
    </xf>
    <xf numFmtId="170" fontId="5" fillId="0" borderId="17" xfId="0" applyNumberFormat="1" applyFont="1" applyFill="1" applyBorder="1" applyAlignment="1" applyProtection="1">
      <alignment vertical="center"/>
    </xf>
    <xf numFmtId="170" fontId="5" fillId="0" borderId="18" xfId="0" applyNumberFormat="1" applyFont="1" applyFill="1" applyBorder="1" applyAlignment="1" applyProtection="1">
      <alignment vertical="center"/>
    </xf>
    <xf numFmtId="170" fontId="4" fillId="0" borderId="0" xfId="0" applyNumberFormat="1" applyFont="1" applyFill="1" applyAlignment="1">
      <alignment vertical="center"/>
    </xf>
    <xf numFmtId="170" fontId="5" fillId="0" borderId="11" xfId="4" applyNumberFormat="1" applyFont="1" applyFill="1" applyBorder="1" applyAlignment="1" applyProtection="1">
      <alignment vertical="center"/>
    </xf>
    <xf numFmtId="170" fontId="14" fillId="0" borderId="4" xfId="4" quotePrefix="1" applyNumberFormat="1" applyFont="1" applyFill="1" applyBorder="1" applyAlignment="1" applyProtection="1">
      <alignment horizontal="left" vertical="center"/>
    </xf>
    <xf numFmtId="170" fontId="14" fillId="0" borderId="11" xfId="0" applyNumberFormat="1" applyFont="1" applyFill="1" applyBorder="1" applyAlignment="1" applyProtection="1">
      <alignment vertical="center"/>
    </xf>
    <xf numFmtId="170" fontId="14" fillId="0" borderId="5" xfId="0" applyNumberFormat="1" applyFont="1" applyFill="1" applyBorder="1" applyAlignment="1" applyProtection="1">
      <alignment vertical="center"/>
    </xf>
    <xf numFmtId="170" fontId="14" fillId="0" borderId="17" xfId="0" applyNumberFormat="1" applyFont="1" applyFill="1" applyBorder="1" applyAlignment="1" applyProtection="1">
      <alignment vertical="center"/>
    </xf>
    <xf numFmtId="170" fontId="14" fillId="0" borderId="18" xfId="0" applyNumberFormat="1" applyFont="1" applyFill="1" applyBorder="1" applyAlignment="1" applyProtection="1">
      <alignment vertical="center"/>
    </xf>
    <xf numFmtId="170" fontId="14" fillId="0" borderId="4" xfId="4" applyNumberFormat="1" applyFont="1" applyFill="1" applyBorder="1" applyAlignment="1" applyProtection="1">
      <alignment horizontal="left" vertical="center"/>
    </xf>
    <xf numFmtId="170" fontId="5" fillId="0" borderId="0" xfId="0" applyNumberFormat="1" applyFont="1" applyFill="1" applyBorder="1" applyAlignment="1" applyProtection="1">
      <alignment vertical="center"/>
    </xf>
    <xf numFmtId="166" fontId="5" fillId="0" borderId="0" xfId="4" applyNumberFormat="1" applyFont="1" applyFill="1" applyBorder="1" applyAlignment="1" applyProtection="1">
      <alignment horizontal="left" vertical="center"/>
    </xf>
    <xf numFmtId="166" fontId="17" fillId="0" borderId="0" xfId="4" applyNumberFormat="1" applyFont="1" applyFill="1" applyBorder="1" applyAlignment="1" applyProtection="1">
      <alignment horizontal="left" vertical="center"/>
    </xf>
    <xf numFmtId="173" fontId="4" fillId="0" borderId="0" xfId="2" applyNumberFormat="1" applyFont="1" applyFill="1" applyAlignment="1">
      <alignment vertical="center"/>
    </xf>
    <xf numFmtId="166" fontId="7" fillId="0" borderId="0" xfId="4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1" fontId="5" fillId="0" borderId="0" xfId="0" applyNumberFormat="1" applyFont="1" applyFill="1" applyBorder="1" applyAlignment="1" applyProtection="1">
      <alignment vertical="center"/>
    </xf>
    <xf numFmtId="170" fontId="4" fillId="0" borderId="0" xfId="0" applyNumberFormat="1" applyFont="1" applyFill="1" applyBorder="1" applyAlignment="1">
      <alignment vertical="center"/>
    </xf>
    <xf numFmtId="43" fontId="5" fillId="0" borderId="0" xfId="1" applyFont="1" applyFill="1" applyBorder="1" applyAlignment="1" applyProtection="1">
      <alignment vertical="center"/>
    </xf>
    <xf numFmtId="1" fontId="5" fillId="0" borderId="0" xfId="0" applyNumberFormat="1" applyFont="1" applyFill="1" applyBorder="1" applyAlignment="1" applyProtection="1">
      <alignment horizontal="right" vertical="center"/>
    </xf>
    <xf numFmtId="166" fontId="5" fillId="0" borderId="0" xfId="4" quotePrefix="1" applyNumberFormat="1" applyFont="1" applyFill="1" applyBorder="1" applyAlignment="1" applyProtection="1">
      <alignment horizontal="left" vertical="center"/>
    </xf>
    <xf numFmtId="17" fontId="0" fillId="0" borderId="0" xfId="0" applyNumberFormat="1"/>
    <xf numFmtId="173" fontId="4" fillId="0" borderId="0" xfId="2" applyNumberFormat="1" applyFont="1" applyFill="1" applyBorder="1" applyAlignment="1">
      <alignment vertical="center"/>
    </xf>
    <xf numFmtId="0" fontId="4" fillId="0" borderId="0" xfId="4" applyFont="1" applyFill="1" applyBorder="1" applyAlignment="1">
      <alignment horizontal="left" vertical="center"/>
    </xf>
    <xf numFmtId="0" fontId="4" fillId="0" borderId="0" xfId="4" applyFont="1" applyFill="1" applyAlignment="1">
      <alignment horizontal="left" vertical="center"/>
    </xf>
    <xf numFmtId="170" fontId="12" fillId="0" borderId="0" xfId="4" applyNumberFormat="1" applyFont="1" applyFill="1" applyBorder="1" applyAlignment="1">
      <alignment horizontal="center" vertical="center"/>
    </xf>
    <xf numFmtId="166" fontId="4" fillId="0" borderId="0" xfId="0" applyNumberFormat="1" applyFont="1" applyFill="1" applyBorder="1" applyAlignment="1">
      <alignment vertical="center"/>
    </xf>
    <xf numFmtId="10" fontId="4" fillId="0" borderId="0" xfId="2" applyNumberFormat="1" applyFont="1" applyFill="1" applyBorder="1" applyAlignment="1">
      <alignment vertical="center"/>
    </xf>
    <xf numFmtId="171" fontId="5" fillId="0" borderId="17" xfId="9" applyNumberFormat="1" applyFont="1" applyFill="1" applyBorder="1" applyAlignment="1" applyProtection="1">
      <alignment vertical="center"/>
    </xf>
    <xf numFmtId="171" fontId="5" fillId="0" borderId="18" xfId="9" applyNumberFormat="1" applyFont="1" applyFill="1" applyBorder="1" applyAlignment="1" applyProtection="1">
      <alignment vertical="center"/>
    </xf>
    <xf numFmtId="171" fontId="5" fillId="0" borderId="5" xfId="9" applyNumberFormat="1" applyFont="1" applyFill="1" applyBorder="1" applyAlignment="1" applyProtection="1">
      <alignment vertical="center"/>
    </xf>
    <xf numFmtId="171" fontId="5" fillId="0" borderId="11" xfId="9" applyNumberFormat="1" applyFont="1" applyFill="1" applyBorder="1" applyAlignment="1" applyProtection="1">
      <alignment vertical="center"/>
    </xf>
    <xf numFmtId="10" fontId="4" fillId="0" borderId="0" xfId="0" applyNumberFormat="1" applyFont="1" applyFill="1" applyBorder="1" applyAlignment="1">
      <alignment vertical="center"/>
    </xf>
    <xf numFmtId="174" fontId="4" fillId="0" borderId="0" xfId="10" applyNumberFormat="1" applyFont="1" applyFill="1" applyBorder="1" applyAlignment="1" applyProtection="1">
      <alignment vertical="center"/>
    </xf>
    <xf numFmtId="173" fontId="22" fillId="0" borderId="0" xfId="2" applyNumberFormat="1" applyFont="1" applyAlignment="1">
      <alignment vertical="center"/>
    </xf>
    <xf numFmtId="173" fontId="0" fillId="0" borderId="0" xfId="2" applyNumberFormat="1" applyFont="1"/>
    <xf numFmtId="9" fontId="0" fillId="0" borderId="0" xfId="2" applyFont="1"/>
    <xf numFmtId="0" fontId="23" fillId="0" borderId="0" xfId="11" applyBorder="1"/>
    <xf numFmtId="4" fontId="23" fillId="0" borderId="0" xfId="11" applyNumberFormat="1" applyFont="1" applyFill="1" applyBorder="1" applyAlignment="1" applyProtection="1"/>
    <xf numFmtId="175" fontId="0" fillId="0" borderId="0" xfId="1" applyNumberFormat="1" applyFont="1"/>
    <xf numFmtId="17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4" fontId="5" fillId="0" borderId="17" xfId="10" applyNumberFormat="1" applyFont="1" applyBorder="1" applyAlignment="1" applyProtection="1">
      <alignment vertical="center"/>
    </xf>
    <xf numFmtId="173" fontId="0" fillId="0" borderId="0" xfId="0" applyNumberFormat="1"/>
    <xf numFmtId="0" fontId="0" fillId="0" borderId="19" xfId="0" applyBorder="1"/>
    <xf numFmtId="10" fontId="0" fillId="0" borderId="19" xfId="0" applyNumberFormat="1" applyBorder="1"/>
    <xf numFmtId="173" fontId="0" fillId="0" borderId="19" xfId="2" applyNumberFormat="1" applyFont="1" applyBorder="1"/>
    <xf numFmtId="166" fontId="14" fillId="0" borderId="7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>
      <alignment vertical="center"/>
    </xf>
    <xf numFmtId="3" fontId="0" fillId="0" borderId="0" xfId="0" applyNumberFormat="1"/>
    <xf numFmtId="170" fontId="0" fillId="0" borderId="0" xfId="0" applyNumberFormat="1"/>
    <xf numFmtId="175" fontId="0" fillId="0" borderId="0" xfId="0" applyNumberFormat="1"/>
    <xf numFmtId="0" fontId="23" fillId="0" borderId="0" xfId="0" applyFont="1"/>
    <xf numFmtId="0" fontId="23" fillId="0" borderId="19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175" fontId="0" fillId="0" borderId="0" xfId="1" applyNumberFormat="1" applyFont="1" applyAlignment="1">
      <alignment vertical="center" wrapText="1"/>
    </xf>
    <xf numFmtId="17" fontId="0" fillId="0" borderId="20" xfId="0" applyNumberFormat="1" applyBorder="1"/>
    <xf numFmtId="173" fontId="0" fillId="0" borderId="20" xfId="2" applyNumberFormat="1" applyFont="1" applyBorder="1"/>
    <xf numFmtId="9" fontId="0" fillId="0" borderId="20" xfId="2" applyFont="1" applyBorder="1"/>
    <xf numFmtId="0" fontId="0" fillId="0" borderId="20" xfId="0" applyBorder="1"/>
    <xf numFmtId="9" fontId="0" fillId="0" borderId="20" xfId="0" applyNumberFormat="1" applyBorder="1"/>
    <xf numFmtId="9" fontId="0" fillId="0" borderId="0" xfId="2" applyNumberFormat="1" applyFont="1"/>
    <xf numFmtId="9" fontId="0" fillId="0" borderId="0" xfId="0" applyNumberFormat="1"/>
    <xf numFmtId="17" fontId="27" fillId="0" borderId="0" xfId="13" applyNumberFormat="1"/>
    <xf numFmtId="0" fontId="27" fillId="0" borderId="0" xfId="13"/>
    <xf numFmtId="9" fontId="27" fillId="0" borderId="0" xfId="2" applyFont="1"/>
    <xf numFmtId="43" fontId="0" fillId="0" borderId="0" xfId="1" applyFont="1"/>
    <xf numFmtId="170" fontId="5" fillId="0" borderId="18" xfId="14" applyNumberFormat="1" applyFont="1" applyFill="1" applyBorder="1" applyAlignment="1" applyProtection="1">
      <alignment vertical="center"/>
    </xf>
    <xf numFmtId="14" fontId="0" fillId="0" borderId="19" xfId="0" applyNumberFormat="1" applyBorder="1"/>
    <xf numFmtId="176" fontId="14" fillId="0" borderId="0" xfId="4" applyNumberFormat="1" applyFont="1" applyFill="1" applyBorder="1" applyAlignment="1">
      <alignment horizontal="right" vertical="center"/>
    </xf>
    <xf numFmtId="166" fontId="14" fillId="0" borderId="21" xfId="4" applyNumberFormat="1" applyFont="1" applyFill="1" applyBorder="1" applyAlignment="1" applyProtection="1">
      <alignment vertical="center"/>
    </xf>
    <xf numFmtId="170" fontId="5" fillId="0" borderId="22" xfId="4" applyNumberFormat="1" applyFont="1" applyFill="1" applyBorder="1" applyAlignment="1" applyProtection="1">
      <alignment vertical="center"/>
    </xf>
    <xf numFmtId="170" fontId="5" fillId="0" borderId="22" xfId="4" applyNumberFormat="1" applyFont="1" applyFill="1" applyBorder="1" applyAlignment="1">
      <alignment vertical="center"/>
    </xf>
    <xf numFmtId="170" fontId="5" fillId="0" borderId="17" xfId="4" applyNumberFormat="1" applyFont="1" applyFill="1" applyBorder="1" applyAlignment="1">
      <alignment vertical="center"/>
    </xf>
    <xf numFmtId="170" fontId="5" fillId="0" borderId="17" xfId="4" applyNumberFormat="1" applyFont="1" applyFill="1" applyBorder="1" applyAlignment="1" applyProtection="1">
      <alignment vertical="center"/>
    </xf>
    <xf numFmtId="170" fontId="5" fillId="0" borderId="0" xfId="14" applyNumberFormat="1" applyFont="1" applyFill="1" applyBorder="1" applyAlignment="1" applyProtection="1">
      <alignment vertical="center"/>
    </xf>
    <xf numFmtId="170" fontId="14" fillId="0" borderId="11" xfId="12" applyNumberFormat="1" applyFont="1" applyFill="1" applyBorder="1" applyAlignment="1" applyProtection="1">
      <alignment vertical="center"/>
    </xf>
    <xf numFmtId="170" fontId="5" fillId="0" borderId="11" xfId="12" applyNumberFormat="1" applyFont="1" applyFill="1" applyBorder="1" applyAlignment="1" applyProtection="1">
      <alignment vertical="center"/>
    </xf>
    <xf numFmtId="170" fontId="14" fillId="0" borderId="18" xfId="12" applyNumberFormat="1" applyFont="1" applyFill="1" applyBorder="1" applyAlignment="1" applyProtection="1">
      <alignment vertical="center"/>
    </xf>
    <xf numFmtId="170" fontId="5" fillId="0" borderId="18" xfId="12" applyNumberFormat="1" applyFont="1" applyFill="1" applyBorder="1" applyAlignment="1" applyProtection="1">
      <alignment vertical="center"/>
    </xf>
    <xf numFmtId="170" fontId="14" fillId="0" borderId="22" xfId="12" applyNumberFormat="1" applyFont="1" applyFill="1" applyBorder="1" applyAlignment="1" applyProtection="1">
      <alignment vertical="center"/>
    </xf>
    <xf numFmtId="170" fontId="5" fillId="0" borderId="22" xfId="12" applyNumberFormat="1" applyFont="1" applyFill="1" applyBorder="1" applyAlignment="1" applyProtection="1">
      <alignment vertical="center"/>
    </xf>
    <xf numFmtId="175" fontId="0" fillId="0" borderId="0" xfId="1" applyNumberFormat="1" applyFont="1" applyAlignment="1">
      <alignment horizontal="center" vertical="center"/>
    </xf>
    <xf numFmtId="0" fontId="0" fillId="0" borderId="0" xfId="0" applyBorder="1"/>
    <xf numFmtId="3" fontId="0" fillId="0" borderId="0" xfId="0" applyNumberFormat="1" applyBorder="1"/>
    <xf numFmtId="4" fontId="0" fillId="0" borderId="0" xfId="0" applyNumberFormat="1"/>
    <xf numFmtId="10" fontId="0" fillId="0" borderId="19" xfId="2" applyNumberFormat="1" applyFont="1" applyBorder="1"/>
    <xf numFmtId="0" fontId="0" fillId="0" borderId="19" xfId="0" applyFill="1" applyBorder="1"/>
    <xf numFmtId="173" fontId="0" fillId="2" borderId="19" xfId="2" applyNumberFormat="1" applyFont="1" applyFill="1" applyBorder="1"/>
    <xf numFmtId="10" fontId="0" fillId="2" borderId="19" xfId="0" applyNumberFormat="1" applyFill="1" applyBorder="1"/>
    <xf numFmtId="10" fontId="0" fillId="0" borderId="0" xfId="2" applyNumberFormat="1" applyFont="1"/>
    <xf numFmtId="177" fontId="23" fillId="0" borderId="0" xfId="1" applyNumberFormat="1" applyFont="1" applyFill="1" applyBorder="1"/>
    <xf numFmtId="10" fontId="0" fillId="0" borderId="19" xfId="0" applyNumberFormat="1" applyFill="1" applyBorder="1"/>
    <xf numFmtId="0" fontId="0" fillId="0" borderId="0" xfId="0" applyAlignment="1">
      <alignment horizontal="center"/>
    </xf>
    <xf numFmtId="4" fontId="23" fillId="0" borderId="0" xfId="0" applyNumberFormat="1" applyFont="1" applyFill="1" applyBorder="1" applyAlignment="1" applyProtection="1"/>
    <xf numFmtId="43" fontId="23" fillId="0" borderId="0" xfId="1" applyFont="1" applyFill="1" applyBorder="1" applyAlignment="1" applyProtection="1"/>
    <xf numFmtId="173" fontId="0" fillId="0" borderId="19" xfId="0" applyNumberFormat="1" applyBorder="1"/>
    <xf numFmtId="166" fontId="5" fillId="0" borderId="0" xfId="8" quotePrefix="1" applyNumberFormat="1" applyFont="1" applyFill="1" applyBorder="1" applyAlignment="1" applyProtection="1">
      <alignment horizontal="left" vertical="center"/>
    </xf>
    <xf numFmtId="166" fontId="5" fillId="0" borderId="0" xfId="8" applyNumberFormat="1" applyFont="1" applyFill="1" applyBorder="1" applyAlignment="1" applyProtection="1">
      <alignment vertical="center"/>
    </xf>
    <xf numFmtId="171" fontId="5" fillId="0" borderId="0" xfId="4" applyNumberFormat="1" applyFont="1" applyFill="1" applyBorder="1" applyAlignment="1" applyProtection="1">
      <alignment vertical="center"/>
    </xf>
    <xf numFmtId="172" fontId="5" fillId="0" borderId="0" xfId="4" applyNumberFormat="1" applyFont="1" applyFill="1" applyBorder="1" applyAlignment="1" applyProtection="1">
      <alignment vertical="center"/>
    </xf>
    <xf numFmtId="170" fontId="14" fillId="0" borderId="0" xfId="0" applyNumberFormat="1" applyFont="1" applyFill="1" applyBorder="1" applyAlignment="1" applyProtection="1">
      <alignment vertical="center"/>
    </xf>
    <xf numFmtId="170" fontId="5" fillId="0" borderId="0" xfId="4" applyNumberFormat="1" applyFont="1" applyFill="1" applyBorder="1" applyAlignment="1" applyProtection="1">
      <alignment vertical="center"/>
    </xf>
    <xf numFmtId="170" fontId="14" fillId="0" borderId="4" xfId="4" applyNumberFormat="1" applyFont="1" applyFill="1" applyBorder="1" applyAlignment="1" applyProtection="1">
      <alignment vertical="center"/>
    </xf>
    <xf numFmtId="173" fontId="0" fillId="0" borderId="19" xfId="0" applyNumberFormat="1" applyFill="1" applyBorder="1"/>
    <xf numFmtId="171" fontId="14" fillId="0" borderId="0" xfId="0" applyNumberFormat="1" applyFont="1" applyFill="1" applyBorder="1" applyAlignment="1" applyProtection="1">
      <alignment vertical="center"/>
    </xf>
    <xf numFmtId="171" fontId="5" fillId="0" borderId="0" xfId="0" applyNumberFormat="1" applyFont="1" applyFill="1" applyBorder="1" applyAlignment="1" applyProtection="1">
      <alignment vertical="center"/>
    </xf>
    <xf numFmtId="171" fontId="14" fillId="0" borderId="0" xfId="0" applyNumberFormat="1" applyFont="1" applyFill="1" applyBorder="1" applyAlignment="1" applyProtection="1">
      <alignment horizontal="right" vertical="center"/>
    </xf>
    <xf numFmtId="10" fontId="0" fillId="0" borderId="0" xfId="0" applyNumberFormat="1"/>
    <xf numFmtId="9" fontId="27" fillId="0" borderId="0" xfId="2" applyNumberFormat="1" applyFont="1"/>
    <xf numFmtId="0" fontId="4" fillId="0" borderId="0" xfId="4" applyFont="1" applyFill="1" applyAlignment="1">
      <alignment horizontal="center" vertical="center"/>
    </xf>
    <xf numFmtId="166" fontId="14" fillId="0" borderId="15" xfId="4" applyNumberFormat="1" applyFont="1" applyFill="1" applyBorder="1" applyAlignment="1" applyProtection="1">
      <alignment vertical="center"/>
    </xf>
    <xf numFmtId="170" fontId="5" fillId="0" borderId="17" xfId="4" applyNumberFormat="1" applyFont="1" applyFill="1" applyBorder="1" applyAlignment="1" applyProtection="1">
      <alignment vertical="center"/>
    </xf>
    <xf numFmtId="170" fontId="5" fillId="0" borderId="17" xfId="4" applyNumberFormat="1" applyFont="1" applyFill="1" applyBorder="1" applyAlignment="1">
      <alignment vertical="center"/>
    </xf>
    <xf numFmtId="176" fontId="14" fillId="0" borderId="0" xfId="4" applyNumberFormat="1" applyFont="1" applyFill="1" applyBorder="1" applyAlignment="1">
      <alignment horizontal="right" vertical="center"/>
    </xf>
    <xf numFmtId="166" fontId="14" fillId="0" borderId="10" xfId="4" applyNumberFormat="1" applyFont="1" applyFill="1" applyBorder="1" applyAlignment="1" applyProtection="1">
      <alignment horizontal="left" vertical="center"/>
    </xf>
    <xf numFmtId="166" fontId="5" fillId="0" borderId="14" xfId="4" applyNumberFormat="1" applyFont="1" applyFill="1" applyBorder="1" applyAlignment="1" applyProtection="1">
      <alignment vertical="center"/>
    </xf>
    <xf numFmtId="166" fontId="14" fillId="0" borderId="5" xfId="4" quotePrefix="1" applyNumberFormat="1" applyFont="1" applyFill="1" applyBorder="1" applyAlignment="1" applyProtection="1">
      <alignment horizontal="right" vertical="center"/>
    </xf>
    <xf numFmtId="166" fontId="14" fillId="0" borderId="16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>
      <alignment vertical="center"/>
    </xf>
    <xf numFmtId="170" fontId="14" fillId="0" borderId="22" xfId="0" applyNumberFormat="1" applyFont="1" applyFill="1" applyBorder="1" applyAlignment="1" applyProtection="1">
      <alignment vertical="center"/>
    </xf>
    <xf numFmtId="170" fontId="5" fillId="0" borderId="22" xfId="0" applyNumberFormat="1" applyFont="1" applyFill="1" applyBorder="1" applyAlignment="1" applyProtection="1">
      <alignment vertical="center"/>
    </xf>
    <xf numFmtId="172" fontId="5" fillId="0" borderId="24" xfId="4" applyNumberFormat="1" applyFont="1" applyFill="1" applyBorder="1" applyAlignment="1" applyProtection="1">
      <alignment vertical="center"/>
    </xf>
    <xf numFmtId="172" fontId="5" fillId="0" borderId="25" xfId="4" applyNumberFormat="1" applyFont="1" applyFill="1" applyBorder="1" applyAlignment="1" applyProtection="1">
      <alignment vertical="center"/>
    </xf>
    <xf numFmtId="172" fontId="5" fillId="0" borderId="26" xfId="4" applyNumberFormat="1" applyFont="1" applyFill="1" applyBorder="1" applyAlignment="1" applyProtection="1">
      <alignment vertical="center"/>
    </xf>
    <xf numFmtId="14" fontId="0" fillId="0" borderId="19" xfId="1" applyNumberFormat="1" applyFont="1" applyFill="1" applyBorder="1" applyAlignment="1">
      <alignment horizontal="left"/>
    </xf>
    <xf numFmtId="177" fontId="0" fillId="0" borderId="0" xfId="0" applyNumberFormat="1"/>
    <xf numFmtId="166" fontId="5" fillId="0" borderId="0" xfId="4" applyNumberFormat="1" applyFont="1" applyFill="1" applyBorder="1" applyAlignment="1" applyProtection="1">
      <alignment vertical="center"/>
    </xf>
    <xf numFmtId="166" fontId="14" fillId="0" borderId="8" xfId="4" applyNumberFormat="1" applyFont="1" applyFill="1" applyBorder="1" applyAlignment="1" applyProtection="1">
      <alignment horizontal="left" vertical="center"/>
    </xf>
    <xf numFmtId="166" fontId="14" fillId="0" borderId="0" xfId="4" quotePrefix="1" applyNumberFormat="1" applyFont="1" applyFill="1" applyBorder="1" applyAlignment="1" applyProtection="1">
      <alignment horizontal="right" vertical="center"/>
    </xf>
    <xf numFmtId="166" fontId="14" fillId="0" borderId="15" xfId="4" applyNumberFormat="1" applyFont="1" applyFill="1" applyBorder="1" applyAlignment="1" applyProtection="1">
      <alignment vertical="center"/>
    </xf>
    <xf numFmtId="170" fontId="5" fillId="0" borderId="17" xfId="4" applyNumberFormat="1" applyFont="1" applyFill="1" applyBorder="1" applyAlignment="1" applyProtection="1">
      <alignment vertical="center"/>
    </xf>
    <xf numFmtId="170" fontId="5" fillId="0" borderId="17" xfId="4" applyNumberFormat="1" applyFont="1" applyFill="1" applyBorder="1" applyAlignment="1">
      <alignment vertical="center"/>
    </xf>
    <xf numFmtId="176" fontId="14" fillId="0" borderId="0" xfId="4" applyNumberFormat="1" applyFont="1" applyFill="1" applyBorder="1" applyAlignment="1">
      <alignment horizontal="right" vertical="center"/>
    </xf>
    <xf numFmtId="166" fontId="14" fillId="0" borderId="5" xfId="4" quotePrefix="1" applyNumberFormat="1" applyFont="1" applyFill="1" applyBorder="1" applyAlignment="1" applyProtection="1">
      <alignment horizontal="right" vertical="center"/>
    </xf>
    <xf numFmtId="166" fontId="14" fillId="0" borderId="16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 applyProtection="1">
      <alignment vertical="center"/>
    </xf>
    <xf numFmtId="170" fontId="5" fillId="0" borderId="18" xfId="4" applyNumberFormat="1" applyFont="1" applyFill="1" applyBorder="1" applyAlignment="1">
      <alignment vertical="center"/>
    </xf>
    <xf numFmtId="166" fontId="5" fillId="0" borderId="0" xfId="4" applyNumberFormat="1" applyFont="1" applyFill="1" applyBorder="1" applyAlignment="1" applyProtection="1">
      <alignment vertical="center"/>
    </xf>
    <xf numFmtId="166" fontId="14" fillId="0" borderId="8" xfId="4" applyNumberFormat="1" applyFont="1" applyFill="1" applyBorder="1" applyAlignment="1" applyProtection="1">
      <alignment horizontal="left" vertical="center"/>
    </xf>
    <xf numFmtId="166" fontId="14" fillId="0" borderId="15" xfId="4" applyNumberFormat="1" applyFont="1" applyFill="1" applyBorder="1" applyAlignment="1" applyProtection="1">
      <alignment vertical="center"/>
    </xf>
    <xf numFmtId="172" fontId="5" fillId="0" borderId="26" xfId="4" applyNumberFormat="1" applyFont="1" applyFill="1" applyBorder="1" applyAlignment="1" applyProtection="1">
      <alignment vertical="center"/>
    </xf>
    <xf numFmtId="170" fontId="5" fillId="0" borderId="18" xfId="31" applyNumberFormat="1" applyFont="1" applyFill="1" applyBorder="1" applyAlignment="1" applyProtection="1">
      <alignment vertical="center"/>
    </xf>
    <xf numFmtId="2" fontId="0" fillId="0" borderId="0" xfId="0" applyNumberFormat="1"/>
    <xf numFmtId="170" fontId="5" fillId="0" borderId="18" xfId="31" applyNumberFormat="1" applyFont="1" applyFill="1" applyBorder="1" applyAlignment="1" applyProtection="1">
      <alignment vertical="center"/>
    </xf>
    <xf numFmtId="170" fontId="5" fillId="0" borderId="18" xfId="32" applyNumberFormat="1" applyFont="1" applyFill="1" applyBorder="1" applyAlignment="1" applyProtection="1">
      <alignment vertical="center"/>
    </xf>
    <xf numFmtId="170" fontId="14" fillId="0" borderId="11" xfId="32" applyNumberFormat="1" applyFont="1" applyFill="1" applyBorder="1" applyAlignment="1" applyProtection="1">
      <alignment vertical="center"/>
    </xf>
    <xf numFmtId="170" fontId="5" fillId="0" borderId="11" xfId="32" applyNumberFormat="1" applyFont="1" applyFill="1" applyBorder="1" applyAlignment="1" applyProtection="1">
      <alignment vertical="center"/>
    </xf>
    <xf numFmtId="170" fontId="5" fillId="0" borderId="17" xfId="32" applyNumberFormat="1" applyFont="1" applyFill="1" applyBorder="1" applyAlignment="1" applyProtection="1">
      <alignment vertical="center"/>
    </xf>
    <xf numFmtId="170" fontId="14" fillId="0" borderId="18" xfId="32" applyNumberFormat="1" applyFont="1" applyFill="1" applyBorder="1" applyAlignment="1" applyProtection="1">
      <alignment vertical="center"/>
    </xf>
    <xf numFmtId="170" fontId="5" fillId="0" borderId="18" xfId="32" applyNumberFormat="1" applyFont="1" applyFill="1" applyBorder="1" applyAlignment="1" applyProtection="1">
      <alignment vertical="center"/>
    </xf>
    <xf numFmtId="170" fontId="14" fillId="0" borderId="22" xfId="32" applyNumberFormat="1" applyFont="1" applyFill="1" applyBorder="1" applyAlignment="1" applyProtection="1">
      <alignment vertical="center"/>
    </xf>
    <xf numFmtId="170" fontId="5" fillId="0" borderId="22" xfId="32" applyNumberFormat="1" applyFont="1" applyFill="1" applyBorder="1" applyAlignment="1" applyProtection="1">
      <alignment vertical="center"/>
    </xf>
    <xf numFmtId="173" fontId="0" fillId="0" borderId="19" xfId="2" applyNumberFormat="1" applyFont="1" applyFill="1" applyBorder="1"/>
    <xf numFmtId="166" fontId="5" fillId="0" borderId="0" xfId="4" quotePrefix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175" fontId="0" fillId="0" borderId="0" xfId="1" applyNumberFormat="1" applyFont="1" applyAlignment="1">
      <alignment horizontal="center"/>
    </xf>
    <xf numFmtId="0" fontId="0" fillId="0" borderId="19" xfId="0" applyBorder="1" applyAlignment="1">
      <alignment horizontal="center"/>
    </xf>
  </cellXfs>
  <cellStyles count="33">
    <cellStyle name="Data" xfId="16" xr:uid="{00000000-0005-0000-0000-000000000000}"/>
    <cellStyle name="Fixo" xfId="17" xr:uid="{00000000-0005-0000-0000-000001000000}"/>
    <cellStyle name="Normal" xfId="0" builtinId="0"/>
    <cellStyle name="Normal 2" xfId="12" xr:uid="{00000000-0005-0000-0000-000003000000}"/>
    <cellStyle name="Normal 2 2" xfId="14" xr:uid="{00000000-0005-0000-0000-000004000000}"/>
    <cellStyle name="Normal 2 3" xfId="18" xr:uid="{00000000-0005-0000-0000-000005000000}"/>
    <cellStyle name="Normal 3" xfId="11" xr:uid="{00000000-0005-0000-0000-000006000000}"/>
    <cellStyle name="Normal 3 2" xfId="19" xr:uid="{00000000-0005-0000-0000-000007000000}"/>
    <cellStyle name="Normal 4" xfId="15" xr:uid="{00000000-0005-0000-0000-000008000000}"/>
    <cellStyle name="Normal 5" xfId="30" xr:uid="{00000000-0005-0000-0000-000009000000}"/>
    <cellStyle name="Normal 6" xfId="31" xr:uid="{00000000-0005-0000-0000-00000A000000}"/>
    <cellStyle name="Normal 7" xfId="13" xr:uid="{00000000-0005-0000-0000-00000B000000}"/>
    <cellStyle name="Normal 8" xfId="32" xr:uid="{00000000-0005-0000-0000-00004C000000}"/>
    <cellStyle name="Normal_dívidalíquida_dívidabruta" xfId="6" xr:uid="{00000000-0005-0000-0000-00000C000000}"/>
    <cellStyle name="Normal_IMPRENSA.CARTEIRA" xfId="10" xr:uid="{00000000-0005-0000-0000-00000D000000}"/>
    <cellStyle name="Normal_PRIMA2001" xfId="3" xr:uid="{00000000-0005-0000-0000-00000E000000}"/>
    <cellStyle name="Normal_Q44" xfId="7" xr:uid="{00000000-0005-0000-0000-00000F000000}"/>
    <cellStyle name="Normal_Q45" xfId="4" xr:uid="{00000000-0005-0000-0000-000010000000}"/>
    <cellStyle name="Normal_Q45-a" xfId="8" xr:uid="{00000000-0005-0000-0000-000011000000}"/>
    <cellStyle name="Normal_Quadro taxa implícita" xfId="9" xr:uid="{00000000-0005-0000-0000-000012000000}"/>
    <cellStyle name="Percentual" xfId="20" xr:uid="{00000000-0005-0000-0000-000013000000}"/>
    <cellStyle name="Ponto" xfId="21" xr:uid="{00000000-0005-0000-0000-000014000000}"/>
    <cellStyle name="Porcentagem" xfId="2" builtinId="5"/>
    <cellStyle name="Porcentagem 2" xfId="23" xr:uid="{00000000-0005-0000-0000-000016000000}"/>
    <cellStyle name="Porcentagem 3" xfId="22" xr:uid="{00000000-0005-0000-0000-000017000000}"/>
    <cellStyle name="Separador de milhares 2" xfId="24" xr:uid="{00000000-0005-0000-0000-000018000000}"/>
    <cellStyle name="Separador de milhares_Q45" xfId="5" xr:uid="{00000000-0005-0000-0000-000019000000}"/>
    <cellStyle name="Titulo1" xfId="25" xr:uid="{00000000-0005-0000-0000-00001A000000}"/>
    <cellStyle name="Titulo2" xfId="26" xr:uid="{00000000-0005-0000-0000-00001B000000}"/>
    <cellStyle name="Total 2" xfId="27" xr:uid="{00000000-0005-0000-0000-00001C000000}"/>
    <cellStyle name="Vírgula" xfId="1" builtinId="3"/>
    <cellStyle name="Vírgula 2" xfId="29" xr:uid="{00000000-0005-0000-0000-00001E000000}"/>
    <cellStyle name="Vírgula 3" xfId="28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Taxas de juros relevantes para a dívida pública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95000"/>
                  <a:lumOff val="5000"/>
                </a:schemeClr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'Taxa implícita com e sem swaps'!$B$2</c:f>
              <c:strCache>
                <c:ptCount val="1"/>
                <c:pt idx="0">
                  <c:v>Taxa implícita da DLSP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swaps'!$A$3:$A$191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swaps'!$B$3:$B$191</c:f>
              <c:numCache>
                <c:formatCode>0.0%</c:formatCode>
                <c:ptCount val="189"/>
                <c:pt idx="0">
                  <c:v>0.15521451017036059</c:v>
                </c:pt>
                <c:pt idx="1">
                  <c:v>0.16436224216750617</c:v>
                </c:pt>
                <c:pt idx="2">
                  <c:v>0.16885268736965831</c:v>
                </c:pt>
                <c:pt idx="3">
                  <c:v>0.17305428096222464</c:v>
                </c:pt>
                <c:pt idx="4">
                  <c:v>0.16925203460709692</c:v>
                </c:pt>
                <c:pt idx="5">
                  <c:v>0.17316822351317951</c:v>
                </c:pt>
                <c:pt idx="6">
                  <c:v>0.17432975296161168</c:v>
                </c:pt>
                <c:pt idx="7">
                  <c:v>0.18703754310620702</c:v>
                </c:pt>
                <c:pt idx="8">
                  <c:v>0.19075009994294656</c:v>
                </c:pt>
                <c:pt idx="9">
                  <c:v>0.18960122798266177</c:v>
                </c:pt>
                <c:pt idx="10">
                  <c:v>0.18277707325455927</c:v>
                </c:pt>
                <c:pt idx="11">
                  <c:v>0.18677620400779515</c:v>
                </c:pt>
                <c:pt idx="12">
                  <c:v>0.17529431648548677</c:v>
                </c:pt>
                <c:pt idx="13">
                  <c:v>0.16602785574425472</c:v>
                </c:pt>
                <c:pt idx="14">
                  <c:v>0.16005390530037178</c:v>
                </c:pt>
                <c:pt idx="15">
                  <c:v>0.15651876306105494</c:v>
                </c:pt>
                <c:pt idx="16">
                  <c:v>0.16082443425436388</c:v>
                </c:pt>
                <c:pt idx="17">
                  <c:v>0.15573037785543042</c:v>
                </c:pt>
                <c:pt idx="18">
                  <c:v>0.15564106277075873</c:v>
                </c:pt>
                <c:pt idx="19">
                  <c:v>0.14820546277958901</c:v>
                </c:pt>
                <c:pt idx="20">
                  <c:v>0.14560823302528947</c:v>
                </c:pt>
                <c:pt idx="21">
                  <c:v>0.14422548549347658</c:v>
                </c:pt>
                <c:pt idx="22">
                  <c:v>0.14535875909582607</c:v>
                </c:pt>
                <c:pt idx="23">
                  <c:v>0.14132493057725859</c:v>
                </c:pt>
                <c:pt idx="24">
                  <c:v>0.14382806925775826</c:v>
                </c:pt>
                <c:pt idx="25">
                  <c:v>0.14453668578306855</c:v>
                </c:pt>
                <c:pt idx="26">
                  <c:v>0.14573311501330632</c:v>
                </c:pt>
                <c:pt idx="27">
                  <c:v>0.14947252402659261</c:v>
                </c:pt>
                <c:pt idx="28">
                  <c:v>0.15311007366075113</c:v>
                </c:pt>
                <c:pt idx="29">
                  <c:v>0.15606710457864548</c:v>
                </c:pt>
                <c:pt idx="30">
                  <c:v>0.16201286892797118</c:v>
                </c:pt>
                <c:pt idx="31">
                  <c:v>0.16399888205759172</c:v>
                </c:pt>
                <c:pt idx="32">
                  <c:v>0.16523093637493536</c:v>
                </c:pt>
                <c:pt idx="33">
                  <c:v>0.16798449620055189</c:v>
                </c:pt>
                <c:pt idx="34">
                  <c:v>0.16998067088089464</c:v>
                </c:pt>
                <c:pt idx="35">
                  <c:v>0.17268974472321696</c:v>
                </c:pt>
                <c:pt idx="36">
                  <c:v>0.17180057630725099</c:v>
                </c:pt>
                <c:pt idx="37">
                  <c:v>0.17735483834219856</c:v>
                </c:pt>
                <c:pt idx="38">
                  <c:v>0.17832606369556481</c:v>
                </c:pt>
                <c:pt idx="39">
                  <c:v>0.17636733760701695</c:v>
                </c:pt>
                <c:pt idx="40">
                  <c:v>0.17439931500996275</c:v>
                </c:pt>
                <c:pt idx="41">
                  <c:v>0.16671313072950777</c:v>
                </c:pt>
                <c:pt idx="42">
                  <c:v>0.16763343242037787</c:v>
                </c:pt>
                <c:pt idx="43">
                  <c:v>0.16818911091420707</c:v>
                </c:pt>
                <c:pt idx="44">
                  <c:v>0.16951966793861728</c:v>
                </c:pt>
                <c:pt idx="45">
                  <c:v>0.16511630034273561</c:v>
                </c:pt>
                <c:pt idx="46">
                  <c:v>0.16391350767960877</c:v>
                </c:pt>
                <c:pt idx="47">
                  <c:v>0.16223154559813158</c:v>
                </c:pt>
                <c:pt idx="48">
                  <c:v>0.16333818633187369</c:v>
                </c:pt>
                <c:pt idx="49">
                  <c:v>0.15813221093225249</c:v>
                </c:pt>
                <c:pt idx="50">
                  <c:v>0.15500879157804692</c:v>
                </c:pt>
                <c:pt idx="51">
                  <c:v>0.15503709413585409</c:v>
                </c:pt>
                <c:pt idx="52">
                  <c:v>0.15400051556266003</c:v>
                </c:pt>
                <c:pt idx="53">
                  <c:v>0.16268895464686195</c:v>
                </c:pt>
                <c:pt idx="54">
                  <c:v>0.15495607245601328</c:v>
                </c:pt>
                <c:pt idx="55">
                  <c:v>0.15448444498692515</c:v>
                </c:pt>
                <c:pt idx="56">
                  <c:v>0.14877409422084864</c:v>
                </c:pt>
                <c:pt idx="57">
                  <c:v>0.15224841069823336</c:v>
                </c:pt>
                <c:pt idx="58">
                  <c:v>0.15373638016031865</c:v>
                </c:pt>
                <c:pt idx="59">
                  <c:v>0.15264708966236729</c:v>
                </c:pt>
                <c:pt idx="60">
                  <c:v>0.15094377830927952</c:v>
                </c:pt>
                <c:pt idx="61">
                  <c:v>0.14913959559500656</c:v>
                </c:pt>
                <c:pt idx="62">
                  <c:v>0.15262522529822808</c:v>
                </c:pt>
                <c:pt idx="63">
                  <c:v>0.14929851499319402</c:v>
                </c:pt>
                <c:pt idx="64">
                  <c:v>0.15081600616729518</c:v>
                </c:pt>
                <c:pt idx="65">
                  <c:v>0.14910688458916299</c:v>
                </c:pt>
                <c:pt idx="66">
                  <c:v>0.15423341944137547</c:v>
                </c:pt>
                <c:pt idx="67">
                  <c:v>0.15758550946920691</c:v>
                </c:pt>
                <c:pt idx="68">
                  <c:v>0.15828957279164002</c:v>
                </c:pt>
                <c:pt idx="69">
                  <c:v>0.14867474021115901</c:v>
                </c:pt>
                <c:pt idx="70">
                  <c:v>0.1421753843548399</c:v>
                </c:pt>
                <c:pt idx="71">
                  <c:v>0.14129256708204552</c:v>
                </c:pt>
                <c:pt idx="72">
                  <c:v>0.14644660660793329</c:v>
                </c:pt>
                <c:pt idx="73">
                  <c:v>0.14836483017717672</c:v>
                </c:pt>
                <c:pt idx="74">
                  <c:v>0.14363156928972765</c:v>
                </c:pt>
                <c:pt idx="75">
                  <c:v>0.14687228519972129</c:v>
                </c:pt>
                <c:pt idx="76">
                  <c:v>0.14483596286993516</c:v>
                </c:pt>
                <c:pt idx="77">
                  <c:v>0.14119562684887899</c:v>
                </c:pt>
                <c:pt idx="78">
                  <c:v>0.13756812427035925</c:v>
                </c:pt>
                <c:pt idx="79">
                  <c:v>0.13461395877119364</c:v>
                </c:pt>
                <c:pt idx="80">
                  <c:v>0.13462863842649297</c:v>
                </c:pt>
                <c:pt idx="81">
                  <c:v>0.14331385047345302</c:v>
                </c:pt>
                <c:pt idx="82">
                  <c:v>0.14698209323190237</c:v>
                </c:pt>
                <c:pt idx="83">
                  <c:v>0.14902239164963849</c:v>
                </c:pt>
                <c:pt idx="84">
                  <c:v>0.14409933538290698</c:v>
                </c:pt>
                <c:pt idx="85">
                  <c:v>0.14146982181715639</c:v>
                </c:pt>
                <c:pt idx="86">
                  <c:v>0.14340123302963947</c:v>
                </c:pt>
                <c:pt idx="87">
                  <c:v>0.14337820021526859</c:v>
                </c:pt>
                <c:pt idx="88">
                  <c:v>0.14313490601708456</c:v>
                </c:pt>
                <c:pt idx="89">
                  <c:v>0.14488103001918717</c:v>
                </c:pt>
                <c:pt idx="90">
                  <c:v>0.14556295454118739</c:v>
                </c:pt>
                <c:pt idx="91">
                  <c:v>0.14478195994335286</c:v>
                </c:pt>
                <c:pt idx="92">
                  <c:v>0.14578355995707981</c:v>
                </c:pt>
                <c:pt idx="93">
                  <c:v>0.14414413553467509</c:v>
                </c:pt>
                <c:pt idx="94">
                  <c:v>0.14424835933421254</c:v>
                </c:pt>
                <c:pt idx="95">
                  <c:v>0.14596237654288147</c:v>
                </c:pt>
                <c:pt idx="96">
                  <c:v>0.14910307244372656</c:v>
                </c:pt>
                <c:pt idx="97">
                  <c:v>0.15208220874028178</c:v>
                </c:pt>
                <c:pt idx="98">
                  <c:v>0.15472954595611199</c:v>
                </c:pt>
                <c:pt idx="99">
                  <c:v>0.15622671078155426</c:v>
                </c:pt>
                <c:pt idx="100">
                  <c:v>0.15902846896166878</c:v>
                </c:pt>
                <c:pt idx="101">
                  <c:v>0.16222356925218406</c:v>
                </c:pt>
                <c:pt idx="102">
                  <c:v>0.16337531821509632</c:v>
                </c:pt>
                <c:pt idx="103">
                  <c:v>0.16358263323611744</c:v>
                </c:pt>
                <c:pt idx="104">
                  <c:v>0.16693789982068963</c:v>
                </c:pt>
                <c:pt idx="105">
                  <c:v>0.1670826778560135</c:v>
                </c:pt>
                <c:pt idx="106">
                  <c:v>0.16966180263329544</c:v>
                </c:pt>
                <c:pt idx="107">
                  <c:v>0.16876942340230361</c:v>
                </c:pt>
                <c:pt idx="108">
                  <c:v>0.16910555961523199</c:v>
                </c:pt>
                <c:pt idx="109">
                  <c:v>0.16889155568961711</c:v>
                </c:pt>
                <c:pt idx="110">
                  <c:v>0.16757419212309221</c:v>
                </c:pt>
                <c:pt idx="111">
                  <c:v>0.16740957271550361</c:v>
                </c:pt>
                <c:pt idx="112">
                  <c:v>0.165429190887314</c:v>
                </c:pt>
                <c:pt idx="113">
                  <c:v>0.16299554304731334</c:v>
                </c:pt>
                <c:pt idx="114">
                  <c:v>0.16114448936712122</c:v>
                </c:pt>
                <c:pt idx="115">
                  <c:v>0.16046753014872572</c:v>
                </c:pt>
                <c:pt idx="116">
                  <c:v>0.15887955265055997</c:v>
                </c:pt>
                <c:pt idx="117">
                  <c:v>0.15617321720234023</c:v>
                </c:pt>
                <c:pt idx="118">
                  <c:v>0.15342996227778949</c:v>
                </c:pt>
                <c:pt idx="119">
                  <c:v>0.15175341565988343</c:v>
                </c:pt>
                <c:pt idx="120">
                  <c:v>0.15030640887081392</c:v>
                </c:pt>
                <c:pt idx="121">
                  <c:v>0.15222904152428418</c:v>
                </c:pt>
                <c:pt idx="122">
                  <c:v>0.15346708753084948</c:v>
                </c:pt>
                <c:pt idx="123">
                  <c:v>0.15182232308651566</c:v>
                </c:pt>
                <c:pt idx="124">
                  <c:v>0.15179277588970708</c:v>
                </c:pt>
                <c:pt idx="125">
                  <c:v>0.15205557985928575</c:v>
                </c:pt>
                <c:pt idx="126">
                  <c:v>0.15249372868778077</c:v>
                </c:pt>
                <c:pt idx="127">
                  <c:v>0.15623490645451188</c:v>
                </c:pt>
                <c:pt idx="128">
                  <c:v>0.15770382703348629</c:v>
                </c:pt>
                <c:pt idx="129">
                  <c:v>0.15721298464037137</c:v>
                </c:pt>
                <c:pt idx="130">
                  <c:v>0.15687837924415393</c:v>
                </c:pt>
                <c:pt idx="131">
                  <c:v>0.16580684147849212</c:v>
                </c:pt>
                <c:pt idx="132">
                  <c:v>0.16865408335348819</c:v>
                </c:pt>
                <c:pt idx="133">
                  <c:v>0.17359288360442737</c:v>
                </c:pt>
                <c:pt idx="134">
                  <c:v>0.16693344553903233</c:v>
                </c:pt>
                <c:pt idx="135">
                  <c:v>0.16439013554145609</c:v>
                </c:pt>
                <c:pt idx="136">
                  <c:v>0.16609641993208002</c:v>
                </c:pt>
                <c:pt idx="137">
                  <c:v>0.16589712836001724</c:v>
                </c:pt>
                <c:pt idx="138">
                  <c:v>0.16542750314403709</c:v>
                </c:pt>
                <c:pt idx="139">
                  <c:v>0.16663676801472938</c:v>
                </c:pt>
                <c:pt idx="140">
                  <c:v>0.1615059804051131</c:v>
                </c:pt>
                <c:pt idx="141">
                  <c:v>0.17966293621392149</c:v>
                </c:pt>
                <c:pt idx="142">
                  <c:v>0.18080649032490403</c:v>
                </c:pt>
                <c:pt idx="143">
                  <c:v>0.18064160152304565</c:v>
                </c:pt>
                <c:pt idx="144">
                  <c:v>0.193078017184658</c:v>
                </c:pt>
                <c:pt idx="145">
                  <c:v>0.18214979561745559</c:v>
                </c:pt>
                <c:pt idx="146">
                  <c:v>0.20942399954761282</c:v>
                </c:pt>
                <c:pt idx="147">
                  <c:v>0.24296033981895993</c:v>
                </c:pt>
                <c:pt idx="148">
                  <c:v>0.22869821731649109</c:v>
                </c:pt>
                <c:pt idx="149">
                  <c:v>0.24765784785145906</c:v>
                </c:pt>
                <c:pt idx="150">
                  <c:v>0.25164816394908329</c:v>
                </c:pt>
                <c:pt idx="151">
                  <c:v>0.27208501216158343</c:v>
                </c:pt>
                <c:pt idx="152">
                  <c:v>0.29275895151981035</c:v>
                </c:pt>
                <c:pt idx="153">
                  <c:v>0.30881779729670966</c:v>
                </c:pt>
                <c:pt idx="154">
                  <c:v>0.30553025105879272</c:v>
                </c:pt>
                <c:pt idx="155">
                  <c:v>0.29717724182594152</c:v>
                </c:pt>
                <c:pt idx="156">
                  <c:v>0.29681707112584221</c:v>
                </c:pt>
                <c:pt idx="157">
                  <c:v>0.31883719187525172</c:v>
                </c:pt>
                <c:pt idx="158">
                  <c:v>0.29774856066464372</c:v>
                </c:pt>
                <c:pt idx="159">
                  <c:v>0.2498650273434222</c:v>
                </c:pt>
                <c:pt idx="160">
                  <c:v>0.26092892443802262</c:v>
                </c:pt>
                <c:pt idx="161">
                  <c:v>0.2485427370990636</c:v>
                </c:pt>
                <c:pt idx="162">
                  <c:v>0.2424120677621433</c:v>
                </c:pt>
                <c:pt idx="163">
                  <c:v>0.2225024690551789</c:v>
                </c:pt>
                <c:pt idx="164">
                  <c:v>0.21033964995310184</c:v>
                </c:pt>
                <c:pt idx="165">
                  <c:v>0.18479560860750222</c:v>
                </c:pt>
                <c:pt idx="166">
                  <c:v>0.18969974510726728</c:v>
                </c:pt>
                <c:pt idx="167">
                  <c:v>0.19370207655958738</c:v>
                </c:pt>
                <c:pt idx="168">
                  <c:v>0.17854320735113949</c:v>
                </c:pt>
                <c:pt idx="169">
                  <c:v>0.16228564823377867</c:v>
                </c:pt>
                <c:pt idx="170">
                  <c:v>0.15831365749356308</c:v>
                </c:pt>
                <c:pt idx="171">
                  <c:v>0.17546893600955271</c:v>
                </c:pt>
                <c:pt idx="172">
                  <c:v>0.17473744774559297</c:v>
                </c:pt>
                <c:pt idx="173" formatCode="0.00%">
                  <c:v>0.1676378087469983</c:v>
                </c:pt>
                <c:pt idx="174" formatCode="0.00%">
                  <c:v>0.16901022902393703</c:v>
                </c:pt>
                <c:pt idx="175" formatCode="0.00%">
                  <c:v>0.1609752015776531</c:v>
                </c:pt>
                <c:pt idx="176" formatCode="0.00%">
                  <c:v>0.15581908035322489</c:v>
                </c:pt>
                <c:pt idx="177" formatCode="0.00%">
                  <c:v>0.14963717473778004</c:v>
                </c:pt>
                <c:pt idx="178" formatCode="0.00%">
                  <c:v>0.14657705298512091</c:v>
                </c:pt>
                <c:pt idx="179" formatCode="0.00%">
                  <c:v>0.13935390437796635</c:v>
                </c:pt>
                <c:pt idx="180" formatCode="0.00%">
                  <c:v>0.13671422808747291</c:v>
                </c:pt>
                <c:pt idx="181" formatCode="0.00%">
                  <c:v>0.13198176753148783</c:v>
                </c:pt>
                <c:pt idx="182" formatCode="0.00%">
                  <c:v>0.12960468341497555</c:v>
                </c:pt>
                <c:pt idx="183" formatCode="0.00%">
                  <c:v>0.12398406460565492</c:v>
                </c:pt>
                <c:pt idx="184" formatCode="0.00%">
                  <c:v>0.12309408592690674</c:v>
                </c:pt>
                <c:pt idx="185" formatCode="0.00%">
                  <c:v>0.12272588175051524</c:v>
                </c:pt>
                <c:pt idx="186" formatCode="0.00%">
                  <c:v>0.12585102436302553</c:v>
                </c:pt>
                <c:pt idx="187" formatCode="0.00%">
                  <c:v>0.12405649278155439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C4-4BA6-969F-242DA4CEE9F9}"/>
            </c:ext>
          </c:extLst>
        </c:ser>
        <c:ser>
          <c:idx val="1"/>
          <c:order val="1"/>
          <c:tx>
            <c:strRef>
              <c:f>'Taxa implícita com e sem swaps'!$C$2</c:f>
              <c:strCache>
                <c:ptCount val="1"/>
                <c:pt idx="0">
                  <c:v>Taxa implícita s/ swaps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swaps'!$A$3:$A$191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swaps'!$C$3:$C$191</c:f>
              <c:numCache>
                <c:formatCode>0.0%</c:formatCode>
                <c:ptCount val="189"/>
                <c:pt idx="144">
                  <c:v>0.18730767974273776</c:v>
                </c:pt>
                <c:pt idx="145">
                  <c:v>0.17735882837119554</c:v>
                </c:pt>
                <c:pt idx="146">
                  <c:v>0.18815867205437153</c:v>
                </c:pt>
                <c:pt idx="147">
                  <c:v>0.19298935935220696</c:v>
                </c:pt>
                <c:pt idx="148">
                  <c:v>0.19119593712061378</c:v>
                </c:pt>
                <c:pt idx="149">
                  <c:v>0.19791566868124333</c:v>
                </c:pt>
                <c:pt idx="150">
                  <c:v>0.2064404548542107</c:v>
                </c:pt>
                <c:pt idx="151">
                  <c:v>0.20992435985349434</c:v>
                </c:pt>
                <c:pt idx="152">
                  <c:v>0.21547133261069407</c:v>
                </c:pt>
                <c:pt idx="153">
                  <c:v>0.22411067302177279</c:v>
                </c:pt>
                <c:pt idx="154">
                  <c:v>0.22998208025319467</c:v>
                </c:pt>
                <c:pt idx="155">
                  <c:v>0.22855810251972009</c:v>
                </c:pt>
                <c:pt idx="156">
                  <c:v>0.22914846401469902</c:v>
                </c:pt>
                <c:pt idx="157">
                  <c:v>0.25008977929377219</c:v>
                </c:pt>
                <c:pt idx="158">
                  <c:v>0.24449371025763766</c:v>
                </c:pt>
                <c:pt idx="159">
                  <c:v>0.24622954792102703</c:v>
                </c:pt>
                <c:pt idx="160">
                  <c:v>0.24812689693480583</c:v>
                </c:pt>
                <c:pt idx="161">
                  <c:v>0.24301828454592678</c:v>
                </c:pt>
                <c:pt idx="162">
                  <c:v>0.24279570093161174</c:v>
                </c:pt>
                <c:pt idx="163">
                  <c:v>0.24097418857737996</c:v>
                </c:pt>
                <c:pt idx="164">
                  <c:v>0.24134654878675676</c:v>
                </c:pt>
                <c:pt idx="165">
                  <c:v>0.23355194410797675</c:v>
                </c:pt>
                <c:pt idx="166">
                  <c:v>0.2311442202948939</c:v>
                </c:pt>
                <c:pt idx="167">
                  <c:v>0.2328072033985078</c:v>
                </c:pt>
                <c:pt idx="168">
                  <c:v>0.22157473305027975</c:v>
                </c:pt>
                <c:pt idx="169">
                  <c:v>0.20745102626086087</c:v>
                </c:pt>
                <c:pt idx="170">
                  <c:v>0.20107724735620436</c:v>
                </c:pt>
                <c:pt idx="171">
                  <c:v>0.19458910653959172</c:v>
                </c:pt>
                <c:pt idx="172">
                  <c:v>0.18737405154596831</c:v>
                </c:pt>
                <c:pt idx="173">
                  <c:v>0.1845327473112186</c:v>
                </c:pt>
                <c:pt idx="174" formatCode="0.00%">
                  <c:v>0.17253716848096801</c:v>
                </c:pt>
                <c:pt idx="175" formatCode="0.00%">
                  <c:v>0.16710696113064505</c:v>
                </c:pt>
                <c:pt idx="176" formatCode="0.00%">
                  <c:v>0.1607059255222123</c:v>
                </c:pt>
                <c:pt idx="177" formatCode="0.00%">
                  <c:v>0.15425376916036004</c:v>
                </c:pt>
                <c:pt idx="178" formatCode="0.00%">
                  <c:v>0.14910500010847505</c:v>
                </c:pt>
                <c:pt idx="179" formatCode="0.00%">
                  <c:v>0.14376576412898912</c:v>
                </c:pt>
                <c:pt idx="180" formatCode="0.00%">
                  <c:v>0.13914665101442836</c:v>
                </c:pt>
                <c:pt idx="181" formatCode="0.00%">
                  <c:v>0.13407144211442179</c:v>
                </c:pt>
                <c:pt idx="182" formatCode="0.00%">
                  <c:v>0.13071073677407763</c:v>
                </c:pt>
                <c:pt idx="183" formatCode="0.00%">
                  <c:v>0.12477839966416093</c:v>
                </c:pt>
                <c:pt idx="184" formatCode="0.00%">
                  <c:v>0.12265416954542974</c:v>
                </c:pt>
                <c:pt idx="185" formatCode="0.00%">
                  <c:v>0.12037035757138859</c:v>
                </c:pt>
                <c:pt idx="186" formatCode="0.00%">
                  <c:v>0.1211750228978874</c:v>
                </c:pt>
                <c:pt idx="187" formatCode="0.00%">
                  <c:v>0.11996286949796309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C4-4BA6-969F-242DA4CEE9F9}"/>
            </c:ext>
          </c:extLst>
        </c:ser>
        <c:ser>
          <c:idx val="2"/>
          <c:order val="2"/>
          <c:tx>
            <c:strRef>
              <c:f>'Taxa implícita com e sem swaps'!$D$2</c:f>
              <c:strCache>
                <c:ptCount val="1"/>
                <c:pt idx="0">
                  <c:v>Selic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swaps'!$A$3:$A$191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swaps'!$D$3:$D$191</c:f>
              <c:numCache>
                <c:formatCode>0.0%</c:formatCode>
                <c:ptCount val="189"/>
                <c:pt idx="0">
                  <c:v>0.19160717707107833</c:v>
                </c:pt>
                <c:pt idx="1">
                  <c:v>0.1967712385101732</c:v>
                </c:pt>
                <c:pt idx="2">
                  <c:v>0.20362681696287299</c:v>
                </c:pt>
                <c:pt idx="3">
                  <c:v>0.20849499290205453</c:v>
                </c:pt>
                <c:pt idx="4">
                  <c:v>0.2131393863513229</c:v>
                </c:pt>
                <c:pt idx="5">
                  <c:v>0.21983850928157378</c:v>
                </c:pt>
                <c:pt idx="6">
                  <c:v>0.22621879557308944</c:v>
                </c:pt>
                <c:pt idx="7">
                  <c:v>0.23273995127142899</c:v>
                </c:pt>
                <c:pt idx="8">
                  <c:v>0.23675024488262353</c:v>
                </c:pt>
                <c:pt idx="9">
                  <c:v>0.24040999111920658</c:v>
                </c:pt>
                <c:pt idx="10">
                  <c:v>0.24028796357458115</c:v>
                </c:pt>
                <c:pt idx="11">
                  <c:v>0.23784500914563766</c:v>
                </c:pt>
                <c:pt idx="12">
                  <c:v>0.23334331213970194</c:v>
                </c:pt>
                <c:pt idx="13">
                  <c:v>0.22487670119042469</c:v>
                </c:pt>
                <c:pt idx="14">
                  <c:v>0.21585521905458238</c:v>
                </c:pt>
                <c:pt idx="15">
                  <c:v>0.21107685309248936</c:v>
                </c:pt>
                <c:pt idx="16">
                  <c:v>0.20287381953370054</c:v>
                </c:pt>
                <c:pt idx="17">
                  <c:v>0.19414452046088559</c:v>
                </c:pt>
                <c:pt idx="18">
                  <c:v>0.18675878466773455</c:v>
                </c:pt>
                <c:pt idx="19">
                  <c:v>0.17757442495096787</c:v>
                </c:pt>
                <c:pt idx="20">
                  <c:v>0.17202037440585194</c:v>
                </c:pt>
                <c:pt idx="21">
                  <c:v>0.16706395464784141</c:v>
                </c:pt>
                <c:pt idx="22">
                  <c:v>0.16212655302939805</c:v>
                </c:pt>
                <c:pt idx="23">
                  <c:v>0.16109446905690294</c:v>
                </c:pt>
                <c:pt idx="24">
                  <c:v>0.16235441175786258</c:v>
                </c:pt>
                <c:pt idx="25">
                  <c:v>0.16361696715722429</c:v>
                </c:pt>
                <c:pt idx="26">
                  <c:v>0.16522862500647251</c:v>
                </c:pt>
                <c:pt idx="27">
                  <c:v>0.16695267603972352</c:v>
                </c:pt>
                <c:pt idx="28">
                  <c:v>0.16960536545946159</c:v>
                </c:pt>
                <c:pt idx="29">
                  <c:v>0.17272492931083039</c:v>
                </c:pt>
                <c:pt idx="30">
                  <c:v>0.17689544175330707</c:v>
                </c:pt>
                <c:pt idx="31">
                  <c:v>0.17945163680894649</c:v>
                </c:pt>
                <c:pt idx="32">
                  <c:v>0.18376002959815874</c:v>
                </c:pt>
                <c:pt idx="33">
                  <c:v>0.18668289386877146</c:v>
                </c:pt>
                <c:pt idx="34">
                  <c:v>0.18902788526066705</c:v>
                </c:pt>
                <c:pt idx="35">
                  <c:v>0.19055453834791547</c:v>
                </c:pt>
                <c:pt idx="36">
                  <c:v>0.19043721921721501</c:v>
                </c:pt>
                <c:pt idx="37">
                  <c:v>0.19102433562045884</c:v>
                </c:pt>
                <c:pt idx="38">
                  <c:v>0.19020066733856389</c:v>
                </c:pt>
                <c:pt idx="39">
                  <c:v>0.188911175824654</c:v>
                </c:pt>
                <c:pt idx="40">
                  <c:v>0.18504231981417996</c:v>
                </c:pt>
                <c:pt idx="41">
                  <c:v>0.18247375518010012</c:v>
                </c:pt>
                <c:pt idx="42">
                  <c:v>0.17770149177204986</c:v>
                </c:pt>
                <c:pt idx="43">
                  <c:v>0.17375687048151223</c:v>
                </c:pt>
                <c:pt idx="44">
                  <c:v>0.16913850781977091</c:v>
                </c:pt>
                <c:pt idx="45">
                  <c:v>0.16407032118488751</c:v>
                </c:pt>
                <c:pt idx="46">
                  <c:v>0.16039708873464376</c:v>
                </c:pt>
                <c:pt idx="47">
                  <c:v>0.1562765230220331</c:v>
                </c:pt>
                <c:pt idx="48">
                  <c:v>0.15080680063068042</c:v>
                </c:pt>
                <c:pt idx="49">
                  <c:v>0.14683576267129261</c:v>
                </c:pt>
                <c:pt idx="50">
                  <c:v>0.14366113080230658</c:v>
                </c:pt>
                <c:pt idx="51">
                  <c:v>0.139488831271672</c:v>
                </c:pt>
                <c:pt idx="52">
                  <c:v>0.13791059189317956</c:v>
                </c:pt>
                <c:pt idx="53">
                  <c:v>0.1351017683547393</c:v>
                </c:pt>
                <c:pt idx="54">
                  <c:v>0.13207273616007797</c:v>
                </c:pt>
                <c:pt idx="55">
                  <c:v>0.12983477483525863</c:v>
                </c:pt>
                <c:pt idx="56">
                  <c:v>0.12682217964263054</c:v>
                </c:pt>
                <c:pt idx="57">
                  <c:v>0.12392317146227105</c:v>
                </c:pt>
                <c:pt idx="58">
                  <c:v>0.12214428425845369</c:v>
                </c:pt>
                <c:pt idx="59">
                  <c:v>0.12014481909149155</c:v>
                </c:pt>
                <c:pt idx="60">
                  <c:v>0.11848107294965815</c:v>
                </c:pt>
                <c:pt idx="61">
                  <c:v>0.11682127713503188</c:v>
                </c:pt>
                <c:pt idx="62">
                  <c:v>0.11604624502043448</c:v>
                </c:pt>
                <c:pt idx="63">
                  <c:v>0.11372690101791805</c:v>
                </c:pt>
                <c:pt idx="64">
                  <c:v>0.11328555887366654</c:v>
                </c:pt>
                <c:pt idx="65">
                  <c:v>0.11163265544071543</c:v>
                </c:pt>
                <c:pt idx="66">
                  <c:v>0.11218345945193353</c:v>
                </c:pt>
                <c:pt idx="67">
                  <c:v>0.11328495837186248</c:v>
                </c:pt>
                <c:pt idx="68">
                  <c:v>0.11361566981607618</c:v>
                </c:pt>
                <c:pt idx="69">
                  <c:v>0.11693000216671878</c:v>
                </c:pt>
                <c:pt idx="70">
                  <c:v>0.11969659783244446</c:v>
                </c:pt>
                <c:pt idx="71">
                  <c:v>0.12169526292179267</c:v>
                </c:pt>
                <c:pt idx="72">
                  <c:v>0.12480984715045285</c:v>
                </c:pt>
                <c:pt idx="73">
                  <c:v>0.12614718175520934</c:v>
                </c:pt>
                <c:pt idx="74">
                  <c:v>0.1268175074586344</c:v>
                </c:pt>
                <c:pt idx="75">
                  <c:v>0.12827016787086798</c:v>
                </c:pt>
                <c:pt idx="76">
                  <c:v>0.12759924408422529</c:v>
                </c:pt>
                <c:pt idx="77">
                  <c:v>0.12636970486089805</c:v>
                </c:pt>
                <c:pt idx="78">
                  <c:v>0.12413838611117378</c:v>
                </c:pt>
                <c:pt idx="79">
                  <c:v>0.12102412126392847</c:v>
                </c:pt>
                <c:pt idx="80">
                  <c:v>0.1173620943383975</c:v>
                </c:pt>
                <c:pt idx="81">
                  <c:v>0.11283075448994317</c:v>
                </c:pt>
                <c:pt idx="82">
                  <c:v>0.10744147726420583</c:v>
                </c:pt>
                <c:pt idx="83">
                  <c:v>0.10349494259963365</c:v>
                </c:pt>
                <c:pt idx="84">
                  <c:v>9.9238979114528059E-2</c:v>
                </c:pt>
                <c:pt idx="85">
                  <c:v>9.4996493198103771E-2</c:v>
                </c:pt>
                <c:pt idx="86">
                  <c:v>9.2065211687460069E-2</c:v>
                </c:pt>
                <c:pt idx="87">
                  <c:v>8.9793906404165069E-2</c:v>
                </c:pt>
                <c:pt idx="88">
                  <c:v>8.7956689386228692E-2</c:v>
                </c:pt>
                <c:pt idx="89">
                  <c:v>8.7740760699240861E-2</c:v>
                </c:pt>
                <c:pt idx="90">
                  <c:v>8.8064621584720726E-2</c:v>
                </c:pt>
                <c:pt idx="91">
                  <c:v>8.8820296984174707E-2</c:v>
                </c:pt>
                <c:pt idx="92">
                  <c:v>9.0983014825040565E-2</c:v>
                </c:pt>
                <c:pt idx="93">
                  <c:v>9.2716625733492375E-2</c:v>
                </c:pt>
                <c:pt idx="94">
                  <c:v>9.4018899991989091E-2</c:v>
                </c:pt>
                <c:pt idx="95">
                  <c:v>9.5649168569366561E-2</c:v>
                </c:pt>
                <c:pt idx="96">
                  <c:v>9.7824586356658028E-2</c:v>
                </c:pt>
                <c:pt idx="97">
                  <c:v>0.1000058392602079</c:v>
                </c:pt>
                <c:pt idx="98">
                  <c:v>0.1027397239387553</c:v>
                </c:pt>
                <c:pt idx="99">
                  <c:v>0.10449079932412819</c:v>
                </c:pt>
                <c:pt idx="100">
                  <c:v>0.10635593725881698</c:v>
                </c:pt>
                <c:pt idx="101">
                  <c:v>0.10899142534757278</c:v>
                </c:pt>
                <c:pt idx="102">
                  <c:v>0.11086193375425046</c:v>
                </c:pt>
                <c:pt idx="103">
                  <c:v>0.11207346273217067</c:v>
                </c:pt>
                <c:pt idx="104">
                  <c:v>0.11405753670671448</c:v>
                </c:pt>
                <c:pt idx="105">
                  <c:v>0.11505173778062305</c:v>
                </c:pt>
                <c:pt idx="106">
                  <c:v>0.11582600245322117</c:v>
                </c:pt>
                <c:pt idx="107">
                  <c:v>0.1163794326696943</c:v>
                </c:pt>
                <c:pt idx="108">
                  <c:v>0.1161582141157127</c:v>
                </c:pt>
                <c:pt idx="109">
                  <c:v>0.11649020644590702</c:v>
                </c:pt>
                <c:pt idx="110">
                  <c:v>0.11549373561508491</c:v>
                </c:pt>
                <c:pt idx="111">
                  <c:v>0.11438841086715068</c:v>
                </c:pt>
                <c:pt idx="112">
                  <c:v>0.11295177368535048</c:v>
                </c:pt>
                <c:pt idx="113">
                  <c:v>0.11019666977980247</c:v>
                </c:pt>
                <c:pt idx="114">
                  <c:v>0.10667782138113435</c:v>
                </c:pt>
                <c:pt idx="115">
                  <c:v>0.1034992874779892</c:v>
                </c:pt>
                <c:pt idx="116">
                  <c:v>9.9350383458580271E-2</c:v>
                </c:pt>
                <c:pt idx="117">
                  <c:v>9.4993932563162797E-2</c:v>
                </c:pt>
                <c:pt idx="118">
                  <c:v>9.2063239048174594E-2</c:v>
                </c:pt>
                <c:pt idx="119">
                  <c:v>8.8706709164128039E-2</c:v>
                </c:pt>
                <c:pt idx="120">
                  <c:v>8.4822709408909569E-2</c:v>
                </c:pt>
                <c:pt idx="121">
                  <c:v>8.1704475830472134E-2</c:v>
                </c:pt>
                <c:pt idx="122">
                  <c:v>7.8912980408973876E-2</c:v>
                </c:pt>
                <c:pt idx="123">
                  <c:v>7.6023608213869887E-2</c:v>
                </c:pt>
                <c:pt idx="124">
                  <c:v>7.4955170513329117E-2</c:v>
                </c:pt>
                <c:pt idx="125">
                  <c:v>7.3461288005170822E-2</c:v>
                </c:pt>
                <c:pt idx="126">
                  <c:v>7.3141297557633544E-2</c:v>
                </c:pt>
                <c:pt idx="127">
                  <c:v>7.3567654847088715E-2</c:v>
                </c:pt>
                <c:pt idx="128">
                  <c:v>7.3780897007153623E-2</c:v>
                </c:pt>
                <c:pt idx="129">
                  <c:v>7.5596520167002801E-2</c:v>
                </c:pt>
                <c:pt idx="130">
                  <c:v>7.773467049036431E-2</c:v>
                </c:pt>
                <c:pt idx="131">
                  <c:v>7.9556797730377937E-2</c:v>
                </c:pt>
                <c:pt idx="132">
                  <c:v>8.213356184231535E-2</c:v>
                </c:pt>
                <c:pt idx="133">
                  <c:v>8.482276055464677E-2</c:v>
                </c:pt>
                <c:pt idx="134">
                  <c:v>8.8061359700496E-2</c:v>
                </c:pt>
                <c:pt idx="135">
                  <c:v>9.0442001163789199E-2</c:v>
                </c:pt>
                <c:pt idx="136">
                  <c:v>9.2718045495807644E-2</c:v>
                </c:pt>
                <c:pt idx="137">
                  <c:v>9.565078776503122E-2</c:v>
                </c:pt>
                <c:pt idx="138">
                  <c:v>9.793770422890824E-2</c:v>
                </c:pt>
                <c:pt idx="139">
                  <c:v>0.10044490907375181</c:v>
                </c:pt>
                <c:pt idx="140">
                  <c:v>0.10219320800585163</c:v>
                </c:pt>
                <c:pt idx="141">
                  <c:v>0.10438205361801645</c:v>
                </c:pt>
                <c:pt idx="142">
                  <c:v>0.10591576542742631</c:v>
                </c:pt>
                <c:pt idx="143">
                  <c:v>0.1072333775387373</c:v>
                </c:pt>
                <c:pt idx="144">
                  <c:v>0.10910092068966115</c:v>
                </c:pt>
                <c:pt idx="145">
                  <c:v>0.11009069840767882</c:v>
                </c:pt>
                <c:pt idx="146">
                  <c:v>0.11042111532356524</c:v>
                </c:pt>
                <c:pt idx="147">
                  <c:v>0.11339634308120483</c:v>
                </c:pt>
                <c:pt idx="148">
                  <c:v>0.11483198605482703</c:v>
                </c:pt>
                <c:pt idx="149">
                  <c:v>0.11615824597677182</c:v>
                </c:pt>
                <c:pt idx="150">
                  <c:v>0.11892594644785093</c:v>
                </c:pt>
                <c:pt idx="151">
                  <c:v>0.12147525766808887</c:v>
                </c:pt>
                <c:pt idx="152">
                  <c:v>0.12414358384872082</c:v>
                </c:pt>
                <c:pt idx="153">
                  <c:v>0.12637159610488702</c:v>
                </c:pt>
                <c:pt idx="154">
                  <c:v>0.12815683092783692</c:v>
                </c:pt>
                <c:pt idx="155">
                  <c:v>0.13061810128487927</c:v>
                </c:pt>
                <c:pt idx="156">
                  <c:v>0.13285783603385881</c:v>
                </c:pt>
                <c:pt idx="157">
                  <c:v>0.13420460580128513</c:v>
                </c:pt>
                <c:pt idx="158">
                  <c:v>0.13622956939029773</c:v>
                </c:pt>
                <c:pt idx="159">
                  <c:v>0.13757901068411038</c:v>
                </c:pt>
                <c:pt idx="160">
                  <c:v>0.13881857176558876</c:v>
                </c:pt>
                <c:pt idx="161">
                  <c:v>0.1401717575128103</c:v>
                </c:pt>
                <c:pt idx="162">
                  <c:v>0.14118704848120989</c:v>
                </c:pt>
                <c:pt idx="163">
                  <c:v>0.14039753382027231</c:v>
                </c:pt>
                <c:pt idx="164">
                  <c:v>0.14163819971603164</c:v>
                </c:pt>
                <c:pt idx="165">
                  <c:v>0.14163819971603209</c:v>
                </c:pt>
                <c:pt idx="166">
                  <c:v>0.14096073663638609</c:v>
                </c:pt>
                <c:pt idx="167">
                  <c:v>0.14073493795508063</c:v>
                </c:pt>
                <c:pt idx="168">
                  <c:v>0.14028387629515349</c:v>
                </c:pt>
                <c:pt idx="169">
                  <c:v>0.1406223733888492</c:v>
                </c:pt>
                <c:pt idx="170">
                  <c:v>0.13915424558151734</c:v>
                </c:pt>
                <c:pt idx="171">
                  <c:v>0.1379155448399787</c:v>
                </c:pt>
                <c:pt idx="172">
                  <c:v>0.13487539842095253</c:v>
                </c:pt>
                <c:pt idx="173">
                  <c:v>0.13285504858695241</c:v>
                </c:pt>
                <c:pt idx="174">
                  <c:v>0.12893552242042983</c:v>
                </c:pt>
                <c:pt idx="175">
                  <c:v>0.12547424250795469</c:v>
                </c:pt>
                <c:pt idx="176">
                  <c:v>0.12080422490418696</c:v>
                </c:pt>
                <c:pt idx="177">
                  <c:v>0.11559427548568291</c:v>
                </c:pt>
                <c:pt idx="178">
                  <c:v>0.11106786625313303</c:v>
                </c:pt>
                <c:pt idx="179">
                  <c:v>0.1058995972790735</c:v>
                </c:pt>
                <c:pt idx="180" formatCode="0.00%">
                  <c:v>9.9556423164933516E-2</c:v>
                </c:pt>
                <c:pt idx="181" formatCode="0.00%">
                  <c:v>9.4009150676912068E-2</c:v>
                </c:pt>
                <c:pt idx="182" formatCode="0.00%">
                  <c:v>8.9670857227216461E-2</c:v>
                </c:pt>
                <c:pt idx="183" formatCode="0.00%">
                  <c:v>8.4063446581415846E-2</c:v>
                </c:pt>
                <c:pt idx="184" formatCode="0.00%">
                  <c:v>8.1159417108482179E-2</c:v>
                </c:pt>
                <c:pt idx="185" formatCode="0.00%">
                  <c:v>7.6749243161265523E-2</c:v>
                </c:pt>
                <c:pt idx="186" formatCode="0.00%">
                  <c:v>7.3633547732595339E-2</c:v>
                </c:pt>
                <c:pt idx="187" formatCode="0.00%">
                  <c:v>7.0864254851538799E-2</c:v>
                </c:pt>
                <c:pt idx="188" formatCode="0.00%">
                  <c:v>6.8420814587492718E-2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5C4-4BA6-969F-242DA4CEE9F9}"/>
            </c:ext>
          </c:extLst>
        </c:ser>
        <c:ser>
          <c:idx val="3"/>
          <c:order val="3"/>
          <c:tx>
            <c:strRef>
              <c:f>'Taxa implícita com e sem swaps'!$E$2</c:f>
              <c:strCache>
                <c:ptCount val="1"/>
                <c:pt idx="0">
                  <c:v>IPCA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'Taxa implícita com e sem swaps'!$A$3:$A$191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swaps'!$E$3:$E$191</c:f>
              <c:numCache>
                <c:formatCode>0.0%</c:formatCode>
                <c:ptCount val="189"/>
                <c:pt idx="0">
                  <c:v>0.12530337079575005</c:v>
                </c:pt>
                <c:pt idx="1">
                  <c:v>0.14467041050403351</c:v>
                </c:pt>
                <c:pt idx="2">
                  <c:v>0.15847123948679442</c:v>
                </c:pt>
                <c:pt idx="3">
                  <c:v>0.16572607925694083</c:v>
                </c:pt>
                <c:pt idx="4">
                  <c:v>0.16769208554140191</c:v>
                </c:pt>
                <c:pt idx="5">
                  <c:v>0.17235306582497145</c:v>
                </c:pt>
                <c:pt idx="6">
                  <c:v>0.16569860209742515</c:v>
                </c:pt>
                <c:pt idx="7">
                  <c:v>0.15429390186937453</c:v>
                </c:pt>
                <c:pt idx="8">
                  <c:v>0.15073869958840591</c:v>
                </c:pt>
                <c:pt idx="9">
                  <c:v>0.15142420715368865</c:v>
                </c:pt>
                <c:pt idx="10">
                  <c:v>0.13983154412637822</c:v>
                </c:pt>
                <c:pt idx="11">
                  <c:v>0.11017954899670745</c:v>
                </c:pt>
                <c:pt idx="12">
                  <c:v>9.2999493292351243E-2</c:v>
                </c:pt>
                <c:pt idx="13">
                  <c:v>7.7072165712834817E-2</c:v>
                </c:pt>
                <c:pt idx="14">
                  <c:v>6.6892099954399153E-2</c:v>
                </c:pt>
                <c:pt idx="15">
                  <c:v>5.8882241256726919E-2</c:v>
                </c:pt>
                <c:pt idx="16">
                  <c:v>5.2589982717021977E-2</c:v>
                </c:pt>
                <c:pt idx="17">
                  <c:v>5.1543774603795223E-2</c:v>
                </c:pt>
                <c:pt idx="18">
                  <c:v>6.0600636358019155E-2</c:v>
                </c:pt>
                <c:pt idx="19">
                  <c:v>6.8115870408060886E-2</c:v>
                </c:pt>
                <c:pt idx="20">
                  <c:v>7.1841608445162963E-2</c:v>
                </c:pt>
                <c:pt idx="21">
                  <c:v>6.7055651670006267E-2</c:v>
                </c:pt>
                <c:pt idx="22">
                  <c:v>6.8651606877409677E-2</c:v>
                </c:pt>
                <c:pt idx="23">
                  <c:v>7.2379213638492867E-2</c:v>
                </c:pt>
                <c:pt idx="24">
                  <c:v>7.6006441380604084E-2</c:v>
                </c:pt>
                <c:pt idx="25">
                  <c:v>7.4084238527800883E-2</c:v>
                </c:pt>
                <c:pt idx="26">
                  <c:v>7.3870724117994779E-2</c:v>
                </c:pt>
                <c:pt idx="27">
                  <c:v>7.5367110117561698E-2</c:v>
                </c:pt>
                <c:pt idx="28">
                  <c:v>8.0724124714142809E-2</c:v>
                </c:pt>
                <c:pt idx="29">
                  <c:v>8.0509076634406096E-2</c:v>
                </c:pt>
                <c:pt idx="30">
                  <c:v>7.2676968343838411E-2</c:v>
                </c:pt>
                <c:pt idx="31">
                  <c:v>6.5661144351102152E-2</c:v>
                </c:pt>
                <c:pt idx="32">
                  <c:v>6.0157680302412864E-2</c:v>
                </c:pt>
                <c:pt idx="33">
                  <c:v>6.036901443583309E-2</c:v>
                </c:pt>
                <c:pt idx="34">
                  <c:v>6.364175830754859E-2</c:v>
                </c:pt>
                <c:pt idx="35">
                  <c:v>6.2162864215155711E-2</c:v>
                </c:pt>
                <c:pt idx="36">
                  <c:v>5.6897333458586496E-2</c:v>
                </c:pt>
                <c:pt idx="37">
                  <c:v>5.7002413726379153E-2</c:v>
                </c:pt>
                <c:pt idx="38">
                  <c:v>5.5110968906111557E-2</c:v>
                </c:pt>
                <c:pt idx="39">
                  <c:v>5.3223284039765284E-2</c:v>
                </c:pt>
                <c:pt idx="40">
                  <c:v>4.6331964842122098E-2</c:v>
                </c:pt>
                <c:pt idx="41">
                  <c:v>4.2271168083355626E-2</c:v>
                </c:pt>
                <c:pt idx="42">
                  <c:v>4.0290456721725043E-2</c:v>
                </c:pt>
                <c:pt idx="43">
                  <c:v>3.9667838992016646E-2</c:v>
                </c:pt>
                <c:pt idx="44">
                  <c:v>3.8422354908168144E-2</c:v>
                </c:pt>
                <c:pt idx="45">
                  <c:v>3.6973634134006339E-2</c:v>
                </c:pt>
                <c:pt idx="46">
                  <c:v>3.2650766378807372E-2</c:v>
                </c:pt>
                <c:pt idx="47">
                  <c:v>3.0185960969250969E-2</c:v>
                </c:pt>
                <c:pt idx="48">
                  <c:v>3.1417749683044116E-2</c:v>
                </c:pt>
                <c:pt idx="49">
                  <c:v>2.9879697566010499E-2</c:v>
                </c:pt>
                <c:pt idx="50">
                  <c:v>3.0187399895728051E-2</c:v>
                </c:pt>
                <c:pt idx="51">
                  <c:v>2.9571933959317231E-2</c:v>
                </c:pt>
                <c:pt idx="52">
                  <c:v>2.9982899704835475E-2</c:v>
                </c:pt>
                <c:pt idx="53">
                  <c:v>3.1835016807201688E-2</c:v>
                </c:pt>
                <c:pt idx="54">
                  <c:v>3.6901648315724955E-2</c:v>
                </c:pt>
                <c:pt idx="55">
                  <c:v>3.7419115951375481E-2</c:v>
                </c:pt>
                <c:pt idx="56">
                  <c:v>4.1774098746973021E-2</c:v>
                </c:pt>
                <c:pt idx="57">
                  <c:v>4.1462221459652282E-2</c:v>
                </c:pt>
                <c:pt idx="58">
                  <c:v>4.115081044954727E-2</c:v>
                </c:pt>
                <c:pt idx="59">
                  <c:v>4.1877363701779968E-2</c:v>
                </c:pt>
                <c:pt idx="60">
                  <c:v>4.4573304332378161E-2</c:v>
                </c:pt>
                <c:pt idx="61">
                  <c:v>4.5613301648519844E-2</c:v>
                </c:pt>
                <c:pt idx="62">
                  <c:v>4.6133818027277451E-2</c:v>
                </c:pt>
                <c:pt idx="63">
                  <c:v>4.7280323158122917E-2</c:v>
                </c:pt>
                <c:pt idx="64">
                  <c:v>5.0414329112711043E-2</c:v>
                </c:pt>
                <c:pt idx="65">
                  <c:v>5.5756484157062136E-2</c:v>
                </c:pt>
                <c:pt idx="66">
                  <c:v>6.0599403809158403E-2</c:v>
                </c:pt>
                <c:pt idx="67">
                  <c:v>6.3667777982189921E-2</c:v>
                </c:pt>
                <c:pt idx="68">
                  <c:v>6.1656263322922511E-2</c:v>
                </c:pt>
                <c:pt idx="69">
                  <c:v>6.2504062295430485E-2</c:v>
                </c:pt>
                <c:pt idx="70">
                  <c:v>6.4093051421495018E-2</c:v>
                </c:pt>
                <c:pt idx="71">
                  <c:v>6.3881038460462669E-2</c:v>
                </c:pt>
                <c:pt idx="72">
                  <c:v>5.9023134175254732E-2</c:v>
                </c:pt>
                <c:pt idx="73">
                  <c:v>5.8391133100553327E-2</c:v>
                </c:pt>
                <c:pt idx="74">
                  <c:v>5.9023071283317963E-2</c:v>
                </c:pt>
                <c:pt idx="75">
                  <c:v>5.6071971960474087E-2</c:v>
                </c:pt>
                <c:pt idx="76">
                  <c:v>5.5336765217190331E-2</c:v>
                </c:pt>
                <c:pt idx="77">
                  <c:v>5.1986157370483621E-2</c:v>
                </c:pt>
                <c:pt idx="78">
                  <c:v>4.8017974525528695E-2</c:v>
                </c:pt>
                <c:pt idx="79">
                  <c:v>4.4994745513169843E-2</c:v>
                </c:pt>
                <c:pt idx="80">
                  <c:v>4.364004550402889E-2</c:v>
                </c:pt>
                <c:pt idx="81">
                  <c:v>4.3431858780409227E-2</c:v>
                </c:pt>
                <c:pt idx="82">
                  <c:v>4.1665971114977163E-2</c:v>
                </c:pt>
                <c:pt idx="83">
                  <c:v>4.218493582756877E-2</c:v>
                </c:pt>
                <c:pt idx="84">
                  <c:v>4.3120283296899764E-2</c:v>
                </c:pt>
                <c:pt idx="85">
                  <c:v>4.5923253803370701E-2</c:v>
                </c:pt>
                <c:pt idx="86">
                  <c:v>4.831571873002205E-2</c:v>
                </c:pt>
                <c:pt idx="87">
                  <c:v>5.1663633201016079E-2</c:v>
                </c:pt>
                <c:pt idx="88">
                  <c:v>5.2605608987123853E-2</c:v>
                </c:pt>
                <c:pt idx="89">
                  <c:v>5.2186536384759563E-2</c:v>
                </c:pt>
                <c:pt idx="90">
                  <c:v>4.8412252276564427E-2</c:v>
                </c:pt>
                <c:pt idx="91">
                  <c:v>4.6006677475849855E-2</c:v>
                </c:pt>
                <c:pt idx="92">
                  <c:v>4.4857793456655193E-2</c:v>
                </c:pt>
                <c:pt idx="93">
                  <c:v>4.704674134797493E-2</c:v>
                </c:pt>
                <c:pt idx="94">
                  <c:v>5.1954120371045853E-2</c:v>
                </c:pt>
                <c:pt idx="95">
                  <c:v>5.6354286993452574E-2</c:v>
                </c:pt>
                <c:pt idx="96">
                  <c:v>5.9090683472662109E-2</c:v>
                </c:pt>
                <c:pt idx="97">
                  <c:v>5.9931648779638191E-2</c:v>
                </c:pt>
                <c:pt idx="98">
                  <c:v>6.014199441345025E-2</c:v>
                </c:pt>
                <c:pt idx="99">
                  <c:v>6.2989570403219952E-2</c:v>
                </c:pt>
                <c:pt idx="100">
                  <c:v>6.5103500144501059E-2</c:v>
                </c:pt>
                <c:pt idx="101">
                  <c:v>6.5527717410316155E-2</c:v>
                </c:pt>
                <c:pt idx="102">
                  <c:v>6.7126008986431618E-2</c:v>
                </c:pt>
                <c:pt idx="103">
                  <c:v>6.8726537947014554E-2</c:v>
                </c:pt>
                <c:pt idx="104">
                  <c:v>7.2251925367271985E-2</c:v>
                </c:pt>
                <c:pt idx="105">
                  <c:v>7.3105884093298767E-2</c:v>
                </c:pt>
                <c:pt idx="106">
                  <c:v>6.9697508084267445E-2</c:v>
                </c:pt>
                <c:pt idx="107">
                  <c:v>6.6408742563032863E-2</c:v>
                </c:pt>
                <c:pt idx="108">
                  <c:v>6.5031090406288294E-2</c:v>
                </c:pt>
                <c:pt idx="109">
                  <c:v>6.2179177340636604E-2</c:v>
                </c:pt>
                <c:pt idx="110">
                  <c:v>5.8491055197092745E-2</c:v>
                </c:pt>
                <c:pt idx="111">
                  <c:v>5.2399926989787238E-2</c:v>
                </c:pt>
                <c:pt idx="112">
                  <c:v>5.1042261111959197E-2</c:v>
                </c:pt>
                <c:pt idx="113">
                  <c:v>4.9891523093423595E-2</c:v>
                </c:pt>
                <c:pt idx="114">
                  <c:v>4.9157699762254481E-2</c:v>
                </c:pt>
                <c:pt idx="115">
                  <c:v>5.1985900430543408E-2</c:v>
                </c:pt>
                <c:pt idx="116">
                  <c:v>5.2405143591022219E-2</c:v>
                </c:pt>
                <c:pt idx="117">
                  <c:v>5.282388631203716E-2</c:v>
                </c:pt>
                <c:pt idx="118">
                  <c:v>5.4501192115182784E-2</c:v>
                </c:pt>
                <c:pt idx="119">
                  <c:v>5.5340429036881744E-2</c:v>
                </c:pt>
                <c:pt idx="120">
                  <c:v>5.8385689976391708E-2</c:v>
                </c:pt>
                <c:pt idx="121">
                  <c:v>6.1543165185151905E-2</c:v>
                </c:pt>
                <c:pt idx="122">
                  <c:v>6.3128346616488473E-2</c:v>
                </c:pt>
                <c:pt idx="123">
                  <c:v>6.5886687801203214E-2</c:v>
                </c:pt>
                <c:pt idx="124">
                  <c:v>6.4933490246532166E-2</c:v>
                </c:pt>
                <c:pt idx="125">
                  <c:v>6.5039601594703234E-2</c:v>
                </c:pt>
                <c:pt idx="126">
                  <c:v>6.6955140446492534E-2</c:v>
                </c:pt>
                <c:pt idx="127">
                  <c:v>6.2705592938988808E-2</c:v>
                </c:pt>
                <c:pt idx="128">
                  <c:v>6.0906370244041774E-2</c:v>
                </c:pt>
                <c:pt idx="129">
                  <c:v>5.8585604593711871E-2</c:v>
                </c:pt>
                <c:pt idx="130">
                  <c:v>5.8375129277160598E-2</c:v>
                </c:pt>
                <c:pt idx="131">
                  <c:v>5.774389162550464E-2</c:v>
                </c:pt>
                <c:pt idx="132">
                  <c:v>5.9108180800137466E-2</c:v>
                </c:pt>
                <c:pt idx="133">
                  <c:v>5.5852940506185389E-2</c:v>
                </c:pt>
                <c:pt idx="134">
                  <c:v>5.6797540552364412E-2</c:v>
                </c:pt>
                <c:pt idx="135">
                  <c:v>6.1530882776396734E-2</c:v>
                </c:pt>
                <c:pt idx="136">
                  <c:v>6.279775205469762E-2</c:v>
                </c:pt>
                <c:pt idx="137">
                  <c:v>6.3750743961491496E-2</c:v>
                </c:pt>
                <c:pt idx="138">
                  <c:v>6.5236132991559836E-2</c:v>
                </c:pt>
                <c:pt idx="139">
                  <c:v>6.5023149659961144E-2</c:v>
                </c:pt>
                <c:pt idx="140">
                  <c:v>6.5129396981355558E-2</c:v>
                </c:pt>
                <c:pt idx="141">
                  <c:v>6.7464508763476649E-2</c:v>
                </c:pt>
                <c:pt idx="142">
                  <c:v>6.5872387093848683E-2</c:v>
                </c:pt>
                <c:pt idx="143">
                  <c:v>6.5554342816816602E-2</c:v>
                </c:pt>
                <c:pt idx="144">
                  <c:v>6.407616596391974E-2</c:v>
                </c:pt>
                <c:pt idx="145">
                  <c:v>7.1378130703005471E-2</c:v>
                </c:pt>
                <c:pt idx="146">
                  <c:v>7.7017522988958254E-2</c:v>
                </c:pt>
                <c:pt idx="147">
                  <c:v>8.1286320147059721E-2</c:v>
                </c:pt>
                <c:pt idx="148">
                  <c:v>8.1715956114139621E-2</c:v>
                </c:pt>
                <c:pt idx="149">
                  <c:v>8.4730892085789655E-2</c:v>
                </c:pt>
                <c:pt idx="150">
                  <c:v>8.8944488180545234E-2</c:v>
                </c:pt>
                <c:pt idx="151">
                  <c:v>9.5586385368727544E-2</c:v>
                </c:pt>
                <c:pt idx="152">
                  <c:v>9.5258529093804389E-2</c:v>
                </c:pt>
                <c:pt idx="153">
                  <c:v>9.4931813812181298E-2</c:v>
                </c:pt>
                <c:pt idx="154">
                  <c:v>9.9293223148219312E-2</c:v>
                </c:pt>
                <c:pt idx="155">
                  <c:v>0.10476179952444098</c:v>
                </c:pt>
                <c:pt idx="156" formatCode="0.00%">
                  <c:v>0.10673497995621717</c:v>
                </c:pt>
                <c:pt idx="157">
                  <c:v>0.10706293382226528</c:v>
                </c:pt>
                <c:pt idx="158">
                  <c:v>0.1035630312454705</c:v>
                </c:pt>
                <c:pt idx="159">
                  <c:v>9.3869277812698382E-2</c:v>
                </c:pt>
                <c:pt idx="160">
                  <c:v>9.2783120253555396E-2</c:v>
                </c:pt>
                <c:pt idx="161">
                  <c:v>9.3217022624114465E-2</c:v>
                </c:pt>
                <c:pt idx="162">
                  <c:v>8.8444570099512898E-2</c:v>
                </c:pt>
                <c:pt idx="163">
                  <c:v>8.7362832303747195E-2</c:v>
                </c:pt>
                <c:pt idx="164">
                  <c:v>8.9749779251530493E-2</c:v>
                </c:pt>
                <c:pt idx="165">
                  <c:v>8.4763854261917126E-2</c:v>
                </c:pt>
                <c:pt idx="166">
                  <c:v>7.8738583895058722E-2</c:v>
                </c:pt>
                <c:pt idx="167">
                  <c:v>6.9874580087189164E-2</c:v>
                </c:pt>
                <c:pt idx="168">
                  <c:v>6.2880550542244729E-2</c:v>
                </c:pt>
                <c:pt idx="169">
                  <c:v>5.3539544420169616E-2</c:v>
                </c:pt>
                <c:pt idx="170">
                  <c:v>4.7587933515120362E-2</c:v>
                </c:pt>
                <c:pt idx="171">
                  <c:v>4.5710348848857718E-2</c:v>
                </c:pt>
                <c:pt idx="172">
                  <c:v>4.0825308952635142E-2</c:v>
                </c:pt>
                <c:pt idx="173">
                  <c:v>3.5971291337952405E-2</c:v>
                </c:pt>
                <c:pt idx="174" formatCode="0.00%">
                  <c:v>2.9983614716367901E-2</c:v>
                </c:pt>
                <c:pt idx="175" formatCode="0.00%">
                  <c:v>2.7114579577881992E-2</c:v>
                </c:pt>
                <c:pt idx="176" formatCode="0.00%">
                  <c:v>2.4558041894743088E-2</c:v>
                </c:pt>
                <c:pt idx="177" formatCode="0.00%">
                  <c:v>2.5377033135266736E-2</c:v>
                </c:pt>
                <c:pt idx="178" formatCode="0.00%">
                  <c:v>2.701338188154323E-2</c:v>
                </c:pt>
                <c:pt idx="179" formatCode="0.00%">
                  <c:v>2.8038549960881287E-2</c:v>
                </c:pt>
                <c:pt idx="180" formatCode="0.00%">
                  <c:v>2.9473499083459087E-2</c:v>
                </c:pt>
                <c:pt idx="181" formatCode="0.00%">
                  <c:v>2.8550480405260981E-2</c:v>
                </c:pt>
                <c:pt idx="182" formatCode="0.00%">
                  <c:v>2.8447963662471265E-2</c:v>
                </c:pt>
                <c:pt idx="183" formatCode="0.00%">
                  <c:v>2.6806550453633449E-2</c:v>
                </c:pt>
                <c:pt idx="184" formatCode="0.00%">
                  <c:v>2.7626847278442002E-2</c:v>
                </c:pt>
                <c:pt idx="185" formatCode="0.00%">
                  <c:v>2.8548853222565285E-2</c:v>
                </c:pt>
                <c:pt idx="186" formatCode="0.00%">
                  <c:v>4.3909560762924515E-2</c:v>
                </c:pt>
                <c:pt idx="187" formatCode="0.00%">
                  <c:v>4.4846829921629805E-2</c:v>
                </c:pt>
                <c:pt idx="188" formatCode="0.00%">
                  <c:v>4.1926806841701358E-2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5C4-4BA6-969F-242DA4CEE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3422976"/>
        <c:axId val="103437056"/>
      </c:lineChart>
      <c:dateAx>
        <c:axId val="10342297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3437056"/>
        <c:crosses val="autoZero"/>
        <c:auto val="1"/>
        <c:lblOffset val="100"/>
        <c:baseTimeUnit val="months"/>
      </c:dateAx>
      <c:valAx>
        <c:axId val="10343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3422976"/>
        <c:crosses val="autoZero"/>
        <c:crossBetween val="between"/>
        <c:majorUnit val="7.0000000000000007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>
              <a:lumMod val="95000"/>
              <a:lumOff val="5000"/>
            </a:schemeClr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Taxas de de juros reais ex-post acumuladas em 12 meses (IPCA)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95000"/>
                  <a:lumOff val="5000"/>
                </a:schemeClr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'Taxa implícita com e sem swaps'!$H$2</c:f>
              <c:strCache>
                <c:ptCount val="1"/>
                <c:pt idx="0">
                  <c:v>Taxa implícita da DLSP</c:v>
                </c:pt>
              </c:strCache>
            </c:strRef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swaps'!$G$3:$G$191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swaps'!$H$3:$H$191</c:f>
              <c:numCache>
                <c:formatCode>0.0%</c:formatCode>
                <c:ptCount val="189"/>
                <c:pt idx="0">
                  <c:v>2.6580511665453388E-2</c:v>
                </c:pt>
                <c:pt idx="1">
                  <c:v>1.7203058175323749E-2</c:v>
                </c:pt>
                <c:pt idx="2">
                  <c:v>8.9613341522944978E-3</c:v>
                </c:pt>
                <c:pt idx="3">
                  <c:v>6.2863839418905165E-3</c:v>
                </c:pt>
                <c:pt idx="4">
                  <c:v>1.3359250139746148E-3</c:v>
                </c:pt>
                <c:pt idx="5">
                  <c:v>6.9531757281193762E-4</c:v>
                </c:pt>
                <c:pt idx="6">
                  <c:v>7.404273153160279E-3</c:v>
                </c:pt>
                <c:pt idx="7">
                  <c:v>2.8366814711404231E-2</c:v>
                </c:pt>
                <c:pt idx="8">
                  <c:v>3.4770187505514416E-2</c:v>
                </c:pt>
                <c:pt idx="9">
                  <c:v>3.315634723656391E-2</c:v>
                </c:pt>
                <c:pt idx="10">
                  <c:v>3.7677084258180171E-2</c:v>
                </c:pt>
                <c:pt idx="11">
                  <c:v>6.8994835187073722E-2</c:v>
                </c:pt>
                <c:pt idx="12">
                  <c:v>7.5292645328906449E-2</c:v>
                </c:pt>
                <c:pt idx="13">
                  <c:v>8.2590278407711493E-2</c:v>
                </c:pt>
                <c:pt idx="14">
                  <c:v>8.7320737823397998E-2</c:v>
                </c:pt>
                <c:pt idx="15">
                  <c:v>9.2207157699093045E-2</c:v>
                </c:pt>
                <c:pt idx="16">
                  <c:v>0.10282679230706648</c:v>
                </c:pt>
                <c:pt idx="17">
                  <c:v>9.9079663412862784E-2</c:v>
                </c:pt>
                <c:pt idx="18">
                  <c:v>8.9610003195073951E-2</c:v>
                </c:pt>
                <c:pt idx="19">
                  <c:v>7.498212000251514E-2</c:v>
                </c:pt>
                <c:pt idx="20">
                  <c:v>6.8822318520675774E-2</c:v>
                </c:pt>
                <c:pt idx="21">
                  <c:v>7.2320345900136473E-2</c:v>
                </c:pt>
                <c:pt idx="22">
                  <c:v>7.1779382283954973E-2</c:v>
                </c:pt>
                <c:pt idx="23">
                  <c:v>6.4292291441232496E-2</c:v>
                </c:pt>
                <c:pt idx="24">
                  <c:v>6.3030875345070791E-2</c:v>
                </c:pt>
                <c:pt idx="25">
                  <c:v>6.5593037052506853E-2</c:v>
                </c:pt>
                <c:pt idx="26">
                  <c:v>6.6919033437972342E-2</c:v>
                </c:pt>
                <c:pt idx="27">
                  <c:v>6.8911735547620978E-2</c:v>
                </c:pt>
                <c:pt idx="28">
                  <c:v>6.6979118251621061E-2</c:v>
                </c:pt>
                <c:pt idx="29">
                  <c:v>6.9928175133511239E-2</c:v>
                </c:pt>
                <c:pt idx="30">
                  <c:v>8.3283134830482108E-2</c:v>
                </c:pt>
                <c:pt idx="31">
                  <c:v>9.2278618046423233E-2</c:v>
                </c:pt>
                <c:pt idx="32">
                  <c:v>9.9110970023393197E-2</c:v>
                </c:pt>
                <c:pt idx="33">
                  <c:v>0.1014887084587015</c:v>
                </c:pt>
                <c:pt idx="34">
                  <c:v>9.9976248339996632E-2</c:v>
                </c:pt>
                <c:pt idx="35">
                  <c:v>0.10405831744996163</c:v>
                </c:pt>
                <c:pt idx="36">
                  <c:v>0.10871750662162771</c:v>
                </c:pt>
                <c:pt idx="37">
                  <c:v>0.11386201493289527</c:v>
                </c:pt>
                <c:pt idx="38">
                  <c:v>0.11677927575447034</c:v>
                </c:pt>
                <c:pt idx="39">
                  <c:v>0.11692112720383263</c:v>
                </c:pt>
                <c:pt idx="40">
                  <c:v>0.12239648072604226</c:v>
                </c:pt>
                <c:pt idx="41">
                  <c:v>0.11939499667345688</c:v>
                </c:pt>
                <c:pt idx="42">
                  <c:v>0.1224109813522174</c:v>
                </c:pt>
                <c:pt idx="43">
                  <c:v>0.12361762776734042</c:v>
                </c:pt>
                <c:pt idx="44">
                  <c:v>0.1262466205689905</c:v>
                </c:pt>
                <c:pt idx="45">
                  <c:v>0.12357369752775171</c:v>
                </c:pt>
                <c:pt idx="46">
                  <c:v>0.12711242326493388</c:v>
                </c:pt>
                <c:pt idx="47">
                  <c:v>0.12817645515635401</c:v>
                </c:pt>
                <c:pt idx="48">
                  <c:v>0.1279020422999011</c:v>
                </c:pt>
                <c:pt idx="49">
                  <c:v>0.1245315483637075</c:v>
                </c:pt>
                <c:pt idx="50">
                  <c:v>0.12116377243106724</c:v>
                </c:pt>
                <c:pt idx="51">
                  <c:v>0.12186148052234547</c:v>
                </c:pt>
                <c:pt idx="52">
                  <c:v>0.12040745132114772</c:v>
                </c:pt>
                <c:pt idx="53">
                  <c:v>0.12681672525958709</c:v>
                </c:pt>
                <c:pt idx="54">
                  <c:v>0.11385305861172879</c:v>
                </c:pt>
                <c:pt idx="55">
                  <c:v>0.11284284937066524</c:v>
                </c:pt>
                <c:pt idx="56">
                  <c:v>0.10270940274150919</c:v>
                </c:pt>
                <c:pt idx="57">
                  <c:v>0.10637561973521192</c:v>
                </c:pt>
                <c:pt idx="58">
                  <c:v>0.10813569809560941</c:v>
                </c:pt>
                <c:pt idx="59">
                  <c:v>0.10631743218513123</c:v>
                </c:pt>
                <c:pt idx="60">
                  <c:v>0.10183150721517453</c:v>
                </c:pt>
                <c:pt idx="61">
                  <c:v>9.9010115673993981E-2</c:v>
                </c:pt>
                <c:pt idx="62">
                  <c:v>0.1017952057718241</c:v>
                </c:pt>
                <c:pt idx="63">
                  <c:v>9.7412497474821613E-2</c:v>
                </c:pt>
                <c:pt idx="64">
                  <c:v>9.558292787132272E-2</c:v>
                </c:pt>
                <c:pt idx="65">
                  <c:v>8.8420390339003063E-2</c:v>
                </c:pt>
                <c:pt idx="66">
                  <c:v>8.8284054560024305E-2</c:v>
                </c:pt>
                <c:pt idx="67">
                  <c:v>8.8296114097939249E-2</c:v>
                </c:pt>
                <c:pt idx="68">
                  <c:v>9.1021277608499096E-2</c:v>
                </c:pt>
                <c:pt idx="69">
                  <c:v>8.110150443054831E-2</c:v>
                </c:pt>
                <c:pt idx="70">
                  <c:v>7.3379233920413789E-2</c:v>
                </c:pt>
                <c:pt idx="71">
                  <c:v>7.2763331446911383E-2</c:v>
                </c:pt>
                <c:pt idx="72">
                  <c:v>8.255105069141111E-2</c:v>
                </c:pt>
                <c:pt idx="73">
                  <c:v>8.500987419749606E-2</c:v>
                </c:pt>
                <c:pt idx="74">
                  <c:v>7.9892969568530425E-2</c:v>
                </c:pt>
                <c:pt idx="75">
                  <c:v>8.5979285171906561E-2</c:v>
                </c:pt>
                <c:pt idx="76">
                  <c:v>8.4806291794757849E-2</c:v>
                </c:pt>
                <c:pt idx="77">
                  <c:v>8.4800991774816703E-2</c:v>
                </c:pt>
                <c:pt idx="78">
                  <c:v>8.5447150642022907E-2</c:v>
                </c:pt>
                <c:pt idx="79">
                  <c:v>8.5760443909231432E-2</c:v>
                </c:pt>
                <c:pt idx="80">
                  <c:v>8.718388424671919E-2</c:v>
                </c:pt>
                <c:pt idx="81">
                  <c:v>9.5724498780196843E-2</c:v>
                </c:pt>
                <c:pt idx="82">
                  <c:v>0.10110354474207983</c:v>
                </c:pt>
                <c:pt idx="83">
                  <c:v>0.10251295345891109</c:v>
                </c:pt>
                <c:pt idx="84">
                  <c:v>9.680480161583227E-2</c:v>
                </c:pt>
                <c:pt idx="85">
                  <c:v>9.1351413850244256E-2</c:v>
                </c:pt>
                <c:pt idx="86">
                  <c:v>9.0703127503237724E-2</c:v>
                </c:pt>
                <c:pt idx="87">
                  <c:v>8.7209031594156272E-2</c:v>
                </c:pt>
                <c:pt idx="88">
                  <c:v>8.6004954046438264E-2</c:v>
                </c:pt>
                <c:pt idx="89">
                  <c:v>8.8097015528177725E-2</c:v>
                </c:pt>
                <c:pt idx="90">
                  <c:v>9.2664600259741325E-2</c:v>
                </c:pt>
                <c:pt idx="91">
                  <c:v>9.4430833563950767E-2</c:v>
                </c:pt>
                <c:pt idx="92">
                  <c:v>9.6592825485405598E-2</c:v>
                </c:pt>
                <c:pt idx="93">
                  <c:v>9.2734536436927639E-2</c:v>
                </c:pt>
                <c:pt idx="94">
                  <c:v>8.773599264064158E-2</c:v>
                </c:pt>
                <c:pt idx="95">
                  <c:v>8.4827685798925856E-2</c:v>
                </c:pt>
                <c:pt idx="96">
                  <c:v>8.4990256618934668E-2</c:v>
                </c:pt>
                <c:pt idx="97">
                  <c:v>8.6940096624855023E-2</c:v>
                </c:pt>
                <c:pt idx="98">
                  <c:v>8.9221587335566843E-2</c:v>
                </c:pt>
                <c:pt idx="99">
                  <c:v>8.7712187376369988E-2</c:v>
                </c:pt>
                <c:pt idx="100">
                  <c:v>8.8183888987713344E-2</c:v>
                </c:pt>
                <c:pt idx="101">
                  <c:v>9.0749259978782915E-2</c:v>
                </c:pt>
                <c:pt idx="102">
                  <c:v>9.0194886469015412E-2</c:v>
                </c:pt>
                <c:pt idx="103">
                  <c:v>8.8756189652891004E-2</c:v>
                </c:pt>
                <c:pt idx="104">
                  <c:v>8.8305716421059666E-2</c:v>
                </c:pt>
                <c:pt idx="105">
                  <c:v>8.7574576894728917E-2</c:v>
                </c:pt>
                <c:pt idx="106">
                  <c:v>9.3450993195314691E-2</c:v>
                </c:pt>
                <c:pt idx="107">
                  <c:v>9.5986348155074674E-2</c:v>
                </c:pt>
                <c:pt idx="108">
                  <c:v>9.7719653582358124E-2</c:v>
                </c:pt>
                <c:pt idx="109">
                  <c:v>0.10046551525906855</c:v>
                </c:pt>
                <c:pt idx="110">
                  <c:v>0.10305532237652026</c:v>
                </c:pt>
                <c:pt idx="111">
                  <c:v>0.10928321332621338</c:v>
                </c:pt>
                <c:pt idx="112">
                  <c:v>0.10883190334738613</c:v>
                </c:pt>
                <c:pt idx="113">
                  <c:v>0.10772924389430028</c:v>
                </c:pt>
                <c:pt idx="114">
                  <c:v>0.10673971094168544</c:v>
                </c:pt>
                <c:pt idx="115">
                  <c:v>0.1031208019744223</c:v>
                </c:pt>
                <c:pt idx="116">
                  <c:v>0.10117245217580861</c:v>
                </c:pt>
                <c:pt idx="117">
                  <c:v>9.8163930581331993E-2</c:v>
                </c:pt>
                <c:pt idx="118">
                  <c:v>9.381570253530902E-2</c:v>
                </c:pt>
                <c:pt idx="119">
                  <c:v>9.1357237882935483E-2</c:v>
                </c:pt>
                <c:pt idx="120">
                  <c:v>8.684992603827868E-2</c:v>
                </c:pt>
                <c:pt idx="121">
                  <c:v>8.5428345557022167E-2</c:v>
                </c:pt>
                <c:pt idx="122">
                  <c:v>8.4974444714857933E-2</c:v>
                </c:pt>
                <c:pt idx="123">
                  <c:v>8.0623612499174158E-2</c:v>
                </c:pt>
                <c:pt idx="124">
                  <c:v>8.1563108343101209E-2</c:v>
                </c:pt>
                <c:pt idx="125">
                  <c:v>8.170210585061044E-2</c:v>
                </c:pt>
                <c:pt idx="126">
                  <c:v>8.0170744765794666E-2</c:v>
                </c:pt>
                <c:pt idx="127">
                  <c:v>8.8010559215051298E-2</c:v>
                </c:pt>
                <c:pt idx="128">
                  <c:v>9.1240338925647091E-2</c:v>
                </c:pt>
                <c:pt idx="129">
                  <c:v>9.3169016864264709E-2</c:v>
                </c:pt>
                <c:pt idx="130">
                  <c:v>9.3070261424480272E-2</c:v>
                </c:pt>
                <c:pt idx="131">
                  <c:v>0.10216362458677963</c:v>
                </c:pt>
                <c:pt idx="132">
                  <c:v>0.10343221262873326</c:v>
                </c:pt>
                <c:pt idx="133">
                  <c:v>0.11151168745317541</c:v>
                </c:pt>
                <c:pt idx="134">
                  <c:v>0.10421665528205359</c:v>
                </c:pt>
                <c:pt idx="135">
                  <c:v>9.6897089320693741E-2</c:v>
                </c:pt>
                <c:pt idx="136">
                  <c:v>9.7195037981286703E-2</c:v>
                </c:pt>
                <c:pt idx="137">
                  <c:v>9.6024736037433556E-2</c:v>
                </c:pt>
                <c:pt idx="138">
                  <c:v>9.4055549797305904E-2</c:v>
                </c:pt>
                <c:pt idx="139">
                  <c:v>9.5409774320127427E-2</c:v>
                </c:pt>
                <c:pt idx="140">
                  <c:v>9.0483450834138113E-2</c:v>
                </c:pt>
                <c:pt idx="141">
                  <c:v>0.10510740781481598</c:v>
                </c:pt>
                <c:pt idx="142">
                  <c:v>0.10783101675466855</c:v>
                </c:pt>
                <c:pt idx="143">
                  <c:v>0.10800693505879133</c:v>
                </c:pt>
                <c:pt idx="144">
                  <c:v>0.12123366291535986</c:v>
                </c:pt>
                <c:pt idx="145">
                  <c:v>0.10339175473160456</c:v>
                </c:pt>
                <c:pt idx="146">
                  <c:v>0.12293808942977802</c:v>
                </c:pt>
                <c:pt idx="147">
                  <c:v>0.14952008238660763</c:v>
                </c:pt>
                <c:pt idx="148">
                  <c:v>0.13587879551149218</c:v>
                </c:pt>
                <c:pt idx="149">
                  <c:v>0.15020034642175917</c:v>
                </c:pt>
                <c:pt idx="150">
                  <c:v>0.14941411388232506</c:v>
                </c:pt>
                <c:pt idx="151">
                  <c:v>0.16109968976426625</c:v>
                </c:pt>
                <c:pt idx="152">
                  <c:v>0.18032310836183485</c:v>
                </c:pt>
                <c:pt idx="153">
                  <c:v>0.19534182931432964</c:v>
                </c:pt>
                <c:pt idx="154">
                  <c:v>0.18760875039322067</c:v>
                </c:pt>
                <c:pt idx="155">
                  <c:v>0.17416916695013196</c:v>
                </c:pt>
                <c:pt idx="156">
                  <c:v>0.17175032380122723</c:v>
                </c:pt>
                <c:pt idx="157">
                  <c:v>0.19129378428542521</c:v>
                </c:pt>
                <c:pt idx="158">
                  <c:v>0.17596233646936987</c:v>
                </c:pt>
                <c:pt idx="159">
                  <c:v>0.14260913318879664</c:v>
                </c:pt>
                <c:pt idx="160">
                  <c:v>0.15386932783648133</c:v>
                </c:pt>
                <c:pt idx="161">
                  <c:v>0.1420813171222961</c:v>
                </c:pt>
                <c:pt idx="162">
                  <c:v>0.14145644334332408</c:v>
                </c:pt>
                <c:pt idx="163">
                  <c:v>0.1242820084857208</c:v>
                </c:pt>
                <c:pt idx="164">
                  <c:v>0.11065831165792539</c:v>
                </c:pt>
                <c:pt idx="165">
                  <c:v>9.2215235558017028E-2</c:v>
                </c:pt>
                <c:pt idx="166">
                  <c:v>0.10286195642650986</c:v>
                </c:pt>
                <c:pt idx="167">
                  <c:v>0.11574019868974439</c:v>
                </c:pt>
                <c:pt idx="168">
                  <c:v>0.10881999557700794</c:v>
                </c:pt>
                <c:pt idx="169">
                  <c:v>0.10321976463964533</c:v>
                </c:pt>
                <c:pt idx="170">
                  <c:v>0.10569587567404382</c:v>
                </c:pt>
                <c:pt idx="171">
                  <c:v>0.12408654777447348</c:v>
                </c:pt>
                <c:pt idx="172">
                  <c:v>0.12865957201570288</c:v>
                </c:pt>
                <c:pt idx="173">
                  <c:v>0.12709475495117162</c:v>
                </c:pt>
                <c:pt idx="174" formatCode="0.00%">
                  <c:v>0.13497944270293427</c:v>
                </c:pt>
                <c:pt idx="175" formatCode="0.00%">
                  <c:v>0.13032686387801484</c:v>
                </c:pt>
                <c:pt idx="176" formatCode="0.00%">
                  <c:v>0.1281147900764481</c:v>
                </c:pt>
                <c:pt idx="177" formatCode="0.00%">
                  <c:v>0.12118483015224801</c:v>
                </c:pt>
                <c:pt idx="178" formatCode="0.00%">
                  <c:v>0.11641880545366479</c:v>
                </c:pt>
                <c:pt idx="179" formatCode="0.00%">
                  <c:v>0.10827935822184953</c:v>
                </c:pt>
                <c:pt idx="180" formatCode="0.00%">
                  <c:v>0.10417046101671423</c:v>
                </c:pt>
                <c:pt idx="181" formatCode="0.00%">
                  <c:v>0.10056024385451034</c:v>
                </c:pt>
                <c:pt idx="182" formatCode="0.00%">
                  <c:v>9.835861737940399E-2</c:v>
                </c:pt>
                <c:pt idx="183" formatCode="0.00%">
                  <c:v>9.4640528061580298E-2</c:v>
                </c:pt>
                <c:pt idx="184">
                  <c:v>9.2900685595456611E-2</c:v>
                </c:pt>
                <c:pt idx="185" formatCode="0.00%">
                  <c:v>9.1563009606089318E-2</c:v>
                </c:pt>
                <c:pt idx="186" formatCode="0.00%">
                  <c:v>7.8494791771248185E-2</c:v>
                </c:pt>
                <c:pt idx="187" formatCode="0.00%">
                  <c:v>7.5809832208483474E-2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46-4305-BAE7-17C2E86C4EF1}"/>
            </c:ext>
          </c:extLst>
        </c:ser>
        <c:ser>
          <c:idx val="1"/>
          <c:order val="1"/>
          <c:tx>
            <c:strRef>
              <c:f>'Taxa implícita com e sem swaps'!$I$2</c:f>
              <c:strCache>
                <c:ptCount val="1"/>
                <c:pt idx="0">
                  <c:v>Taxa implícita s/ swaps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swaps'!$G$3:$G$191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swaps'!$I$3:$I$191</c:f>
              <c:numCache>
                <c:formatCode>0.0%</c:formatCode>
                <c:ptCount val="189"/>
                <c:pt idx="144">
                  <c:v>0.11581080163296931</c:v>
                </c:pt>
                <c:pt idx="145">
                  <c:v>9.891997477925818E-2</c:v>
                </c:pt>
                <c:pt idx="146">
                  <c:v>0.10319344550399911</c:v>
                </c:pt>
                <c:pt idx="147">
                  <c:v>0.10330569907696163</c:v>
                </c:pt>
                <c:pt idx="148">
                  <c:v>0.10120954617306399</c:v>
                </c:pt>
                <c:pt idx="149">
                  <c:v>0.10434364635620796</c:v>
                </c:pt>
                <c:pt idx="150">
                  <c:v>0.10789894980779291</c:v>
                </c:pt>
                <c:pt idx="151">
                  <c:v>0.10436235427139362</c:v>
                </c:pt>
                <c:pt idx="152">
                  <c:v>0.10975746850960522</c:v>
                </c:pt>
                <c:pt idx="153">
                  <c:v>0.11797890752651941</c:v>
                </c:pt>
                <c:pt idx="154">
                  <c:v>0.11888443806712568</c:v>
                </c:pt>
                <c:pt idx="155">
                  <c:v>0.11205700907523131</c:v>
                </c:pt>
                <c:pt idx="156">
                  <c:v>0.11060776633564484</c:v>
                </c:pt>
                <c:pt idx="157">
                  <c:v>0.12919486426818549</c:v>
                </c:pt>
                <c:pt idx="158">
                  <c:v>0.1277051468941599</c:v>
                </c:pt>
                <c:pt idx="159">
                  <c:v>0.13928562872977679</c:v>
                </c:pt>
                <c:pt idx="160">
                  <c:v>0.14215426080630378</c:v>
                </c:pt>
                <c:pt idx="161">
                  <c:v>0.13702792658884455</c:v>
                </c:pt>
                <c:pt idx="162">
                  <c:v>0.14180890333991658</c:v>
                </c:pt>
                <c:pt idx="163">
                  <c:v>0.1412696403721867</c:v>
                </c:pt>
                <c:pt idx="164">
                  <c:v>0.13911153956768585</c:v>
                </c:pt>
                <c:pt idx="165">
                  <c:v>0.13716173272319843</c:v>
                </c:pt>
                <c:pt idx="166">
                  <c:v>0.14128134348317833</c:v>
                </c:pt>
                <c:pt idx="167">
                  <c:v>0.15229133053898747</c:v>
                </c:pt>
                <c:pt idx="168">
                  <c:v>0.14930575446796412</c:v>
                </c:pt>
                <c:pt idx="169">
                  <c:v>0.14608989539675865</c:v>
                </c:pt>
                <c:pt idx="170">
                  <c:v>0.14651687837417104</c:v>
                </c:pt>
                <c:pt idx="171">
                  <c:v>0.14237093269146972</c:v>
                </c:pt>
                <c:pt idx="172">
                  <c:v>0.14080051794743786</c:v>
                </c:pt>
                <c:pt idx="173">
                  <c:v>0.14340306262869484</c:v>
                </c:pt>
                <c:pt idx="174" formatCode="0.00%">
                  <c:v>0.13840371024140596</c:v>
                </c:pt>
                <c:pt idx="175" formatCode="0.00%">
                  <c:v>0.13629675241324724</c:v>
                </c:pt>
                <c:pt idx="176" formatCode="0.00%">
                  <c:v>0.13288450049709954</c:v>
                </c:pt>
                <c:pt idx="177" formatCode="0.00%">
                  <c:v>0.12568716858327766</c:v>
                </c:pt>
                <c:pt idx="178" formatCode="0.00%">
                  <c:v>0.11888026035576438</c:v>
                </c:pt>
                <c:pt idx="179" formatCode="0.00%">
                  <c:v>0.11257088965439221</c:v>
                </c:pt>
                <c:pt idx="180" formatCode="0.00%">
                  <c:v>0.10653324444836243</c:v>
                </c:pt>
                <c:pt idx="181" formatCode="0.00%">
                  <c:v>0.10259191329878559</c:v>
                </c:pt>
                <c:pt idx="182" formatCode="0.00%">
                  <c:v>9.94340761271304E-2</c:v>
                </c:pt>
                <c:pt idx="183" formatCode="0.00%">
                  <c:v>9.5414125637632852E-2</c:v>
                </c:pt>
                <c:pt idx="184">
                  <c:v>9.2472595980396255E-2</c:v>
                </c:pt>
                <c:pt idx="185" formatCode="0.00%">
                  <c:v>8.9272866389511485E-2</c:v>
                </c:pt>
                <c:pt idx="186" formatCode="0.00%">
                  <c:v>7.4015475132246822E-2</c:v>
                </c:pt>
                <c:pt idx="187" formatCode="0.00%">
                  <c:v>7.189191508765691E-2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46-4305-BAE7-17C2E86C4EF1}"/>
            </c:ext>
          </c:extLst>
        </c:ser>
        <c:ser>
          <c:idx val="2"/>
          <c:order val="2"/>
          <c:tx>
            <c:strRef>
              <c:f>'Taxa implícita com e sem swaps'!$J$2</c:f>
              <c:strCache>
                <c:ptCount val="1"/>
                <c:pt idx="0">
                  <c:v>Selic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'Taxa implícita com e sem swaps'!$G$3:$G$191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'Taxa implícita com e sem swaps'!$J$3:$J$191</c:f>
              <c:numCache>
                <c:formatCode>0.0%</c:formatCode>
                <c:ptCount val="189"/>
                <c:pt idx="0">
                  <c:v>5.8920827926110197E-2</c:v>
                </c:pt>
                <c:pt idx="1">
                  <c:v>4.5516008388124751E-2</c:v>
                </c:pt>
                <c:pt idx="2">
                  <c:v>3.8978591731014811E-2</c:v>
                </c:pt>
                <c:pt idx="3">
                  <c:v>3.6688647878904357E-2</c:v>
                </c:pt>
                <c:pt idx="4">
                  <c:v>3.8920620746392576E-2</c:v>
                </c:pt>
                <c:pt idx="5">
                  <c:v>4.0504388004638736E-2</c:v>
                </c:pt>
                <c:pt idx="6">
                  <c:v>5.1917531141215445E-2</c:v>
                </c:pt>
                <c:pt idx="7">
                  <c:v>6.7960204307595751E-2</c:v>
                </c:pt>
                <c:pt idx="8">
                  <c:v>7.474463605419901E-2</c:v>
                </c:pt>
                <c:pt idx="9">
                  <c:v>7.7283231855520995E-2</c:v>
                </c:pt>
                <c:pt idx="10">
                  <c:v>8.8132689401219766E-2</c:v>
                </c:pt>
                <c:pt idx="11">
                  <c:v>0.11499532689491909</c:v>
                </c:pt>
                <c:pt idx="12">
                  <c:v>0.12840245554424246</c:v>
                </c:pt>
                <c:pt idx="13">
                  <c:v>0.13722807085982858</c:v>
                </c:pt>
                <c:pt idx="14">
                  <c:v>0.13962341562614444</c:v>
                </c:pt>
                <c:pt idx="15">
                  <c:v>0.14373138570643262</c:v>
                </c:pt>
                <c:pt idx="16">
                  <c:v>0.14277528694388186</c:v>
                </c:pt>
                <c:pt idx="17">
                  <c:v>0.13561085073307577</c:v>
                </c:pt>
                <c:pt idx="18">
                  <c:v>0.11894971960692757</c:v>
                </c:pt>
                <c:pt idx="19">
                  <c:v>0.10247816512743113</c:v>
                </c:pt>
                <c:pt idx="20">
                  <c:v>9.3464151019487351E-2</c:v>
                </c:pt>
                <c:pt idx="21">
                  <c:v>9.3723605532022747E-2</c:v>
                </c:pt>
                <c:pt idx="22">
                  <c:v>8.7469990734512004E-2</c:v>
                </c:pt>
                <c:pt idx="23">
                  <c:v>8.2727503750661624E-2</c:v>
                </c:pt>
                <c:pt idx="24">
                  <c:v>8.0248562700486303E-2</c:v>
                </c:pt>
                <c:pt idx="25">
                  <c:v>8.335726884154071E-2</c:v>
                </c:pt>
                <c:pt idx="26">
                  <c:v>8.5073462602784922E-2</c:v>
                </c:pt>
                <c:pt idx="27">
                  <c:v>8.5166791006049625E-2</c:v>
                </c:pt>
                <c:pt idx="28">
                  <c:v>8.2242302834526271E-2</c:v>
                </c:pt>
                <c:pt idx="29">
                  <c:v>8.5344820021003631E-2</c:v>
                </c:pt>
                <c:pt idx="30">
                  <c:v>9.7157370284902234E-2</c:v>
                </c:pt>
                <c:pt idx="31">
                  <c:v>0.10677924503584402</c:v>
                </c:pt>
                <c:pt idx="32">
                  <c:v>0.11658864675723324</c:v>
                </c:pt>
                <c:pt idx="33">
                  <c:v>0.11912256743954686</c:v>
                </c:pt>
                <c:pt idx="34">
                  <c:v>0.11788379496554469</c:v>
                </c:pt>
                <c:pt idx="35">
                  <c:v>0.12087757768450125</c:v>
                </c:pt>
                <c:pt idx="36">
                  <c:v>0.12635085881202213</c:v>
                </c:pt>
                <c:pt idx="37">
                  <c:v>0.12679433854989597</c:v>
                </c:pt>
                <c:pt idx="38">
                  <c:v>0.12803364045443177</c:v>
                </c:pt>
                <c:pt idx="39">
                  <c:v>0.12883107869059018</c:v>
                </c:pt>
                <c:pt idx="40">
                  <c:v>0.13256820935694869</c:v>
                </c:pt>
                <c:pt idx="41">
                  <c:v>0.13451642086057558</c:v>
                </c:pt>
                <c:pt idx="42">
                  <c:v>0.13208910469423052</c:v>
                </c:pt>
                <c:pt idx="43">
                  <c:v>0.12897295314963109</c:v>
                </c:pt>
                <c:pt idx="44">
                  <c:v>0.12587956364167696</c:v>
                </c:pt>
                <c:pt idx="45">
                  <c:v>0.12256501309893153</c:v>
                </c:pt>
                <c:pt idx="46">
                  <c:v>0.12370718786546187</c:v>
                </c:pt>
                <c:pt idx="47">
                  <c:v>0.12239592348370754</c:v>
                </c:pt>
                <c:pt idx="48">
                  <c:v>0.11575237190200061</c:v>
                </c:pt>
                <c:pt idx="49">
                  <c:v>0.11356284173937303</c:v>
                </c:pt>
                <c:pt idx="50">
                  <c:v>0.11014863015997278</c:v>
                </c:pt>
                <c:pt idx="51">
                  <c:v>0.10675980345507163</c:v>
                </c:pt>
                <c:pt idx="52">
                  <c:v>0.10478590685269928</c:v>
                </c:pt>
                <c:pt idx="53">
                  <c:v>0.10008068137392256</c:v>
                </c:pt>
                <c:pt idx="54">
                  <c:v>9.1784103148975227E-2</c:v>
                </c:pt>
                <c:pt idx="55">
                  <c:v>8.9082278765542533E-2</c:v>
                </c:pt>
                <c:pt idx="56">
                  <c:v>8.1637737968290658E-2</c:v>
                </c:pt>
                <c:pt idx="57">
                  <c:v>7.9178052072831129E-2</c:v>
                </c:pt>
                <c:pt idx="58">
                  <c:v>7.7792259292325916E-2</c:v>
                </c:pt>
                <c:pt idx="59">
                  <c:v>7.5121562399271369E-2</c:v>
                </c:pt>
                <c:pt idx="60">
                  <c:v>7.0754027803263675E-2</c:v>
                </c:pt>
                <c:pt idx="61">
                  <c:v>6.8101635063598787E-2</c:v>
                </c:pt>
                <c:pt idx="62">
                  <c:v>6.6829334630432724E-2</c:v>
                </c:pt>
                <c:pt idx="63">
                  <c:v>6.3446792984157563E-2</c:v>
                </c:pt>
                <c:pt idx="64">
                  <c:v>5.9853743440517526E-2</c:v>
                </c:pt>
                <c:pt idx="65">
                  <c:v>5.2925245662370779E-2</c:v>
                </c:pt>
                <c:pt idx="66">
                  <c:v>4.8636700584132164E-2</c:v>
                </c:pt>
                <c:pt idx="67">
                  <c:v>4.6647253415721401E-2</c:v>
                </c:pt>
                <c:pt idx="68">
                  <c:v>4.8941835778864684E-2</c:v>
                </c:pt>
                <c:pt idx="69">
                  <c:v>5.1224218149064527E-2</c:v>
                </c:pt>
                <c:pt idx="70">
                  <c:v>5.2254402316291859E-2</c:v>
                </c:pt>
                <c:pt idx="71">
                  <c:v>5.4342752968877805E-2</c:v>
                </c:pt>
                <c:pt idx="72">
                  <c:v>6.2120184963127878E-2</c:v>
                </c:pt>
                <c:pt idx="73">
                  <c:v>6.4017967021477995E-2</c:v>
                </c:pt>
                <c:pt idx="74">
                  <c:v>6.4016014394439491E-2</c:v>
                </c:pt>
                <c:pt idx="75">
                  <c:v>6.8364844278904879E-2</c:v>
                </c:pt>
                <c:pt idx="76">
                  <c:v>6.8473383330072135E-2</c:v>
                </c:pt>
                <c:pt idx="77">
                  <c:v>7.0707724592442789E-2</c:v>
                </c:pt>
                <c:pt idx="78">
                  <c:v>7.2632734777385188E-2</c:v>
                </c:pt>
                <c:pt idx="79">
                  <c:v>7.2755749325249086E-2</c:v>
                </c:pt>
                <c:pt idx="80">
                  <c:v>7.0639344620744504E-2</c:v>
                </c:pt>
                <c:pt idx="81">
                  <c:v>6.6510232676477044E-2</c:v>
                </c:pt>
                <c:pt idx="82">
                  <c:v>6.314452806673132E-2</c:v>
                </c:pt>
                <c:pt idx="83">
                  <c:v>5.8828337144770204E-2</c:v>
                </c:pt>
                <c:pt idx="84">
                  <c:v>5.3798873165670669E-2</c:v>
                </c:pt>
                <c:pt idx="85">
                  <c:v>4.6918585294173587E-2</c:v>
                </c:pt>
                <c:pt idx="86">
                  <c:v>4.1733126934734965E-2</c:v>
                </c:pt>
                <c:pt idx="87">
                  <c:v>3.6257099703152607E-2</c:v>
                </c:pt>
                <c:pt idx="88">
                  <c:v>3.358435495429446E-2</c:v>
                </c:pt>
                <c:pt idx="89">
                  <c:v>3.3790799525569959E-2</c:v>
                </c:pt>
                <c:pt idx="90">
                  <c:v>3.7821352451818058E-2</c:v>
                </c:pt>
                <c:pt idx="91">
                  <c:v>4.0930541296007483E-2</c:v>
                </c:pt>
                <c:pt idx="92">
                  <c:v>4.4144975189199132E-2</c:v>
                </c:pt>
                <c:pt idx="93">
                  <c:v>4.3617808624972776E-2</c:v>
                </c:pt>
                <c:pt idx="94">
                  <c:v>3.998727587673323E-2</c:v>
                </c:pt>
                <c:pt idx="95">
                  <c:v>3.7198582009595693E-2</c:v>
                </c:pt>
                <c:pt idx="96">
                  <c:v>3.6572791630071766E-2</c:v>
                </c:pt>
                <c:pt idx="97">
                  <c:v>3.7808278040107002E-2</c:v>
                </c:pt>
                <c:pt idx="98">
                  <c:v>4.0181154741326219E-2</c:v>
                </c:pt>
                <c:pt idx="99">
                  <c:v>3.9041990699086204E-2</c:v>
                </c:pt>
                <c:pt idx="100">
                  <c:v>3.8730918740497389E-2</c:v>
                </c:pt>
                <c:pt idx="101">
                  <c:v>4.0790781156675893E-2</c:v>
                </c:pt>
                <c:pt idx="102">
                  <c:v>4.098478005363182E-2</c:v>
                </c:pt>
                <c:pt idx="103">
                  <c:v>4.0559416507448098E-2</c:v>
                </c:pt>
                <c:pt idx="104">
                  <c:v>3.8988609253485906E-2</c:v>
                </c:pt>
                <c:pt idx="105">
                  <c:v>3.9088271072863945E-2</c:v>
                </c:pt>
                <c:pt idx="106">
                  <c:v>4.3122933371664729E-2</c:v>
                </c:pt>
                <c:pt idx="107">
                  <c:v>4.6858852625833336E-2</c:v>
                </c:pt>
                <c:pt idx="108">
                  <c:v>4.8005287516931006E-2</c:v>
                </c:pt>
                <c:pt idx="109">
                  <c:v>5.1131701942461527E-2</c:v>
                </c:pt>
                <c:pt idx="110">
                  <c:v>5.3852774794944436E-2</c:v>
                </c:pt>
                <c:pt idx="111">
                  <c:v>5.8902022213809024E-2</c:v>
                </c:pt>
                <c:pt idx="112">
                  <c:v>5.8902971711045637E-2</c:v>
                </c:pt>
                <c:pt idx="113">
                  <c:v>5.743940717674767E-2</c:v>
                </c:pt>
                <c:pt idx="114">
                  <c:v>5.4825048352515893E-2</c:v>
                </c:pt>
                <c:pt idx="115">
                  <c:v>4.8967754250663464E-2</c:v>
                </c:pt>
                <c:pt idx="116">
                  <c:v>4.4607573569406256E-2</c:v>
                </c:pt>
                <c:pt idx="117">
                  <c:v>4.0054226351991407E-2</c:v>
                </c:pt>
                <c:pt idx="118">
                  <c:v>3.5620677542950396E-2</c:v>
                </c:pt>
                <c:pt idx="119">
                  <c:v>3.1616603713075619E-2</c:v>
                </c:pt>
                <c:pt idx="120">
                  <c:v>2.4978625167454416E-2</c:v>
                </c:pt>
                <c:pt idx="121">
                  <c:v>1.8992454858680841E-2</c:v>
                </c:pt>
                <c:pt idx="122">
                  <c:v>1.4847345424211067E-2</c:v>
                </c:pt>
                <c:pt idx="123">
                  <c:v>9.5103171178334556E-3</c:v>
                </c:pt>
                <c:pt idx="124">
                  <c:v>9.4106161169529301E-3</c:v>
                </c:pt>
                <c:pt idx="125">
                  <c:v>7.9073927371879904E-3</c:v>
                </c:pt>
                <c:pt idx="126">
                  <c:v>5.7979542687729424E-3</c:v>
                </c:pt>
                <c:pt idx="127">
                  <c:v>1.0221139307322158E-2</c:v>
                </c:pt>
                <c:pt idx="128">
                  <c:v>1.2135403391112076E-2</c:v>
                </c:pt>
                <c:pt idx="129">
                  <c:v>1.6069475628113894E-2</c:v>
                </c:pt>
                <c:pt idx="130">
                  <c:v>1.8291757504190098E-2</c:v>
                </c:pt>
                <c:pt idx="131">
                  <c:v>2.0622105480894826E-2</c:v>
                </c:pt>
                <c:pt idx="132">
                  <c:v>2.1740348587226066E-2</c:v>
                </c:pt>
                <c:pt idx="133">
                  <c:v>2.7437362663945475E-2</c:v>
                </c:pt>
                <c:pt idx="134">
                  <c:v>2.958354646793615E-2</c:v>
                </c:pt>
                <c:pt idx="135">
                  <c:v>2.7235305968467349E-2</c:v>
                </c:pt>
                <c:pt idx="136">
                  <c:v>2.8152386833022014E-2</c:v>
                </c:pt>
                <c:pt idx="137">
                  <c:v>2.9988269324016104E-2</c:v>
                </c:pt>
                <c:pt idx="138">
                  <c:v>3.0698894099199237E-2</c:v>
                </c:pt>
                <c:pt idx="139">
                  <c:v>3.3259145047786154E-2</c:v>
                </c:pt>
                <c:pt idx="140">
                  <c:v>3.4797472616507674E-2</c:v>
                </c:pt>
                <c:pt idx="141">
                  <c:v>3.45843300189006E-2</c:v>
                </c:pt>
                <c:pt idx="142">
                  <c:v>3.7568642192484125E-2</c:v>
                </c:pt>
                <c:pt idx="143">
                  <c:v>3.9114884194213273E-2</c:v>
                </c:pt>
                <c:pt idx="144">
                  <c:v>4.2313469811585014E-2</c:v>
                </c:pt>
                <c:pt idx="145">
                  <c:v>3.6133430947737688E-2</c:v>
                </c:pt>
                <c:pt idx="146">
                  <c:v>3.1014901449239796E-2</c:v>
                </c:pt>
                <c:pt idx="147">
                  <c:v>2.9696133517880918E-2</c:v>
                </c:pt>
                <c:pt idx="148">
                  <c:v>3.0614349130663188E-2</c:v>
                </c:pt>
                <c:pt idx="149">
                  <c:v>2.8972489047999428E-2</c:v>
                </c:pt>
                <c:pt idx="150">
                  <c:v>2.7532586456633812E-2</c:v>
                </c:pt>
                <c:pt idx="151">
                  <c:v>2.363015152898984E-2</c:v>
                </c:pt>
                <c:pt idx="152">
                  <c:v>2.6372818825538324E-2</c:v>
                </c:pt>
                <c:pt idx="153">
                  <c:v>2.8713917977452041E-2</c:v>
                </c:pt>
                <c:pt idx="154">
                  <c:v>2.6256513887128685E-2</c:v>
                </c:pt>
                <c:pt idx="155">
                  <c:v>2.3404413305717631E-2</c:v>
                </c:pt>
                <c:pt idx="156">
                  <c:v>2.3603533412014377E-2</c:v>
                </c:pt>
                <c:pt idx="157">
                  <c:v>2.4516828402257218E-2</c:v>
                </c:pt>
                <c:pt idx="158">
                  <c:v>2.9600971779527807E-2</c:v>
                </c:pt>
                <c:pt idx="159">
                  <c:v>3.9958826669685754E-2</c:v>
                </c:pt>
                <c:pt idx="160">
                  <c:v>4.2126795938568273E-2</c:v>
                </c:pt>
                <c:pt idx="161">
                  <c:v>4.2950973061128828E-2</c:v>
                </c:pt>
                <c:pt idx="162">
                  <c:v>4.8456742612878134E-2</c:v>
                </c:pt>
                <c:pt idx="163">
                  <c:v>4.8773693509610583E-2</c:v>
                </c:pt>
                <c:pt idx="164">
                  <c:v>4.7614985983424063E-2</c:v>
                </c:pt>
                <c:pt idx="165">
                  <c:v>5.2430162777513223E-2</c:v>
                </c:pt>
                <c:pt idx="166">
                  <c:v>5.7680473907458119E-2</c:v>
                </c:pt>
                <c:pt idx="167">
                  <c:v>6.6232396943309624E-2</c:v>
                </c:pt>
                <c:pt idx="168">
                  <c:v>7.2824105882284051E-2</c:v>
                </c:pt>
                <c:pt idx="169">
                  <c:v>8.265738996689187E-2</c:v>
                </c:pt>
                <c:pt idx="170">
                  <c:v>8.7406802939349992E-2</c:v>
                </c:pt>
                <c:pt idx="171">
                  <c:v>8.817469970783276E-2</c:v>
                </c:pt>
                <c:pt idx="172">
                  <c:v>9.0361070834219515E-2</c:v>
                </c:pt>
                <c:pt idx="173">
                  <c:v>9.3519731732985667E-2</c:v>
                </c:pt>
                <c:pt idx="174">
                  <c:v>9.6071341611886574E-2</c:v>
                </c:pt>
                <c:pt idx="175">
                  <c:v>9.5763087084691279E-2</c:v>
                </c:pt>
                <c:pt idx="176">
                  <c:v>9.3939219716096423E-2</c:v>
                </c:pt>
                <c:pt idx="177">
                  <c:v>8.7984457848213626E-2</c:v>
                </c:pt>
                <c:pt idx="178">
                  <c:v>8.1843611635904479E-2</c:v>
                </c:pt>
                <c:pt idx="179">
                  <c:v>7.573747825035837E-2</c:v>
                </c:pt>
                <c:pt idx="180">
                  <c:v>6.8076472239323671E-2</c:v>
                </c:pt>
                <c:pt idx="181">
                  <c:v>6.3641670018820706E-2</c:v>
                </c:pt>
                <c:pt idx="182">
                  <c:v>5.9529403263846703E-2</c:v>
                </c:pt>
                <c:pt idx="183">
                  <c:v>5.5762106408930423E-2</c:v>
                </c:pt>
                <c:pt idx="184">
                  <c:v>5.2093393600814775E-2</c:v>
                </c:pt>
                <c:pt idx="185">
                  <c:v>4.6862518768731931E-2</c:v>
                </c:pt>
                <c:pt idx="186">
                  <c:v>2.847371849717284E-2</c:v>
                </c:pt>
                <c:pt idx="187" formatCode="0.00%">
                  <c:v>2.4900707151363388E-2</c:v>
                </c:pt>
                <c:pt idx="188" formatCode="0.00%">
                  <c:v>2.5427897211033779E-2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946-4305-BAE7-17C2E86C4E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108992"/>
        <c:axId val="87114880"/>
      </c:lineChart>
      <c:dateAx>
        <c:axId val="8710899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87114880"/>
        <c:crosses val="autoZero"/>
        <c:auto val="1"/>
        <c:lblOffset val="100"/>
        <c:baseTimeUnit val="months"/>
      </c:dateAx>
      <c:valAx>
        <c:axId val="87114880"/>
        <c:scaling>
          <c:orientation val="minMax"/>
          <c:max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87108992"/>
        <c:crosses val="autoZero"/>
        <c:crossBetween val="between"/>
        <c:majorUnit val="4.0000000000000008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>
              <a:lumMod val="95000"/>
              <a:lumOff val="5000"/>
            </a:schemeClr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Selic</a:t>
            </a:r>
            <a:r>
              <a:rPr lang="es-ES" sz="1200" baseline="0"/>
              <a:t> (meta) e previsão do IPCA no final do mês</a:t>
            </a:r>
            <a:endParaRPr lang="es-ES" sz="12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'Selic real ex-ante'!$B$1</c:f>
              <c:strCache>
                <c:ptCount val="1"/>
                <c:pt idx="0">
                  <c:v>Selic meta</c:v>
                </c:pt>
              </c:strCache>
            </c:strRef>
          </c:tx>
          <c:spPr>
            <a:ln w="28575"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'Selic real ex-ante'!$A$2:$A$133</c:f>
              <c:numCache>
                <c:formatCode>m/d/yyyy</c:formatCode>
                <c:ptCount val="132"/>
                <c:pt idx="0">
                  <c:v>39381</c:v>
                </c:pt>
                <c:pt idx="1">
                  <c:v>39416</c:v>
                </c:pt>
                <c:pt idx="2">
                  <c:v>39444</c:v>
                </c:pt>
                <c:pt idx="3">
                  <c:v>39472</c:v>
                </c:pt>
                <c:pt idx="4">
                  <c:v>39507</c:v>
                </c:pt>
                <c:pt idx="5">
                  <c:v>39535</c:v>
                </c:pt>
                <c:pt idx="6">
                  <c:v>39563</c:v>
                </c:pt>
                <c:pt idx="7">
                  <c:v>39598</c:v>
                </c:pt>
                <c:pt idx="8">
                  <c:v>39626</c:v>
                </c:pt>
                <c:pt idx="9">
                  <c:v>39654</c:v>
                </c:pt>
                <c:pt idx="10">
                  <c:v>39689</c:v>
                </c:pt>
                <c:pt idx="11">
                  <c:v>39717</c:v>
                </c:pt>
                <c:pt idx="12">
                  <c:v>39752</c:v>
                </c:pt>
                <c:pt idx="13">
                  <c:v>39780</c:v>
                </c:pt>
                <c:pt idx="14">
                  <c:v>39808</c:v>
                </c:pt>
                <c:pt idx="15">
                  <c:v>39843</c:v>
                </c:pt>
                <c:pt idx="16">
                  <c:v>39871</c:v>
                </c:pt>
                <c:pt idx="17">
                  <c:v>39899</c:v>
                </c:pt>
                <c:pt idx="18">
                  <c:v>39933</c:v>
                </c:pt>
                <c:pt idx="19">
                  <c:v>39962</c:v>
                </c:pt>
                <c:pt idx="20">
                  <c:v>39990</c:v>
                </c:pt>
                <c:pt idx="21">
                  <c:v>40025</c:v>
                </c:pt>
                <c:pt idx="22">
                  <c:v>40053</c:v>
                </c:pt>
                <c:pt idx="23">
                  <c:v>40081</c:v>
                </c:pt>
                <c:pt idx="24">
                  <c:v>40116</c:v>
                </c:pt>
                <c:pt idx="25">
                  <c:v>40144</c:v>
                </c:pt>
                <c:pt idx="26">
                  <c:v>40178</c:v>
                </c:pt>
                <c:pt idx="27">
                  <c:v>40207</c:v>
                </c:pt>
                <c:pt idx="28">
                  <c:v>40235</c:v>
                </c:pt>
                <c:pt idx="29">
                  <c:v>40263</c:v>
                </c:pt>
                <c:pt idx="30">
                  <c:v>40298</c:v>
                </c:pt>
                <c:pt idx="31">
                  <c:v>40326</c:v>
                </c:pt>
                <c:pt idx="32">
                  <c:v>40354</c:v>
                </c:pt>
                <c:pt idx="33">
                  <c:v>40389</c:v>
                </c:pt>
                <c:pt idx="34">
                  <c:v>40417</c:v>
                </c:pt>
                <c:pt idx="35">
                  <c:v>40445</c:v>
                </c:pt>
                <c:pt idx="36">
                  <c:v>40480</c:v>
                </c:pt>
                <c:pt idx="37">
                  <c:v>40508</c:v>
                </c:pt>
                <c:pt idx="38">
                  <c:v>40543</c:v>
                </c:pt>
                <c:pt idx="39">
                  <c:v>40571</c:v>
                </c:pt>
                <c:pt idx="40">
                  <c:v>40599</c:v>
                </c:pt>
                <c:pt idx="41">
                  <c:v>40627</c:v>
                </c:pt>
                <c:pt idx="42">
                  <c:v>40662</c:v>
                </c:pt>
                <c:pt idx="43">
                  <c:v>40690</c:v>
                </c:pt>
                <c:pt idx="44">
                  <c:v>40718</c:v>
                </c:pt>
                <c:pt idx="45">
                  <c:v>40753</c:v>
                </c:pt>
                <c:pt idx="46">
                  <c:v>40781</c:v>
                </c:pt>
                <c:pt idx="47">
                  <c:v>40816</c:v>
                </c:pt>
                <c:pt idx="48">
                  <c:v>40844</c:v>
                </c:pt>
                <c:pt idx="49">
                  <c:v>40872</c:v>
                </c:pt>
                <c:pt idx="50">
                  <c:v>40907</c:v>
                </c:pt>
                <c:pt idx="51">
                  <c:v>40935</c:v>
                </c:pt>
                <c:pt idx="52">
                  <c:v>40963</c:v>
                </c:pt>
                <c:pt idx="53">
                  <c:v>40998</c:v>
                </c:pt>
                <c:pt idx="54">
                  <c:v>41026</c:v>
                </c:pt>
                <c:pt idx="55">
                  <c:v>41054</c:v>
                </c:pt>
                <c:pt idx="56">
                  <c:v>41089</c:v>
                </c:pt>
                <c:pt idx="57">
                  <c:v>41117</c:v>
                </c:pt>
                <c:pt idx="58">
                  <c:v>41152</c:v>
                </c:pt>
                <c:pt idx="59">
                  <c:v>41180</c:v>
                </c:pt>
                <c:pt idx="60">
                  <c:v>41208</c:v>
                </c:pt>
                <c:pt idx="61">
                  <c:v>41243</c:v>
                </c:pt>
                <c:pt idx="62">
                  <c:v>41271</c:v>
                </c:pt>
                <c:pt idx="63">
                  <c:v>41299</c:v>
                </c:pt>
                <c:pt idx="64">
                  <c:v>41327</c:v>
                </c:pt>
                <c:pt idx="65">
                  <c:v>41361</c:v>
                </c:pt>
                <c:pt idx="66">
                  <c:v>41390</c:v>
                </c:pt>
                <c:pt idx="67">
                  <c:v>41425</c:v>
                </c:pt>
                <c:pt idx="68">
                  <c:v>41453</c:v>
                </c:pt>
                <c:pt idx="69">
                  <c:v>41481</c:v>
                </c:pt>
                <c:pt idx="70">
                  <c:v>41516</c:v>
                </c:pt>
                <c:pt idx="71">
                  <c:v>41544</c:v>
                </c:pt>
                <c:pt idx="72">
                  <c:v>41572</c:v>
                </c:pt>
                <c:pt idx="73">
                  <c:v>41607</c:v>
                </c:pt>
                <c:pt idx="74">
                  <c:v>41635</c:v>
                </c:pt>
                <c:pt idx="75">
                  <c:v>41670</c:v>
                </c:pt>
                <c:pt idx="76">
                  <c:v>41698</c:v>
                </c:pt>
                <c:pt idx="77">
                  <c:v>41726</c:v>
                </c:pt>
                <c:pt idx="78">
                  <c:v>41754</c:v>
                </c:pt>
                <c:pt idx="79">
                  <c:v>41789</c:v>
                </c:pt>
                <c:pt idx="80">
                  <c:v>41817</c:v>
                </c:pt>
                <c:pt idx="81">
                  <c:v>41845</c:v>
                </c:pt>
                <c:pt idx="82">
                  <c:v>41877</c:v>
                </c:pt>
                <c:pt idx="83">
                  <c:v>41908</c:v>
                </c:pt>
                <c:pt idx="84">
                  <c:v>41943</c:v>
                </c:pt>
                <c:pt idx="85">
                  <c:v>41971</c:v>
                </c:pt>
                <c:pt idx="86">
                  <c:v>41999</c:v>
                </c:pt>
                <c:pt idx="87">
                  <c:v>42034</c:v>
                </c:pt>
                <c:pt idx="88">
                  <c:v>42062</c:v>
                </c:pt>
                <c:pt idx="89">
                  <c:v>42090</c:v>
                </c:pt>
                <c:pt idx="90">
                  <c:v>42124</c:v>
                </c:pt>
                <c:pt idx="91">
                  <c:v>42153</c:v>
                </c:pt>
                <c:pt idx="92">
                  <c:v>42181</c:v>
                </c:pt>
                <c:pt idx="93">
                  <c:v>42216</c:v>
                </c:pt>
                <c:pt idx="94">
                  <c:v>42244</c:v>
                </c:pt>
                <c:pt idx="95">
                  <c:v>42272</c:v>
                </c:pt>
                <c:pt idx="96">
                  <c:v>42307</c:v>
                </c:pt>
                <c:pt idx="97">
                  <c:v>42335</c:v>
                </c:pt>
                <c:pt idx="98">
                  <c:v>42369</c:v>
                </c:pt>
                <c:pt idx="99">
                  <c:v>42398</c:v>
                </c:pt>
                <c:pt idx="100">
                  <c:v>42426</c:v>
                </c:pt>
                <c:pt idx="101">
                  <c:v>42453</c:v>
                </c:pt>
                <c:pt idx="102">
                  <c:v>42482</c:v>
                </c:pt>
                <c:pt idx="103">
                  <c:v>42517</c:v>
                </c:pt>
                <c:pt idx="104">
                  <c:v>42545</c:v>
                </c:pt>
                <c:pt idx="105">
                  <c:v>42580</c:v>
                </c:pt>
                <c:pt idx="106">
                  <c:v>42608</c:v>
                </c:pt>
                <c:pt idx="107">
                  <c:v>42643</c:v>
                </c:pt>
                <c:pt idx="108">
                  <c:v>42671</c:v>
                </c:pt>
                <c:pt idx="109">
                  <c:v>42699</c:v>
                </c:pt>
                <c:pt idx="110">
                  <c:v>42734</c:v>
                </c:pt>
                <c:pt idx="111">
                  <c:v>42762</c:v>
                </c:pt>
                <c:pt idx="112">
                  <c:v>42790</c:v>
                </c:pt>
                <c:pt idx="113">
                  <c:v>42825</c:v>
                </c:pt>
                <c:pt idx="114">
                  <c:v>42853</c:v>
                </c:pt>
                <c:pt idx="115">
                  <c:v>42881</c:v>
                </c:pt>
                <c:pt idx="116">
                  <c:v>42916</c:v>
                </c:pt>
                <c:pt idx="117">
                  <c:v>42944</c:v>
                </c:pt>
                <c:pt idx="118">
                  <c:v>42972</c:v>
                </c:pt>
                <c:pt idx="119">
                  <c:v>43007</c:v>
                </c:pt>
                <c:pt idx="120">
                  <c:v>43035</c:v>
                </c:pt>
                <c:pt idx="121">
                  <c:v>43063</c:v>
                </c:pt>
                <c:pt idx="122">
                  <c:v>43098</c:v>
                </c:pt>
                <c:pt idx="123">
                  <c:v>43126</c:v>
                </c:pt>
                <c:pt idx="124">
                  <c:v>43154</c:v>
                </c:pt>
                <c:pt idx="125">
                  <c:v>43188</c:v>
                </c:pt>
                <c:pt idx="126">
                  <c:v>43217</c:v>
                </c:pt>
                <c:pt idx="127">
                  <c:v>43245</c:v>
                </c:pt>
                <c:pt idx="128">
                  <c:v>43280</c:v>
                </c:pt>
                <c:pt idx="129">
                  <c:v>43308</c:v>
                </c:pt>
                <c:pt idx="130">
                  <c:v>43343</c:v>
                </c:pt>
                <c:pt idx="131">
                  <c:v>43356</c:v>
                </c:pt>
              </c:numCache>
            </c:numRef>
          </c:cat>
          <c:val>
            <c:numRef>
              <c:f>'Selic real ex-ante'!$B$2:$B$133</c:f>
              <c:numCache>
                <c:formatCode>0.00%</c:formatCode>
                <c:ptCount val="132"/>
                <c:pt idx="0">
                  <c:v>0.1125</c:v>
                </c:pt>
                <c:pt idx="1">
                  <c:v>0.1125</c:v>
                </c:pt>
                <c:pt idx="2">
                  <c:v>0.1125</c:v>
                </c:pt>
                <c:pt idx="3">
                  <c:v>0.1125</c:v>
                </c:pt>
                <c:pt idx="4">
                  <c:v>0.1125</c:v>
                </c:pt>
                <c:pt idx="5">
                  <c:v>0.1125</c:v>
                </c:pt>
                <c:pt idx="6">
                  <c:v>0.11749999999999999</c:v>
                </c:pt>
                <c:pt idx="7">
                  <c:v>0.11749999999999999</c:v>
                </c:pt>
                <c:pt idx="8">
                  <c:v>0.1225</c:v>
                </c:pt>
                <c:pt idx="9">
                  <c:v>0.13</c:v>
                </c:pt>
                <c:pt idx="10">
                  <c:v>0.13750000000000001</c:v>
                </c:pt>
                <c:pt idx="11">
                  <c:v>0.13750000000000001</c:v>
                </c:pt>
                <c:pt idx="12">
                  <c:v>0.13750000000000001</c:v>
                </c:pt>
                <c:pt idx="13">
                  <c:v>0.13750000000000001</c:v>
                </c:pt>
                <c:pt idx="14">
                  <c:v>0.13750000000000001</c:v>
                </c:pt>
                <c:pt idx="15">
                  <c:v>0.1275</c:v>
                </c:pt>
                <c:pt idx="16">
                  <c:v>0.1275</c:v>
                </c:pt>
                <c:pt idx="17">
                  <c:v>0.1125</c:v>
                </c:pt>
                <c:pt idx="18">
                  <c:v>0.10249999999999999</c:v>
                </c:pt>
                <c:pt idx="19">
                  <c:v>0.10249999999999999</c:v>
                </c:pt>
                <c:pt idx="20">
                  <c:v>9.2499999999999999E-2</c:v>
                </c:pt>
                <c:pt idx="21">
                  <c:v>8.7499999999999994E-2</c:v>
                </c:pt>
                <c:pt idx="22">
                  <c:v>8.7499999999999994E-2</c:v>
                </c:pt>
                <c:pt idx="23">
                  <c:v>8.7499999999999994E-2</c:v>
                </c:pt>
                <c:pt idx="24">
                  <c:v>8.7499999999999994E-2</c:v>
                </c:pt>
                <c:pt idx="25">
                  <c:v>8.7499999999999994E-2</c:v>
                </c:pt>
                <c:pt idx="26">
                  <c:v>8.7499999999999994E-2</c:v>
                </c:pt>
                <c:pt idx="27">
                  <c:v>8.7499999999999994E-2</c:v>
                </c:pt>
                <c:pt idx="28">
                  <c:v>8.7499999999999994E-2</c:v>
                </c:pt>
                <c:pt idx="29">
                  <c:v>8.7499999999999994E-2</c:v>
                </c:pt>
                <c:pt idx="30">
                  <c:v>9.5000000000000001E-2</c:v>
                </c:pt>
                <c:pt idx="31">
                  <c:v>9.5000000000000001E-2</c:v>
                </c:pt>
                <c:pt idx="32">
                  <c:v>0.10249999999999999</c:v>
                </c:pt>
                <c:pt idx="33">
                  <c:v>0.1075</c:v>
                </c:pt>
                <c:pt idx="34">
                  <c:v>0.1075</c:v>
                </c:pt>
                <c:pt idx="35">
                  <c:v>0.1075</c:v>
                </c:pt>
                <c:pt idx="36">
                  <c:v>0.1075</c:v>
                </c:pt>
                <c:pt idx="37">
                  <c:v>0.1075</c:v>
                </c:pt>
                <c:pt idx="38">
                  <c:v>0.1075</c:v>
                </c:pt>
                <c:pt idx="39">
                  <c:v>0.1125</c:v>
                </c:pt>
                <c:pt idx="40">
                  <c:v>0.1125</c:v>
                </c:pt>
                <c:pt idx="41">
                  <c:v>0.11749999999999999</c:v>
                </c:pt>
                <c:pt idx="42">
                  <c:v>0.12</c:v>
                </c:pt>
                <c:pt idx="43">
                  <c:v>0.12</c:v>
                </c:pt>
                <c:pt idx="44">
                  <c:v>0.1225</c:v>
                </c:pt>
                <c:pt idx="45">
                  <c:v>0.125</c:v>
                </c:pt>
                <c:pt idx="46">
                  <c:v>0.12</c:v>
                </c:pt>
                <c:pt idx="47">
                  <c:v>0.12</c:v>
                </c:pt>
                <c:pt idx="48">
                  <c:v>0.115</c:v>
                </c:pt>
                <c:pt idx="49">
                  <c:v>0.11</c:v>
                </c:pt>
                <c:pt idx="50">
                  <c:v>0.11</c:v>
                </c:pt>
                <c:pt idx="51">
                  <c:v>0.105</c:v>
                </c:pt>
                <c:pt idx="52">
                  <c:v>9.7500000000000003E-2</c:v>
                </c:pt>
                <c:pt idx="53">
                  <c:v>9.7500000000000003E-2</c:v>
                </c:pt>
                <c:pt idx="54">
                  <c:v>0.09</c:v>
                </c:pt>
                <c:pt idx="55">
                  <c:v>8.5000000000000006E-2</c:v>
                </c:pt>
                <c:pt idx="56">
                  <c:v>0.08</c:v>
                </c:pt>
                <c:pt idx="57">
                  <c:v>0.08</c:v>
                </c:pt>
                <c:pt idx="58">
                  <c:v>7.4999999999999997E-2</c:v>
                </c:pt>
                <c:pt idx="59">
                  <c:v>7.2499999999999995E-2</c:v>
                </c:pt>
                <c:pt idx="60">
                  <c:v>7.2499999999999995E-2</c:v>
                </c:pt>
                <c:pt idx="61">
                  <c:v>7.2499999999999995E-2</c:v>
                </c:pt>
                <c:pt idx="62">
                  <c:v>7.2499999999999995E-2</c:v>
                </c:pt>
                <c:pt idx="63">
                  <c:v>7.2499999999999995E-2</c:v>
                </c:pt>
                <c:pt idx="64">
                  <c:v>7.2499999999999995E-2</c:v>
                </c:pt>
                <c:pt idx="65">
                  <c:v>7.2499999999999995E-2</c:v>
                </c:pt>
                <c:pt idx="66">
                  <c:v>7.4999999999999997E-2</c:v>
                </c:pt>
                <c:pt idx="67">
                  <c:v>0.08</c:v>
                </c:pt>
                <c:pt idx="68">
                  <c:v>0.08</c:v>
                </c:pt>
                <c:pt idx="69">
                  <c:v>8.5000000000000006E-2</c:v>
                </c:pt>
                <c:pt idx="70">
                  <c:v>0.09</c:v>
                </c:pt>
                <c:pt idx="71">
                  <c:v>0.09</c:v>
                </c:pt>
                <c:pt idx="72">
                  <c:v>9.5000000000000001E-2</c:v>
                </c:pt>
                <c:pt idx="73">
                  <c:v>0.1</c:v>
                </c:pt>
                <c:pt idx="74">
                  <c:v>0.1</c:v>
                </c:pt>
                <c:pt idx="75">
                  <c:v>0.105</c:v>
                </c:pt>
                <c:pt idx="76">
                  <c:v>0.1075</c:v>
                </c:pt>
                <c:pt idx="77">
                  <c:v>0.1075</c:v>
                </c:pt>
                <c:pt idx="78">
                  <c:v>0.11</c:v>
                </c:pt>
                <c:pt idx="79">
                  <c:v>0.11</c:v>
                </c:pt>
                <c:pt idx="80">
                  <c:v>0.11</c:v>
                </c:pt>
                <c:pt idx="81">
                  <c:v>0.11</c:v>
                </c:pt>
                <c:pt idx="82">
                  <c:v>0.11</c:v>
                </c:pt>
                <c:pt idx="83">
                  <c:v>0.11</c:v>
                </c:pt>
                <c:pt idx="84">
                  <c:v>0.1125</c:v>
                </c:pt>
                <c:pt idx="85">
                  <c:v>0.1125</c:v>
                </c:pt>
                <c:pt idx="86">
                  <c:v>0.11749999999999999</c:v>
                </c:pt>
                <c:pt idx="87">
                  <c:v>0.1225</c:v>
                </c:pt>
                <c:pt idx="88">
                  <c:v>0.1225</c:v>
                </c:pt>
                <c:pt idx="89">
                  <c:v>0.1275</c:v>
                </c:pt>
                <c:pt idx="90">
                  <c:v>0.13250000000000001</c:v>
                </c:pt>
                <c:pt idx="91">
                  <c:v>0.13250000000000001</c:v>
                </c:pt>
                <c:pt idx="92">
                  <c:v>0.13750000000000001</c:v>
                </c:pt>
                <c:pt idx="93">
                  <c:v>0.14249999999999999</c:v>
                </c:pt>
                <c:pt idx="94">
                  <c:v>0.14249999999999999</c:v>
                </c:pt>
                <c:pt idx="95">
                  <c:v>0.14249999999999999</c:v>
                </c:pt>
                <c:pt idx="96">
                  <c:v>0.14249999999999999</c:v>
                </c:pt>
                <c:pt idx="97">
                  <c:v>0.14249999999999999</c:v>
                </c:pt>
                <c:pt idx="98">
                  <c:v>0.14249999999999999</c:v>
                </c:pt>
                <c:pt idx="99">
                  <c:v>0.14249999999999999</c:v>
                </c:pt>
                <c:pt idx="100">
                  <c:v>0.14249999999999999</c:v>
                </c:pt>
                <c:pt idx="101">
                  <c:v>0.14249999999999999</c:v>
                </c:pt>
                <c:pt idx="102">
                  <c:v>0.14249999999999999</c:v>
                </c:pt>
                <c:pt idx="103">
                  <c:v>0.14249999999999999</c:v>
                </c:pt>
                <c:pt idx="104">
                  <c:v>0.14249999999999999</c:v>
                </c:pt>
                <c:pt idx="105">
                  <c:v>0.14249999999999999</c:v>
                </c:pt>
                <c:pt idx="106">
                  <c:v>0.14249999999999999</c:v>
                </c:pt>
                <c:pt idx="107">
                  <c:v>0.14249999999999999</c:v>
                </c:pt>
                <c:pt idx="108">
                  <c:v>0.14000000000000001</c:v>
                </c:pt>
                <c:pt idx="109">
                  <c:v>0.14000000000000001</c:v>
                </c:pt>
                <c:pt idx="110">
                  <c:v>0.13750000000000001</c:v>
                </c:pt>
                <c:pt idx="111">
                  <c:v>0.13</c:v>
                </c:pt>
                <c:pt idx="112">
                  <c:v>0.1225</c:v>
                </c:pt>
                <c:pt idx="113">
                  <c:v>0.1225</c:v>
                </c:pt>
                <c:pt idx="114">
                  <c:v>0.1125</c:v>
                </c:pt>
                <c:pt idx="115">
                  <c:v>0.1125</c:v>
                </c:pt>
                <c:pt idx="116">
                  <c:v>0.10249999999999999</c:v>
                </c:pt>
                <c:pt idx="117">
                  <c:v>9.2499999999999999E-2</c:v>
                </c:pt>
                <c:pt idx="118">
                  <c:v>9.2499999999999999E-2</c:v>
                </c:pt>
                <c:pt idx="119">
                  <c:v>8.2500000000000004E-2</c:v>
                </c:pt>
                <c:pt idx="120">
                  <c:v>7.4999999999999997E-2</c:v>
                </c:pt>
                <c:pt idx="121">
                  <c:v>7.3999999999999996E-2</c:v>
                </c:pt>
                <c:pt idx="122">
                  <c:v>7.0000000000000007E-2</c:v>
                </c:pt>
                <c:pt idx="123">
                  <c:v>7.0000000000000007E-2</c:v>
                </c:pt>
                <c:pt idx="124">
                  <c:v>6.7500000000000004E-2</c:v>
                </c:pt>
                <c:pt idx="125">
                  <c:v>6.5000000000000002E-2</c:v>
                </c:pt>
                <c:pt idx="126">
                  <c:v>6.5000000000000002E-2</c:v>
                </c:pt>
                <c:pt idx="127">
                  <c:v>6.5000000000000002E-2</c:v>
                </c:pt>
                <c:pt idx="128">
                  <c:v>6.5000000000000002E-2</c:v>
                </c:pt>
                <c:pt idx="129">
                  <c:v>6.5000000000000002E-2</c:v>
                </c:pt>
                <c:pt idx="130">
                  <c:v>6.5000000000000002E-2</c:v>
                </c:pt>
                <c:pt idx="131">
                  <c:v>6.5000000000000002E-2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58-4594-B811-70FDB6C9DB49}"/>
            </c:ext>
          </c:extLst>
        </c:ser>
        <c:ser>
          <c:idx val="1"/>
          <c:order val="1"/>
          <c:tx>
            <c:strRef>
              <c:f>'Selic real ex-ante'!$C$1</c:f>
              <c:strCache>
                <c:ptCount val="1"/>
                <c:pt idx="0">
                  <c:v>IPCA 12 meses (FOCUS)</c:v>
                </c:pt>
              </c:strCache>
            </c:strRef>
          </c:tx>
          <c:spPr>
            <a:ln w="28575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'Selic real ex-ante'!$A$2:$A$133</c:f>
              <c:numCache>
                <c:formatCode>m/d/yyyy</c:formatCode>
                <c:ptCount val="132"/>
                <c:pt idx="0">
                  <c:v>39381</c:v>
                </c:pt>
                <c:pt idx="1">
                  <c:v>39416</c:v>
                </c:pt>
                <c:pt idx="2">
                  <c:v>39444</c:v>
                </c:pt>
                <c:pt idx="3">
                  <c:v>39472</c:v>
                </c:pt>
                <c:pt idx="4">
                  <c:v>39507</c:v>
                </c:pt>
                <c:pt idx="5">
                  <c:v>39535</c:v>
                </c:pt>
                <c:pt idx="6">
                  <c:v>39563</c:v>
                </c:pt>
                <c:pt idx="7">
                  <c:v>39598</c:v>
                </c:pt>
                <c:pt idx="8">
                  <c:v>39626</c:v>
                </c:pt>
                <c:pt idx="9">
                  <c:v>39654</c:v>
                </c:pt>
                <c:pt idx="10">
                  <c:v>39689</c:v>
                </c:pt>
                <c:pt idx="11">
                  <c:v>39717</c:v>
                </c:pt>
                <c:pt idx="12">
                  <c:v>39752</c:v>
                </c:pt>
                <c:pt idx="13">
                  <c:v>39780</c:v>
                </c:pt>
                <c:pt idx="14">
                  <c:v>39808</c:v>
                </c:pt>
                <c:pt idx="15">
                  <c:v>39843</c:v>
                </c:pt>
                <c:pt idx="16">
                  <c:v>39871</c:v>
                </c:pt>
                <c:pt idx="17">
                  <c:v>39899</c:v>
                </c:pt>
                <c:pt idx="18">
                  <c:v>39933</c:v>
                </c:pt>
                <c:pt idx="19">
                  <c:v>39962</c:v>
                </c:pt>
                <c:pt idx="20">
                  <c:v>39990</c:v>
                </c:pt>
                <c:pt idx="21">
                  <c:v>40025</c:v>
                </c:pt>
                <c:pt idx="22">
                  <c:v>40053</c:v>
                </c:pt>
                <c:pt idx="23">
                  <c:v>40081</c:v>
                </c:pt>
                <c:pt idx="24">
                  <c:v>40116</c:v>
                </c:pt>
                <c:pt idx="25">
                  <c:v>40144</c:v>
                </c:pt>
                <c:pt idx="26">
                  <c:v>40178</c:v>
                </c:pt>
                <c:pt idx="27">
                  <c:v>40207</c:v>
                </c:pt>
                <c:pt idx="28">
                  <c:v>40235</c:v>
                </c:pt>
                <c:pt idx="29">
                  <c:v>40263</c:v>
                </c:pt>
                <c:pt idx="30">
                  <c:v>40298</c:v>
                </c:pt>
                <c:pt idx="31">
                  <c:v>40326</c:v>
                </c:pt>
                <c:pt idx="32">
                  <c:v>40354</c:v>
                </c:pt>
                <c:pt idx="33">
                  <c:v>40389</c:v>
                </c:pt>
                <c:pt idx="34">
                  <c:v>40417</c:v>
                </c:pt>
                <c:pt idx="35">
                  <c:v>40445</c:v>
                </c:pt>
                <c:pt idx="36">
                  <c:v>40480</c:v>
                </c:pt>
                <c:pt idx="37">
                  <c:v>40508</c:v>
                </c:pt>
                <c:pt idx="38">
                  <c:v>40543</c:v>
                </c:pt>
                <c:pt idx="39">
                  <c:v>40571</c:v>
                </c:pt>
                <c:pt idx="40">
                  <c:v>40599</c:v>
                </c:pt>
                <c:pt idx="41">
                  <c:v>40627</c:v>
                </c:pt>
                <c:pt idx="42">
                  <c:v>40662</c:v>
                </c:pt>
                <c:pt idx="43">
                  <c:v>40690</c:v>
                </c:pt>
                <c:pt idx="44">
                  <c:v>40718</c:v>
                </c:pt>
                <c:pt idx="45">
                  <c:v>40753</c:v>
                </c:pt>
                <c:pt idx="46">
                  <c:v>40781</c:v>
                </c:pt>
                <c:pt idx="47">
                  <c:v>40816</c:v>
                </c:pt>
                <c:pt idx="48">
                  <c:v>40844</c:v>
                </c:pt>
                <c:pt idx="49">
                  <c:v>40872</c:v>
                </c:pt>
                <c:pt idx="50">
                  <c:v>40907</c:v>
                </c:pt>
                <c:pt idx="51">
                  <c:v>40935</c:v>
                </c:pt>
                <c:pt idx="52">
                  <c:v>40963</c:v>
                </c:pt>
                <c:pt idx="53">
                  <c:v>40998</c:v>
                </c:pt>
                <c:pt idx="54">
                  <c:v>41026</c:v>
                </c:pt>
                <c:pt idx="55">
                  <c:v>41054</c:v>
                </c:pt>
                <c:pt idx="56">
                  <c:v>41089</c:v>
                </c:pt>
                <c:pt idx="57">
                  <c:v>41117</c:v>
                </c:pt>
                <c:pt idx="58">
                  <c:v>41152</c:v>
                </c:pt>
                <c:pt idx="59">
                  <c:v>41180</c:v>
                </c:pt>
                <c:pt idx="60">
                  <c:v>41208</c:v>
                </c:pt>
                <c:pt idx="61">
                  <c:v>41243</c:v>
                </c:pt>
                <c:pt idx="62">
                  <c:v>41271</c:v>
                </c:pt>
                <c:pt idx="63">
                  <c:v>41299</c:v>
                </c:pt>
                <c:pt idx="64">
                  <c:v>41327</c:v>
                </c:pt>
                <c:pt idx="65">
                  <c:v>41361</c:v>
                </c:pt>
                <c:pt idx="66">
                  <c:v>41390</c:v>
                </c:pt>
                <c:pt idx="67">
                  <c:v>41425</c:v>
                </c:pt>
                <c:pt idx="68">
                  <c:v>41453</c:v>
                </c:pt>
                <c:pt idx="69">
                  <c:v>41481</c:v>
                </c:pt>
                <c:pt idx="70">
                  <c:v>41516</c:v>
                </c:pt>
                <c:pt idx="71">
                  <c:v>41544</c:v>
                </c:pt>
                <c:pt idx="72">
                  <c:v>41572</c:v>
                </c:pt>
                <c:pt idx="73">
                  <c:v>41607</c:v>
                </c:pt>
                <c:pt idx="74">
                  <c:v>41635</c:v>
                </c:pt>
                <c:pt idx="75">
                  <c:v>41670</c:v>
                </c:pt>
                <c:pt idx="76">
                  <c:v>41698</c:v>
                </c:pt>
                <c:pt idx="77">
                  <c:v>41726</c:v>
                </c:pt>
                <c:pt idx="78">
                  <c:v>41754</c:v>
                </c:pt>
                <c:pt idx="79">
                  <c:v>41789</c:v>
                </c:pt>
                <c:pt idx="80">
                  <c:v>41817</c:v>
                </c:pt>
                <c:pt idx="81">
                  <c:v>41845</c:v>
                </c:pt>
                <c:pt idx="82">
                  <c:v>41877</c:v>
                </c:pt>
                <c:pt idx="83">
                  <c:v>41908</c:v>
                </c:pt>
                <c:pt idx="84">
                  <c:v>41943</c:v>
                </c:pt>
                <c:pt idx="85">
                  <c:v>41971</c:v>
                </c:pt>
                <c:pt idx="86">
                  <c:v>41999</c:v>
                </c:pt>
                <c:pt idx="87">
                  <c:v>42034</c:v>
                </c:pt>
                <c:pt idx="88">
                  <c:v>42062</c:v>
                </c:pt>
                <c:pt idx="89">
                  <c:v>42090</c:v>
                </c:pt>
                <c:pt idx="90">
                  <c:v>42124</c:v>
                </c:pt>
                <c:pt idx="91">
                  <c:v>42153</c:v>
                </c:pt>
                <c:pt idx="92">
                  <c:v>42181</c:v>
                </c:pt>
                <c:pt idx="93">
                  <c:v>42216</c:v>
                </c:pt>
                <c:pt idx="94">
                  <c:v>42244</c:v>
                </c:pt>
                <c:pt idx="95">
                  <c:v>42272</c:v>
                </c:pt>
                <c:pt idx="96">
                  <c:v>42307</c:v>
                </c:pt>
                <c:pt idx="97">
                  <c:v>42335</c:v>
                </c:pt>
                <c:pt idx="98">
                  <c:v>42369</c:v>
                </c:pt>
                <c:pt idx="99">
                  <c:v>42398</c:v>
                </c:pt>
                <c:pt idx="100">
                  <c:v>42426</c:v>
                </c:pt>
                <c:pt idx="101">
                  <c:v>42453</c:v>
                </c:pt>
                <c:pt idx="102">
                  <c:v>42482</c:v>
                </c:pt>
                <c:pt idx="103">
                  <c:v>42517</c:v>
                </c:pt>
                <c:pt idx="104">
                  <c:v>42545</c:v>
                </c:pt>
                <c:pt idx="105">
                  <c:v>42580</c:v>
                </c:pt>
                <c:pt idx="106">
                  <c:v>42608</c:v>
                </c:pt>
                <c:pt idx="107">
                  <c:v>42643</c:v>
                </c:pt>
                <c:pt idx="108">
                  <c:v>42671</c:v>
                </c:pt>
                <c:pt idx="109">
                  <c:v>42699</c:v>
                </c:pt>
                <c:pt idx="110">
                  <c:v>42734</c:v>
                </c:pt>
                <c:pt idx="111">
                  <c:v>42762</c:v>
                </c:pt>
                <c:pt idx="112">
                  <c:v>42790</c:v>
                </c:pt>
                <c:pt idx="113">
                  <c:v>42825</c:v>
                </c:pt>
                <c:pt idx="114">
                  <c:v>42853</c:v>
                </c:pt>
                <c:pt idx="115">
                  <c:v>42881</c:v>
                </c:pt>
                <c:pt idx="116">
                  <c:v>42916</c:v>
                </c:pt>
                <c:pt idx="117">
                  <c:v>42944</c:v>
                </c:pt>
                <c:pt idx="118">
                  <c:v>42972</c:v>
                </c:pt>
                <c:pt idx="119">
                  <c:v>43007</c:v>
                </c:pt>
                <c:pt idx="120">
                  <c:v>43035</c:v>
                </c:pt>
                <c:pt idx="121">
                  <c:v>43063</c:v>
                </c:pt>
                <c:pt idx="122">
                  <c:v>43098</c:v>
                </c:pt>
                <c:pt idx="123">
                  <c:v>43126</c:v>
                </c:pt>
                <c:pt idx="124">
                  <c:v>43154</c:v>
                </c:pt>
                <c:pt idx="125">
                  <c:v>43188</c:v>
                </c:pt>
                <c:pt idx="126">
                  <c:v>43217</c:v>
                </c:pt>
                <c:pt idx="127">
                  <c:v>43245</c:v>
                </c:pt>
                <c:pt idx="128">
                  <c:v>43280</c:v>
                </c:pt>
                <c:pt idx="129">
                  <c:v>43308</c:v>
                </c:pt>
                <c:pt idx="130">
                  <c:v>43343</c:v>
                </c:pt>
                <c:pt idx="131">
                  <c:v>43356</c:v>
                </c:pt>
              </c:numCache>
            </c:numRef>
          </c:cat>
          <c:val>
            <c:numRef>
              <c:f>'Selic real ex-ante'!$C$2:$C$133</c:f>
              <c:numCache>
                <c:formatCode>0.00%</c:formatCode>
                <c:ptCount val="132"/>
                <c:pt idx="0">
                  <c:v>3.7900000000000003E-2</c:v>
                </c:pt>
                <c:pt idx="1">
                  <c:v>3.9600000000000003E-2</c:v>
                </c:pt>
                <c:pt idx="2">
                  <c:v>4.2999999999999997E-2</c:v>
                </c:pt>
                <c:pt idx="3">
                  <c:v>4.3499999999999997E-2</c:v>
                </c:pt>
                <c:pt idx="4">
                  <c:v>4.2599999999999999E-2</c:v>
                </c:pt>
                <c:pt idx="5">
                  <c:v>4.3799999999999999E-2</c:v>
                </c:pt>
                <c:pt idx="6">
                  <c:v>4.4299999999999999E-2</c:v>
                </c:pt>
                <c:pt idx="7">
                  <c:v>4.7899999999999998E-2</c:v>
                </c:pt>
                <c:pt idx="8">
                  <c:v>5.28E-2</c:v>
                </c:pt>
                <c:pt idx="9">
                  <c:v>5.4399999999999997E-2</c:v>
                </c:pt>
                <c:pt idx="10">
                  <c:v>5.2600000000000001E-2</c:v>
                </c:pt>
                <c:pt idx="11">
                  <c:v>5.1400000000000001E-2</c:v>
                </c:pt>
                <c:pt idx="12">
                  <c:v>5.3199999999999997E-2</c:v>
                </c:pt>
                <c:pt idx="13">
                  <c:v>5.4399999999999997E-2</c:v>
                </c:pt>
                <c:pt idx="14">
                  <c:v>5.0099999999999999E-2</c:v>
                </c:pt>
                <c:pt idx="15">
                  <c:v>4.6899999999999997E-2</c:v>
                </c:pt>
                <c:pt idx="16">
                  <c:v>4.58E-2</c:v>
                </c:pt>
                <c:pt idx="17">
                  <c:v>4.19E-2</c:v>
                </c:pt>
                <c:pt idx="18">
                  <c:v>4.1399999999999999E-2</c:v>
                </c:pt>
                <c:pt idx="19">
                  <c:v>4.02E-2</c:v>
                </c:pt>
                <c:pt idx="20">
                  <c:v>4.0899999999999999E-2</c:v>
                </c:pt>
                <c:pt idx="21">
                  <c:v>4.0800000000000003E-2</c:v>
                </c:pt>
                <c:pt idx="22">
                  <c:v>4.0399999999999998E-2</c:v>
                </c:pt>
                <c:pt idx="23">
                  <c:v>4.2099999999999999E-2</c:v>
                </c:pt>
                <c:pt idx="24">
                  <c:v>4.2900000000000001E-2</c:v>
                </c:pt>
                <c:pt idx="25">
                  <c:v>4.3799999999999999E-2</c:v>
                </c:pt>
                <c:pt idx="26">
                  <c:v>4.4400000000000002E-2</c:v>
                </c:pt>
                <c:pt idx="27">
                  <c:v>4.5100000000000001E-2</c:v>
                </c:pt>
                <c:pt idx="28">
                  <c:v>4.4900000000000002E-2</c:v>
                </c:pt>
                <c:pt idx="29">
                  <c:v>4.6399999999999997E-2</c:v>
                </c:pt>
                <c:pt idx="30">
                  <c:v>4.7199999999999999E-2</c:v>
                </c:pt>
                <c:pt idx="31">
                  <c:v>4.7600000000000003E-2</c:v>
                </c:pt>
                <c:pt idx="32">
                  <c:v>4.82E-2</c:v>
                </c:pt>
                <c:pt idx="33">
                  <c:v>4.9700000000000001E-2</c:v>
                </c:pt>
                <c:pt idx="34">
                  <c:v>4.99E-2</c:v>
                </c:pt>
                <c:pt idx="35">
                  <c:v>5.1499999999999997E-2</c:v>
                </c:pt>
                <c:pt idx="36">
                  <c:v>5.16E-2</c:v>
                </c:pt>
                <c:pt idx="37">
                  <c:v>5.3499999999999999E-2</c:v>
                </c:pt>
                <c:pt idx="38">
                  <c:v>5.3499999999999999E-2</c:v>
                </c:pt>
                <c:pt idx="39">
                  <c:v>5.5300000000000002E-2</c:v>
                </c:pt>
                <c:pt idx="40">
                  <c:v>5.3499999999999999E-2</c:v>
                </c:pt>
                <c:pt idx="41">
                  <c:v>5.45E-2</c:v>
                </c:pt>
                <c:pt idx="42">
                  <c:v>5.3400000000000003E-2</c:v>
                </c:pt>
                <c:pt idx="43">
                  <c:v>5.04E-2</c:v>
                </c:pt>
                <c:pt idx="44">
                  <c:v>5.1499999999999997E-2</c:v>
                </c:pt>
                <c:pt idx="45">
                  <c:v>5.3999999999999999E-2</c:v>
                </c:pt>
                <c:pt idx="46">
                  <c:v>5.4699999999999999E-2</c:v>
                </c:pt>
                <c:pt idx="47">
                  <c:v>5.7099999999999998E-2</c:v>
                </c:pt>
                <c:pt idx="48">
                  <c:v>5.62E-2</c:v>
                </c:pt>
                <c:pt idx="49">
                  <c:v>5.5800000000000002E-2</c:v>
                </c:pt>
                <c:pt idx="50">
                  <c:v>5.33E-2</c:v>
                </c:pt>
                <c:pt idx="51">
                  <c:v>5.2999999999999999E-2</c:v>
                </c:pt>
                <c:pt idx="52">
                  <c:v>5.28E-2</c:v>
                </c:pt>
                <c:pt idx="53">
                  <c:v>5.3999999999999999E-2</c:v>
                </c:pt>
                <c:pt idx="54">
                  <c:v>5.5300000000000002E-2</c:v>
                </c:pt>
                <c:pt idx="55">
                  <c:v>5.5199999999999999E-2</c:v>
                </c:pt>
                <c:pt idx="56">
                  <c:v>5.5E-2</c:v>
                </c:pt>
                <c:pt idx="57">
                  <c:v>5.5500000000000001E-2</c:v>
                </c:pt>
                <c:pt idx="58">
                  <c:v>5.6500000000000002E-2</c:v>
                </c:pt>
                <c:pt idx="59">
                  <c:v>5.5199999999999999E-2</c:v>
                </c:pt>
                <c:pt idx="60">
                  <c:v>5.3999999999999999E-2</c:v>
                </c:pt>
                <c:pt idx="61">
                  <c:v>5.3900000000000003E-2</c:v>
                </c:pt>
                <c:pt idx="62">
                  <c:v>5.5300000000000002E-2</c:v>
                </c:pt>
                <c:pt idx="63">
                  <c:v>5.5300000000000002E-2</c:v>
                </c:pt>
                <c:pt idx="64">
                  <c:v>5.4899999999999997E-2</c:v>
                </c:pt>
                <c:pt idx="65">
                  <c:v>5.4300000000000001E-2</c:v>
                </c:pt>
                <c:pt idx="66">
                  <c:v>5.5500000000000001E-2</c:v>
                </c:pt>
                <c:pt idx="67">
                  <c:v>5.67E-2</c:v>
                </c:pt>
                <c:pt idx="68">
                  <c:v>5.6500000000000002E-2</c:v>
                </c:pt>
                <c:pt idx="69">
                  <c:v>5.8299999999999998E-2</c:v>
                </c:pt>
                <c:pt idx="70">
                  <c:v>6.1199999999999997E-2</c:v>
                </c:pt>
                <c:pt idx="71">
                  <c:v>6.2100000000000002E-2</c:v>
                </c:pt>
                <c:pt idx="72">
                  <c:v>6.2199999999999998E-2</c:v>
                </c:pt>
                <c:pt idx="73">
                  <c:v>6.0900000000000003E-2</c:v>
                </c:pt>
                <c:pt idx="74">
                  <c:v>6.0299999999999999E-2</c:v>
                </c:pt>
                <c:pt idx="75">
                  <c:v>0.06</c:v>
                </c:pt>
                <c:pt idx="76">
                  <c:v>6.1199999999999997E-2</c:v>
                </c:pt>
                <c:pt idx="77">
                  <c:v>6.1400000000000003E-2</c:v>
                </c:pt>
                <c:pt idx="78">
                  <c:v>0.06</c:v>
                </c:pt>
                <c:pt idx="79">
                  <c:v>6.0100000000000001E-2</c:v>
                </c:pt>
                <c:pt idx="80">
                  <c:v>5.91E-2</c:v>
                </c:pt>
                <c:pt idx="81">
                  <c:v>5.9400000000000001E-2</c:v>
                </c:pt>
                <c:pt idx="82">
                  <c:v>6.2399999999999997E-2</c:v>
                </c:pt>
                <c:pt idx="83">
                  <c:v>6.3299999999999995E-2</c:v>
                </c:pt>
                <c:pt idx="84">
                  <c:v>6.3799999999999996E-2</c:v>
                </c:pt>
                <c:pt idx="85">
                  <c:v>6.5699999999999995E-2</c:v>
                </c:pt>
                <c:pt idx="86">
                  <c:v>6.59E-2</c:v>
                </c:pt>
                <c:pt idx="87">
                  <c:v>6.6100000000000006E-2</c:v>
                </c:pt>
                <c:pt idx="88">
                  <c:v>6.54E-2</c:v>
                </c:pt>
                <c:pt idx="89">
                  <c:v>6.3E-2</c:v>
                </c:pt>
                <c:pt idx="90">
                  <c:v>5.96E-2</c:v>
                </c:pt>
                <c:pt idx="91">
                  <c:v>5.9900000000000002E-2</c:v>
                </c:pt>
                <c:pt idx="92">
                  <c:v>5.9900000000000002E-2</c:v>
                </c:pt>
                <c:pt idx="93">
                  <c:v>5.67E-2</c:v>
                </c:pt>
                <c:pt idx="94">
                  <c:v>5.6500000000000002E-2</c:v>
                </c:pt>
                <c:pt idx="95">
                  <c:v>6.0499999999999998E-2</c:v>
                </c:pt>
                <c:pt idx="96">
                  <c:v>6.4699999999999994E-2</c:v>
                </c:pt>
                <c:pt idx="97">
                  <c:v>7.0800000000000002E-2</c:v>
                </c:pt>
                <c:pt idx="98">
                  <c:v>6.9400000000000003E-2</c:v>
                </c:pt>
                <c:pt idx="99">
                  <c:v>6.8199999999999997E-2</c:v>
                </c:pt>
                <c:pt idx="100">
                  <c:v>6.6699999999999995E-2</c:v>
                </c:pt>
                <c:pt idx="101">
                  <c:v>6.4799999999999996E-2</c:v>
                </c:pt>
                <c:pt idx="102">
                  <c:v>6.2E-2</c:v>
                </c:pt>
                <c:pt idx="103">
                  <c:v>5.96E-2</c:v>
                </c:pt>
                <c:pt idx="104">
                  <c:v>5.9799999999999999E-2</c:v>
                </c:pt>
                <c:pt idx="105">
                  <c:v>5.5500000000000001E-2</c:v>
                </c:pt>
                <c:pt idx="106">
                  <c:v>5.3199999999999997E-2</c:v>
                </c:pt>
                <c:pt idx="107">
                  <c:v>5.1499999999999997E-2</c:v>
                </c:pt>
                <c:pt idx="108">
                  <c:v>4.9500000000000002E-2</c:v>
                </c:pt>
                <c:pt idx="109">
                  <c:v>4.8899999999999999E-2</c:v>
                </c:pt>
                <c:pt idx="110">
                  <c:v>4.8000000000000001E-2</c:v>
                </c:pt>
                <c:pt idx="111">
                  <c:v>4.7600000000000003E-2</c:v>
                </c:pt>
                <c:pt idx="112">
                  <c:v>4.5499999999999999E-2</c:v>
                </c:pt>
                <c:pt idx="113">
                  <c:v>4.5699999999999998E-2</c:v>
                </c:pt>
                <c:pt idx="114">
                  <c:v>4.6399999999999997E-2</c:v>
                </c:pt>
                <c:pt idx="115">
                  <c:v>4.6199999999999998E-2</c:v>
                </c:pt>
                <c:pt idx="116">
                  <c:v>4.4600000000000001E-2</c:v>
                </c:pt>
                <c:pt idx="117">
                  <c:v>4.5199999999999997E-2</c:v>
                </c:pt>
                <c:pt idx="118">
                  <c:v>4.2999999999999997E-2</c:v>
                </c:pt>
                <c:pt idx="119">
                  <c:v>3.9699999999999999E-2</c:v>
                </c:pt>
                <c:pt idx="120">
                  <c:v>0.04</c:v>
                </c:pt>
                <c:pt idx="121">
                  <c:v>3.9800000000000002E-2</c:v>
                </c:pt>
                <c:pt idx="122">
                  <c:v>3.9E-2</c:v>
                </c:pt>
                <c:pt idx="123">
                  <c:v>4.0099999999999997E-2</c:v>
                </c:pt>
                <c:pt idx="124">
                  <c:v>4.0099999999999997E-2</c:v>
                </c:pt>
                <c:pt idx="125">
                  <c:v>3.95E-2</c:v>
                </c:pt>
                <c:pt idx="126">
                  <c:v>4.0800000000000003E-2</c:v>
                </c:pt>
                <c:pt idx="127">
                  <c:v>4.3200000000000002E-2</c:v>
                </c:pt>
                <c:pt idx="128">
                  <c:v>4.02E-2</c:v>
                </c:pt>
                <c:pt idx="129">
                  <c:v>3.6700000000000003E-2</c:v>
                </c:pt>
                <c:pt idx="130">
                  <c:v>3.7499999999999999E-2</c:v>
                </c:pt>
                <c:pt idx="131">
                  <c:v>3.6999999999999998E-2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58-4594-B811-70FDB6C9DB49}"/>
            </c:ext>
          </c:extLst>
        </c:ser>
        <c:ser>
          <c:idx val="2"/>
          <c:order val="2"/>
          <c:tx>
            <c:strRef>
              <c:f>'Selic real ex-ante'!$D$1</c:f>
              <c:strCache>
                <c:ptCount val="1"/>
                <c:pt idx="0">
                  <c:v>Selic real (ex-ante)</c:v>
                </c:pt>
              </c:strCache>
            </c:strRef>
          </c:tx>
          <c:spPr>
            <a:ln w="28575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'Selic real ex-ante'!$A$2:$A$133</c:f>
              <c:numCache>
                <c:formatCode>m/d/yyyy</c:formatCode>
                <c:ptCount val="132"/>
                <c:pt idx="0">
                  <c:v>39381</c:v>
                </c:pt>
                <c:pt idx="1">
                  <c:v>39416</c:v>
                </c:pt>
                <c:pt idx="2">
                  <c:v>39444</c:v>
                </c:pt>
                <c:pt idx="3">
                  <c:v>39472</c:v>
                </c:pt>
                <c:pt idx="4">
                  <c:v>39507</c:v>
                </c:pt>
                <c:pt idx="5">
                  <c:v>39535</c:v>
                </c:pt>
                <c:pt idx="6">
                  <c:v>39563</c:v>
                </c:pt>
                <c:pt idx="7">
                  <c:v>39598</c:v>
                </c:pt>
                <c:pt idx="8">
                  <c:v>39626</c:v>
                </c:pt>
                <c:pt idx="9">
                  <c:v>39654</c:v>
                </c:pt>
                <c:pt idx="10">
                  <c:v>39689</c:v>
                </c:pt>
                <c:pt idx="11">
                  <c:v>39717</c:v>
                </c:pt>
                <c:pt idx="12">
                  <c:v>39752</c:v>
                </c:pt>
                <c:pt idx="13">
                  <c:v>39780</c:v>
                </c:pt>
                <c:pt idx="14">
                  <c:v>39808</c:v>
                </c:pt>
                <c:pt idx="15">
                  <c:v>39843</c:v>
                </c:pt>
                <c:pt idx="16">
                  <c:v>39871</c:v>
                </c:pt>
                <c:pt idx="17">
                  <c:v>39899</c:v>
                </c:pt>
                <c:pt idx="18">
                  <c:v>39933</c:v>
                </c:pt>
                <c:pt idx="19">
                  <c:v>39962</c:v>
                </c:pt>
                <c:pt idx="20">
                  <c:v>39990</c:v>
                </c:pt>
                <c:pt idx="21">
                  <c:v>40025</c:v>
                </c:pt>
                <c:pt idx="22">
                  <c:v>40053</c:v>
                </c:pt>
                <c:pt idx="23">
                  <c:v>40081</c:v>
                </c:pt>
                <c:pt idx="24">
                  <c:v>40116</c:v>
                </c:pt>
                <c:pt idx="25">
                  <c:v>40144</c:v>
                </c:pt>
                <c:pt idx="26">
                  <c:v>40178</c:v>
                </c:pt>
                <c:pt idx="27">
                  <c:v>40207</c:v>
                </c:pt>
                <c:pt idx="28">
                  <c:v>40235</c:v>
                </c:pt>
                <c:pt idx="29">
                  <c:v>40263</c:v>
                </c:pt>
                <c:pt idx="30">
                  <c:v>40298</c:v>
                </c:pt>
                <c:pt idx="31">
                  <c:v>40326</c:v>
                </c:pt>
                <c:pt idx="32">
                  <c:v>40354</c:v>
                </c:pt>
                <c:pt idx="33">
                  <c:v>40389</c:v>
                </c:pt>
                <c:pt idx="34">
                  <c:v>40417</c:v>
                </c:pt>
                <c:pt idx="35">
                  <c:v>40445</c:v>
                </c:pt>
                <c:pt idx="36">
                  <c:v>40480</c:v>
                </c:pt>
                <c:pt idx="37">
                  <c:v>40508</c:v>
                </c:pt>
                <c:pt idx="38">
                  <c:v>40543</c:v>
                </c:pt>
                <c:pt idx="39">
                  <c:v>40571</c:v>
                </c:pt>
                <c:pt idx="40">
                  <c:v>40599</c:v>
                </c:pt>
                <c:pt idx="41">
                  <c:v>40627</c:v>
                </c:pt>
                <c:pt idx="42">
                  <c:v>40662</c:v>
                </c:pt>
                <c:pt idx="43">
                  <c:v>40690</c:v>
                </c:pt>
                <c:pt idx="44">
                  <c:v>40718</c:v>
                </c:pt>
                <c:pt idx="45">
                  <c:v>40753</c:v>
                </c:pt>
                <c:pt idx="46">
                  <c:v>40781</c:v>
                </c:pt>
                <c:pt idx="47">
                  <c:v>40816</c:v>
                </c:pt>
                <c:pt idx="48">
                  <c:v>40844</c:v>
                </c:pt>
                <c:pt idx="49">
                  <c:v>40872</c:v>
                </c:pt>
                <c:pt idx="50">
                  <c:v>40907</c:v>
                </c:pt>
                <c:pt idx="51">
                  <c:v>40935</c:v>
                </c:pt>
                <c:pt idx="52">
                  <c:v>40963</c:v>
                </c:pt>
                <c:pt idx="53">
                  <c:v>40998</c:v>
                </c:pt>
                <c:pt idx="54">
                  <c:v>41026</c:v>
                </c:pt>
                <c:pt idx="55">
                  <c:v>41054</c:v>
                </c:pt>
                <c:pt idx="56">
                  <c:v>41089</c:v>
                </c:pt>
                <c:pt idx="57">
                  <c:v>41117</c:v>
                </c:pt>
                <c:pt idx="58">
                  <c:v>41152</c:v>
                </c:pt>
                <c:pt idx="59">
                  <c:v>41180</c:v>
                </c:pt>
                <c:pt idx="60">
                  <c:v>41208</c:v>
                </c:pt>
                <c:pt idx="61">
                  <c:v>41243</c:v>
                </c:pt>
                <c:pt idx="62">
                  <c:v>41271</c:v>
                </c:pt>
                <c:pt idx="63">
                  <c:v>41299</c:v>
                </c:pt>
                <c:pt idx="64">
                  <c:v>41327</c:v>
                </c:pt>
                <c:pt idx="65">
                  <c:v>41361</c:v>
                </c:pt>
                <c:pt idx="66">
                  <c:v>41390</c:v>
                </c:pt>
                <c:pt idx="67">
                  <c:v>41425</c:v>
                </c:pt>
                <c:pt idx="68">
                  <c:v>41453</c:v>
                </c:pt>
                <c:pt idx="69">
                  <c:v>41481</c:v>
                </c:pt>
                <c:pt idx="70">
                  <c:v>41516</c:v>
                </c:pt>
                <c:pt idx="71">
                  <c:v>41544</c:v>
                </c:pt>
                <c:pt idx="72">
                  <c:v>41572</c:v>
                </c:pt>
                <c:pt idx="73">
                  <c:v>41607</c:v>
                </c:pt>
                <c:pt idx="74">
                  <c:v>41635</c:v>
                </c:pt>
                <c:pt idx="75">
                  <c:v>41670</c:v>
                </c:pt>
                <c:pt idx="76">
                  <c:v>41698</c:v>
                </c:pt>
                <c:pt idx="77">
                  <c:v>41726</c:v>
                </c:pt>
                <c:pt idx="78">
                  <c:v>41754</c:v>
                </c:pt>
                <c:pt idx="79">
                  <c:v>41789</c:v>
                </c:pt>
                <c:pt idx="80">
                  <c:v>41817</c:v>
                </c:pt>
                <c:pt idx="81">
                  <c:v>41845</c:v>
                </c:pt>
                <c:pt idx="82">
                  <c:v>41877</c:v>
                </c:pt>
                <c:pt idx="83">
                  <c:v>41908</c:v>
                </c:pt>
                <c:pt idx="84">
                  <c:v>41943</c:v>
                </c:pt>
                <c:pt idx="85">
                  <c:v>41971</c:v>
                </c:pt>
                <c:pt idx="86">
                  <c:v>41999</c:v>
                </c:pt>
                <c:pt idx="87">
                  <c:v>42034</c:v>
                </c:pt>
                <c:pt idx="88">
                  <c:v>42062</c:v>
                </c:pt>
                <c:pt idx="89">
                  <c:v>42090</c:v>
                </c:pt>
                <c:pt idx="90">
                  <c:v>42124</c:v>
                </c:pt>
                <c:pt idx="91">
                  <c:v>42153</c:v>
                </c:pt>
                <c:pt idx="92">
                  <c:v>42181</c:v>
                </c:pt>
                <c:pt idx="93">
                  <c:v>42216</c:v>
                </c:pt>
                <c:pt idx="94">
                  <c:v>42244</c:v>
                </c:pt>
                <c:pt idx="95">
                  <c:v>42272</c:v>
                </c:pt>
                <c:pt idx="96">
                  <c:v>42307</c:v>
                </c:pt>
                <c:pt idx="97">
                  <c:v>42335</c:v>
                </c:pt>
                <c:pt idx="98">
                  <c:v>42369</c:v>
                </c:pt>
                <c:pt idx="99">
                  <c:v>42398</c:v>
                </c:pt>
                <c:pt idx="100">
                  <c:v>42426</c:v>
                </c:pt>
                <c:pt idx="101">
                  <c:v>42453</c:v>
                </c:pt>
                <c:pt idx="102">
                  <c:v>42482</c:v>
                </c:pt>
                <c:pt idx="103">
                  <c:v>42517</c:v>
                </c:pt>
                <c:pt idx="104">
                  <c:v>42545</c:v>
                </c:pt>
                <c:pt idx="105">
                  <c:v>42580</c:v>
                </c:pt>
                <c:pt idx="106">
                  <c:v>42608</c:v>
                </c:pt>
                <c:pt idx="107">
                  <c:v>42643</c:v>
                </c:pt>
                <c:pt idx="108">
                  <c:v>42671</c:v>
                </c:pt>
                <c:pt idx="109">
                  <c:v>42699</c:v>
                </c:pt>
                <c:pt idx="110">
                  <c:v>42734</c:v>
                </c:pt>
                <c:pt idx="111">
                  <c:v>42762</c:v>
                </c:pt>
                <c:pt idx="112">
                  <c:v>42790</c:v>
                </c:pt>
                <c:pt idx="113">
                  <c:v>42825</c:v>
                </c:pt>
                <c:pt idx="114">
                  <c:v>42853</c:v>
                </c:pt>
                <c:pt idx="115">
                  <c:v>42881</c:v>
                </c:pt>
                <c:pt idx="116">
                  <c:v>42916</c:v>
                </c:pt>
                <c:pt idx="117">
                  <c:v>42944</c:v>
                </c:pt>
                <c:pt idx="118">
                  <c:v>42972</c:v>
                </c:pt>
                <c:pt idx="119">
                  <c:v>43007</c:v>
                </c:pt>
                <c:pt idx="120">
                  <c:v>43035</c:v>
                </c:pt>
                <c:pt idx="121">
                  <c:v>43063</c:v>
                </c:pt>
                <c:pt idx="122">
                  <c:v>43098</c:v>
                </c:pt>
                <c:pt idx="123">
                  <c:v>43126</c:v>
                </c:pt>
                <c:pt idx="124">
                  <c:v>43154</c:v>
                </c:pt>
                <c:pt idx="125">
                  <c:v>43188</c:v>
                </c:pt>
                <c:pt idx="126">
                  <c:v>43217</c:v>
                </c:pt>
                <c:pt idx="127">
                  <c:v>43245</c:v>
                </c:pt>
                <c:pt idx="128">
                  <c:v>43280</c:v>
                </c:pt>
                <c:pt idx="129">
                  <c:v>43308</c:v>
                </c:pt>
                <c:pt idx="130">
                  <c:v>43343</c:v>
                </c:pt>
                <c:pt idx="131">
                  <c:v>43356</c:v>
                </c:pt>
              </c:numCache>
            </c:numRef>
          </c:cat>
          <c:val>
            <c:numRef>
              <c:f>'Selic real ex-ante'!$D$2:$D$133</c:f>
              <c:numCache>
                <c:formatCode>0.0%</c:formatCode>
                <c:ptCount val="132"/>
                <c:pt idx="0">
                  <c:v>7.1875903266210628E-2</c:v>
                </c:pt>
                <c:pt idx="1">
                  <c:v>7.0123124278568705E-2</c:v>
                </c:pt>
                <c:pt idx="2">
                  <c:v>6.6634707574305008E-2</c:v>
                </c:pt>
                <c:pt idx="3">
                  <c:v>6.6123622424532735E-2</c:v>
                </c:pt>
                <c:pt idx="4">
                  <c:v>6.7043928639938688E-2</c:v>
                </c:pt>
                <c:pt idx="5">
                  <c:v>6.5817206361371783E-2</c:v>
                </c:pt>
                <c:pt idx="6">
                  <c:v>7.009480034472837E-2</c:v>
                </c:pt>
                <c:pt idx="7">
                  <c:v>6.6418551388491176E-2</c:v>
                </c:pt>
                <c:pt idx="8">
                  <c:v>6.6204407294832901E-2</c:v>
                </c:pt>
                <c:pt idx="9">
                  <c:v>7.1699544764795009E-2</c:v>
                </c:pt>
                <c:pt idx="10">
                  <c:v>8.065741972259155E-2</c:v>
                </c:pt>
                <c:pt idx="11">
                  <c:v>8.189081225033279E-2</c:v>
                </c:pt>
                <c:pt idx="12">
                  <c:v>8.004177744018226E-2</c:v>
                </c:pt>
                <c:pt idx="13">
                  <c:v>7.8812594840667716E-2</c:v>
                </c:pt>
                <c:pt idx="14">
                  <c:v>8.3230168555375572E-2</c:v>
                </c:pt>
                <c:pt idx="15">
                  <c:v>7.6989206227910945E-2</c:v>
                </c:pt>
                <c:pt idx="16">
                  <c:v>7.8122011856951445E-2</c:v>
                </c:pt>
                <c:pt idx="17">
                  <c:v>6.7760821575967078E-2</c:v>
                </c:pt>
                <c:pt idx="18">
                  <c:v>5.8671019781063816E-2</c:v>
                </c:pt>
                <c:pt idx="19">
                  <c:v>5.9892328398384986E-2</c:v>
                </c:pt>
                <c:pt idx="20">
                  <c:v>4.957248534921721E-2</c:v>
                </c:pt>
                <c:pt idx="21">
                  <c:v>4.4869331283627911E-2</c:v>
                </c:pt>
                <c:pt idx="22">
                  <c:v>4.5271049596309121E-2</c:v>
                </c:pt>
                <c:pt idx="23">
                  <c:v>4.3565876595336173E-2</c:v>
                </c:pt>
                <c:pt idx="24">
                  <c:v>4.2765365806884725E-2</c:v>
                </c:pt>
                <c:pt idx="25">
                  <c:v>4.1866257903812931E-2</c:v>
                </c:pt>
                <c:pt idx="26">
                  <c:v>4.1267713519724136E-2</c:v>
                </c:pt>
                <c:pt idx="27">
                  <c:v>4.0570280355946897E-2</c:v>
                </c:pt>
                <c:pt idx="28">
                  <c:v>4.0769451622164832E-2</c:v>
                </c:pt>
                <c:pt idx="29">
                  <c:v>3.9277522935779796E-2</c:v>
                </c:pt>
                <c:pt idx="30">
                  <c:v>4.5645530939648626E-2</c:v>
                </c:pt>
                <c:pt idx="31">
                  <c:v>4.5246277205039931E-2</c:v>
                </c:pt>
                <c:pt idx="32">
                  <c:v>5.1803091013165492E-2</c:v>
                </c:pt>
                <c:pt idx="33">
                  <c:v>5.5063351433742858E-2</c:v>
                </c:pt>
                <c:pt idx="34">
                  <c:v>5.4862367844556559E-2</c:v>
                </c:pt>
                <c:pt idx="35">
                  <c:v>5.3257251545411055E-2</c:v>
                </c:pt>
                <c:pt idx="36">
                  <c:v>5.3157093952072909E-2</c:v>
                </c:pt>
                <c:pt idx="37">
                  <c:v>5.1257712387280385E-2</c:v>
                </c:pt>
                <c:pt idx="38">
                  <c:v>5.1257712387280385E-2</c:v>
                </c:pt>
                <c:pt idx="39">
                  <c:v>5.420259641808034E-2</c:v>
                </c:pt>
                <c:pt idx="40">
                  <c:v>5.6003796867584166E-2</c:v>
                </c:pt>
                <c:pt idx="41">
                  <c:v>5.9743954480796502E-2</c:v>
                </c:pt>
                <c:pt idx="42">
                  <c:v>6.3223846591988098E-2</c:v>
                </c:pt>
                <c:pt idx="43">
                  <c:v>6.6260472201066456E-2</c:v>
                </c:pt>
                <c:pt idx="44">
                  <c:v>6.7522586780789373E-2</c:v>
                </c:pt>
                <c:pt idx="45">
                  <c:v>6.7362428842504762E-2</c:v>
                </c:pt>
                <c:pt idx="46">
                  <c:v>6.1913340286337437E-2</c:v>
                </c:pt>
                <c:pt idx="47">
                  <c:v>5.9502412259956561E-2</c:v>
                </c:pt>
                <c:pt idx="48">
                  <c:v>5.5671274379852198E-2</c:v>
                </c:pt>
                <c:pt idx="49">
                  <c:v>5.1335480204584227E-2</c:v>
                </c:pt>
                <c:pt idx="50">
                  <c:v>5.3830817430931654E-2</c:v>
                </c:pt>
                <c:pt idx="51">
                  <c:v>4.9382716049382713E-2</c:v>
                </c:pt>
                <c:pt idx="52">
                  <c:v>4.2458206686930122E-2</c:v>
                </c:pt>
                <c:pt idx="53">
                  <c:v>4.1271347248576618E-2</c:v>
                </c:pt>
                <c:pt idx="54">
                  <c:v>3.2881645029849471E-2</c:v>
                </c:pt>
                <c:pt idx="55">
                  <c:v>2.8241091736163737E-2</c:v>
                </c:pt>
                <c:pt idx="56">
                  <c:v>2.369668246445511E-2</c:v>
                </c:pt>
                <c:pt idx="57">
                  <c:v>2.3211747986736198E-2</c:v>
                </c:pt>
                <c:pt idx="58">
                  <c:v>1.7510648367250248E-2</c:v>
                </c:pt>
                <c:pt idx="59">
                  <c:v>1.6394996209249557E-2</c:v>
                </c:pt>
                <c:pt idx="60">
                  <c:v>1.7552182163187879E-2</c:v>
                </c:pt>
                <c:pt idx="61">
                  <c:v>1.7648733276401929E-2</c:v>
                </c:pt>
                <c:pt idx="62">
                  <c:v>1.6298682839003265E-2</c:v>
                </c:pt>
                <c:pt idx="63">
                  <c:v>1.6298682839003265E-2</c:v>
                </c:pt>
                <c:pt idx="64">
                  <c:v>1.6684045881126153E-2</c:v>
                </c:pt>
                <c:pt idx="65">
                  <c:v>1.726263871763245E-2</c:v>
                </c:pt>
                <c:pt idx="66">
                  <c:v>1.847465656087155E-2</c:v>
                </c:pt>
                <c:pt idx="67">
                  <c:v>2.204977760953919E-2</c:v>
                </c:pt>
                <c:pt idx="68">
                  <c:v>2.2243256034074843E-2</c:v>
                </c:pt>
                <c:pt idx="69">
                  <c:v>2.522914107530938E-2</c:v>
                </c:pt>
                <c:pt idx="70">
                  <c:v>2.713908782510388E-2</c:v>
                </c:pt>
                <c:pt idx="71">
                  <c:v>2.6268712927219662E-2</c:v>
                </c:pt>
                <c:pt idx="72">
                  <c:v>3.0879307098474751E-2</c:v>
                </c:pt>
                <c:pt idx="73">
                  <c:v>3.6855500047130008E-2</c:v>
                </c:pt>
                <c:pt idx="74">
                  <c:v>3.7442233330189589E-2</c:v>
                </c:pt>
                <c:pt idx="75">
                  <c:v>4.2452830188679069E-2</c:v>
                </c:pt>
                <c:pt idx="76">
                  <c:v>4.362985299660771E-2</c:v>
                </c:pt>
                <c:pt idx="77">
                  <c:v>4.3433201432070856E-2</c:v>
                </c:pt>
                <c:pt idx="78">
                  <c:v>4.7169811320754818E-2</c:v>
                </c:pt>
                <c:pt idx="79">
                  <c:v>4.7071031034808142E-2</c:v>
                </c:pt>
                <c:pt idx="80">
                  <c:v>4.8059673307525363E-2</c:v>
                </c:pt>
                <c:pt idx="81">
                  <c:v>4.7762884651689763E-2</c:v>
                </c:pt>
                <c:pt idx="82">
                  <c:v>4.4804216867470048E-2</c:v>
                </c:pt>
                <c:pt idx="83">
                  <c:v>4.3919872096304102E-2</c:v>
                </c:pt>
                <c:pt idx="84">
                  <c:v>4.5779281819890993E-2</c:v>
                </c:pt>
                <c:pt idx="85">
                  <c:v>4.3914797785493009E-2</c:v>
                </c:pt>
                <c:pt idx="86">
                  <c:v>4.8409794539825413E-2</c:v>
                </c:pt>
                <c:pt idx="87">
                  <c:v>5.2903104774411513E-2</c:v>
                </c:pt>
                <c:pt idx="88">
                  <c:v>5.3594893936549814E-2</c:v>
                </c:pt>
                <c:pt idx="89">
                  <c:v>6.0677328316086632E-2</c:v>
                </c:pt>
                <c:pt idx="90">
                  <c:v>6.8799546998867367E-2</c:v>
                </c:pt>
                <c:pt idx="91">
                  <c:v>6.8497028021511364E-2</c:v>
                </c:pt>
                <c:pt idx="92">
                  <c:v>7.32144541937918E-2</c:v>
                </c:pt>
                <c:pt idx="93">
                  <c:v>8.1196176776757945E-2</c:v>
                </c:pt>
                <c:pt idx="94">
                  <c:v>8.1400851869380064E-2</c:v>
                </c:pt>
                <c:pt idx="95">
                  <c:v>7.7322017916077401E-2</c:v>
                </c:pt>
                <c:pt idx="96">
                  <c:v>7.3072226918380778E-2</c:v>
                </c:pt>
                <c:pt idx="97">
                  <c:v>6.6959282779230467E-2</c:v>
                </c:pt>
                <c:pt idx="98">
                  <c:v>6.8356087525715425E-2</c:v>
                </c:pt>
                <c:pt idx="99">
                  <c:v>6.9556262872121355E-2</c:v>
                </c:pt>
                <c:pt idx="100">
                  <c:v>7.1060279366269796E-2</c:v>
                </c:pt>
                <c:pt idx="101">
                  <c:v>7.2971450037565777E-2</c:v>
                </c:pt>
                <c:pt idx="102">
                  <c:v>7.5800376647834344E-2</c:v>
                </c:pt>
                <c:pt idx="103">
                  <c:v>7.8237070592676483E-2</c:v>
                </c:pt>
                <c:pt idx="104">
                  <c:v>7.8033591243630962E-2</c:v>
                </c:pt>
                <c:pt idx="105">
                  <c:v>8.242539081004252E-2</c:v>
                </c:pt>
                <c:pt idx="106">
                  <c:v>8.478921382453497E-2</c:v>
                </c:pt>
                <c:pt idx="107">
                  <c:v>8.6543033761293353E-2</c:v>
                </c:pt>
                <c:pt idx="108">
                  <c:v>8.6231538828013266E-2</c:v>
                </c:pt>
                <c:pt idx="109">
                  <c:v>8.6852893507484152E-2</c:v>
                </c:pt>
                <c:pt idx="110">
                  <c:v>8.5400763358778553E-2</c:v>
                </c:pt>
                <c:pt idx="111">
                  <c:v>7.8655975563191927E-2</c:v>
                </c:pt>
                <c:pt idx="112">
                  <c:v>7.3648971783835337E-2</c:v>
                </c:pt>
                <c:pt idx="113">
                  <c:v>7.3443626279047436E-2</c:v>
                </c:pt>
                <c:pt idx="114">
                  <c:v>6.3168960244648353E-2</c:v>
                </c:pt>
                <c:pt idx="115">
                  <c:v>6.3372204167463142E-2</c:v>
                </c:pt>
                <c:pt idx="116">
                  <c:v>5.5427914991384331E-2</c:v>
                </c:pt>
                <c:pt idx="117">
                  <c:v>4.5254496747034079E-2</c:v>
                </c:pt>
                <c:pt idx="118">
                  <c:v>4.7459252157238785E-2</c:v>
                </c:pt>
                <c:pt idx="119">
                  <c:v>4.1165720881023216E-2</c:v>
                </c:pt>
                <c:pt idx="120">
                  <c:v>3.3653846153846034E-2</c:v>
                </c:pt>
                <c:pt idx="121" formatCode="0.00%">
                  <c:v>3.2890940565493354E-2</c:v>
                </c:pt>
                <c:pt idx="122" formatCode="0.00%">
                  <c:v>2.9836381135707635E-2</c:v>
                </c:pt>
                <c:pt idx="123" formatCode="0.00%">
                  <c:v>2.8747235842707441E-2</c:v>
                </c:pt>
                <c:pt idx="124">
                  <c:v>2.6343620805691526E-2</c:v>
                </c:pt>
                <c:pt idx="125">
                  <c:v>2.4531024531024404E-2</c:v>
                </c:pt>
                <c:pt idx="126">
                  <c:v>2.3251345119139177E-2</c:v>
                </c:pt>
                <c:pt idx="127">
                  <c:v>2.0897239263803824E-2</c:v>
                </c:pt>
                <c:pt idx="128">
                  <c:v>2.3841568929052093E-2</c:v>
                </c:pt>
                <c:pt idx="129">
                  <c:v>2.7298157615510688E-2</c:v>
                </c:pt>
                <c:pt idx="130">
                  <c:v>2.6506024096385472E-2</c:v>
                </c:pt>
                <c:pt idx="131">
                  <c:v>2.7000964320154308E-2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F58-4594-B811-70FDB6C9DB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142784"/>
        <c:axId val="87144320"/>
      </c:lineChart>
      <c:dateAx>
        <c:axId val="87142784"/>
        <c:scaling>
          <c:orientation val="minMax"/>
        </c:scaling>
        <c:delete val="0"/>
        <c:axPos val="b"/>
        <c:numFmt formatCode="[$-416]mmm\-yy;@" sourceLinked="0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87144320"/>
        <c:crosses val="autoZero"/>
        <c:auto val="1"/>
        <c:lblOffset val="100"/>
        <c:baseTimeUnit val="months"/>
      </c:dateAx>
      <c:valAx>
        <c:axId val="87144320"/>
        <c:scaling>
          <c:orientation val="minMax"/>
          <c:max val="0.15000000000000002"/>
          <c:min val="0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87142784"/>
        <c:crosses val="autoZero"/>
        <c:crossBetween val="between"/>
        <c:majorUnit val="3.0000000000000006E-2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Selic real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'Selic real ex-ante'!$D$1</c:f>
              <c:strCache>
                <c:ptCount val="1"/>
                <c:pt idx="0">
                  <c:v>Selic real (ex-ante)</c:v>
                </c:pt>
              </c:strCache>
            </c:strRef>
          </c:tx>
          <c:spPr>
            <a:ln w="317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'Selic real ex-ante'!$A$2:$A$133</c:f>
              <c:numCache>
                <c:formatCode>m/d/yyyy</c:formatCode>
                <c:ptCount val="132"/>
                <c:pt idx="0">
                  <c:v>39381</c:v>
                </c:pt>
                <c:pt idx="1">
                  <c:v>39416</c:v>
                </c:pt>
                <c:pt idx="2">
                  <c:v>39444</c:v>
                </c:pt>
                <c:pt idx="3">
                  <c:v>39472</c:v>
                </c:pt>
                <c:pt idx="4">
                  <c:v>39507</c:v>
                </c:pt>
                <c:pt idx="5">
                  <c:v>39535</c:v>
                </c:pt>
                <c:pt idx="6">
                  <c:v>39563</c:v>
                </c:pt>
                <c:pt idx="7">
                  <c:v>39598</c:v>
                </c:pt>
                <c:pt idx="8">
                  <c:v>39626</c:v>
                </c:pt>
                <c:pt idx="9">
                  <c:v>39654</c:v>
                </c:pt>
                <c:pt idx="10">
                  <c:v>39689</c:v>
                </c:pt>
                <c:pt idx="11">
                  <c:v>39717</c:v>
                </c:pt>
                <c:pt idx="12">
                  <c:v>39752</c:v>
                </c:pt>
                <c:pt idx="13">
                  <c:v>39780</c:v>
                </c:pt>
                <c:pt idx="14">
                  <c:v>39808</c:v>
                </c:pt>
                <c:pt idx="15">
                  <c:v>39843</c:v>
                </c:pt>
                <c:pt idx="16">
                  <c:v>39871</c:v>
                </c:pt>
                <c:pt idx="17">
                  <c:v>39899</c:v>
                </c:pt>
                <c:pt idx="18">
                  <c:v>39933</c:v>
                </c:pt>
                <c:pt idx="19">
                  <c:v>39962</c:v>
                </c:pt>
                <c:pt idx="20">
                  <c:v>39990</c:v>
                </c:pt>
                <c:pt idx="21">
                  <c:v>40025</c:v>
                </c:pt>
                <c:pt idx="22">
                  <c:v>40053</c:v>
                </c:pt>
                <c:pt idx="23">
                  <c:v>40081</c:v>
                </c:pt>
                <c:pt idx="24">
                  <c:v>40116</c:v>
                </c:pt>
                <c:pt idx="25">
                  <c:v>40144</c:v>
                </c:pt>
                <c:pt idx="26">
                  <c:v>40178</c:v>
                </c:pt>
                <c:pt idx="27">
                  <c:v>40207</c:v>
                </c:pt>
                <c:pt idx="28">
                  <c:v>40235</c:v>
                </c:pt>
                <c:pt idx="29">
                  <c:v>40263</c:v>
                </c:pt>
                <c:pt idx="30">
                  <c:v>40298</c:v>
                </c:pt>
                <c:pt idx="31">
                  <c:v>40326</c:v>
                </c:pt>
                <c:pt idx="32">
                  <c:v>40354</c:v>
                </c:pt>
                <c:pt idx="33">
                  <c:v>40389</c:v>
                </c:pt>
                <c:pt idx="34">
                  <c:v>40417</c:v>
                </c:pt>
                <c:pt idx="35">
                  <c:v>40445</c:v>
                </c:pt>
                <c:pt idx="36">
                  <c:v>40480</c:v>
                </c:pt>
                <c:pt idx="37">
                  <c:v>40508</c:v>
                </c:pt>
                <c:pt idx="38">
                  <c:v>40543</c:v>
                </c:pt>
                <c:pt idx="39">
                  <c:v>40571</c:v>
                </c:pt>
                <c:pt idx="40">
                  <c:v>40599</c:v>
                </c:pt>
                <c:pt idx="41">
                  <c:v>40627</c:v>
                </c:pt>
                <c:pt idx="42">
                  <c:v>40662</c:v>
                </c:pt>
                <c:pt idx="43">
                  <c:v>40690</c:v>
                </c:pt>
                <c:pt idx="44">
                  <c:v>40718</c:v>
                </c:pt>
                <c:pt idx="45">
                  <c:v>40753</c:v>
                </c:pt>
                <c:pt idx="46">
                  <c:v>40781</c:v>
                </c:pt>
                <c:pt idx="47">
                  <c:v>40816</c:v>
                </c:pt>
                <c:pt idx="48">
                  <c:v>40844</c:v>
                </c:pt>
                <c:pt idx="49">
                  <c:v>40872</c:v>
                </c:pt>
                <c:pt idx="50">
                  <c:v>40907</c:v>
                </c:pt>
                <c:pt idx="51">
                  <c:v>40935</c:v>
                </c:pt>
                <c:pt idx="52">
                  <c:v>40963</c:v>
                </c:pt>
                <c:pt idx="53">
                  <c:v>40998</c:v>
                </c:pt>
                <c:pt idx="54">
                  <c:v>41026</c:v>
                </c:pt>
                <c:pt idx="55">
                  <c:v>41054</c:v>
                </c:pt>
                <c:pt idx="56">
                  <c:v>41089</c:v>
                </c:pt>
                <c:pt idx="57">
                  <c:v>41117</c:v>
                </c:pt>
                <c:pt idx="58">
                  <c:v>41152</c:v>
                </c:pt>
                <c:pt idx="59">
                  <c:v>41180</c:v>
                </c:pt>
                <c:pt idx="60">
                  <c:v>41208</c:v>
                </c:pt>
                <c:pt idx="61">
                  <c:v>41243</c:v>
                </c:pt>
                <c:pt idx="62">
                  <c:v>41271</c:v>
                </c:pt>
                <c:pt idx="63">
                  <c:v>41299</c:v>
                </c:pt>
                <c:pt idx="64">
                  <c:v>41327</c:v>
                </c:pt>
                <c:pt idx="65">
                  <c:v>41361</c:v>
                </c:pt>
                <c:pt idx="66">
                  <c:v>41390</c:v>
                </c:pt>
                <c:pt idx="67">
                  <c:v>41425</c:v>
                </c:pt>
                <c:pt idx="68">
                  <c:v>41453</c:v>
                </c:pt>
                <c:pt idx="69">
                  <c:v>41481</c:v>
                </c:pt>
                <c:pt idx="70">
                  <c:v>41516</c:v>
                </c:pt>
                <c:pt idx="71">
                  <c:v>41544</c:v>
                </c:pt>
                <c:pt idx="72">
                  <c:v>41572</c:v>
                </c:pt>
                <c:pt idx="73">
                  <c:v>41607</c:v>
                </c:pt>
                <c:pt idx="74">
                  <c:v>41635</c:v>
                </c:pt>
                <c:pt idx="75">
                  <c:v>41670</c:v>
                </c:pt>
                <c:pt idx="76">
                  <c:v>41698</c:v>
                </c:pt>
                <c:pt idx="77">
                  <c:v>41726</c:v>
                </c:pt>
                <c:pt idx="78">
                  <c:v>41754</c:v>
                </c:pt>
                <c:pt idx="79">
                  <c:v>41789</c:v>
                </c:pt>
                <c:pt idx="80">
                  <c:v>41817</c:v>
                </c:pt>
                <c:pt idx="81">
                  <c:v>41845</c:v>
                </c:pt>
                <c:pt idx="82">
                  <c:v>41877</c:v>
                </c:pt>
                <c:pt idx="83">
                  <c:v>41908</c:v>
                </c:pt>
                <c:pt idx="84">
                  <c:v>41943</c:v>
                </c:pt>
                <c:pt idx="85">
                  <c:v>41971</c:v>
                </c:pt>
                <c:pt idx="86">
                  <c:v>41999</c:v>
                </c:pt>
                <c:pt idx="87">
                  <c:v>42034</c:v>
                </c:pt>
                <c:pt idx="88">
                  <c:v>42062</c:v>
                </c:pt>
                <c:pt idx="89">
                  <c:v>42090</c:v>
                </c:pt>
                <c:pt idx="90">
                  <c:v>42124</c:v>
                </c:pt>
                <c:pt idx="91">
                  <c:v>42153</c:v>
                </c:pt>
                <c:pt idx="92">
                  <c:v>42181</c:v>
                </c:pt>
                <c:pt idx="93">
                  <c:v>42216</c:v>
                </c:pt>
                <c:pt idx="94">
                  <c:v>42244</c:v>
                </c:pt>
                <c:pt idx="95">
                  <c:v>42272</c:v>
                </c:pt>
                <c:pt idx="96">
                  <c:v>42307</c:v>
                </c:pt>
                <c:pt idx="97">
                  <c:v>42335</c:v>
                </c:pt>
                <c:pt idx="98">
                  <c:v>42369</c:v>
                </c:pt>
                <c:pt idx="99">
                  <c:v>42398</c:v>
                </c:pt>
                <c:pt idx="100">
                  <c:v>42426</c:v>
                </c:pt>
                <c:pt idx="101">
                  <c:v>42453</c:v>
                </c:pt>
                <c:pt idx="102">
                  <c:v>42482</c:v>
                </c:pt>
                <c:pt idx="103">
                  <c:v>42517</c:v>
                </c:pt>
                <c:pt idx="104">
                  <c:v>42545</c:v>
                </c:pt>
                <c:pt idx="105">
                  <c:v>42580</c:v>
                </c:pt>
                <c:pt idx="106">
                  <c:v>42608</c:v>
                </c:pt>
                <c:pt idx="107">
                  <c:v>42643</c:v>
                </c:pt>
                <c:pt idx="108">
                  <c:v>42671</c:v>
                </c:pt>
                <c:pt idx="109">
                  <c:v>42699</c:v>
                </c:pt>
                <c:pt idx="110">
                  <c:v>42734</c:v>
                </c:pt>
                <c:pt idx="111">
                  <c:v>42762</c:v>
                </c:pt>
                <c:pt idx="112">
                  <c:v>42790</c:v>
                </c:pt>
                <c:pt idx="113">
                  <c:v>42825</c:v>
                </c:pt>
                <c:pt idx="114">
                  <c:v>42853</c:v>
                </c:pt>
                <c:pt idx="115">
                  <c:v>42881</c:v>
                </c:pt>
                <c:pt idx="116">
                  <c:v>42916</c:v>
                </c:pt>
                <c:pt idx="117">
                  <c:v>42944</c:v>
                </c:pt>
                <c:pt idx="118">
                  <c:v>42972</c:v>
                </c:pt>
                <c:pt idx="119">
                  <c:v>43007</c:v>
                </c:pt>
                <c:pt idx="120">
                  <c:v>43035</c:v>
                </c:pt>
                <c:pt idx="121">
                  <c:v>43063</c:v>
                </c:pt>
                <c:pt idx="122">
                  <c:v>43098</c:v>
                </c:pt>
                <c:pt idx="123">
                  <c:v>43126</c:v>
                </c:pt>
                <c:pt idx="124">
                  <c:v>43154</c:v>
                </c:pt>
                <c:pt idx="125">
                  <c:v>43188</c:v>
                </c:pt>
                <c:pt idx="126">
                  <c:v>43217</c:v>
                </c:pt>
                <c:pt idx="127">
                  <c:v>43245</c:v>
                </c:pt>
                <c:pt idx="128">
                  <c:v>43280</c:v>
                </c:pt>
                <c:pt idx="129">
                  <c:v>43308</c:v>
                </c:pt>
                <c:pt idx="130">
                  <c:v>43343</c:v>
                </c:pt>
                <c:pt idx="131">
                  <c:v>43356</c:v>
                </c:pt>
              </c:numCache>
            </c:numRef>
          </c:cat>
          <c:val>
            <c:numRef>
              <c:f>'Selic real ex-ante'!$D$2:$D$133</c:f>
              <c:numCache>
                <c:formatCode>0.0%</c:formatCode>
                <c:ptCount val="132"/>
                <c:pt idx="0">
                  <c:v>7.1875903266210628E-2</c:v>
                </c:pt>
                <c:pt idx="1">
                  <c:v>7.0123124278568705E-2</c:v>
                </c:pt>
                <c:pt idx="2">
                  <c:v>6.6634707574305008E-2</c:v>
                </c:pt>
                <c:pt idx="3">
                  <c:v>6.6123622424532735E-2</c:v>
                </c:pt>
                <c:pt idx="4">
                  <c:v>6.7043928639938688E-2</c:v>
                </c:pt>
                <c:pt idx="5">
                  <c:v>6.5817206361371783E-2</c:v>
                </c:pt>
                <c:pt idx="6">
                  <c:v>7.009480034472837E-2</c:v>
                </c:pt>
                <c:pt idx="7">
                  <c:v>6.6418551388491176E-2</c:v>
                </c:pt>
                <c:pt idx="8">
                  <c:v>6.6204407294832901E-2</c:v>
                </c:pt>
                <c:pt idx="9">
                  <c:v>7.1699544764795009E-2</c:v>
                </c:pt>
                <c:pt idx="10">
                  <c:v>8.065741972259155E-2</c:v>
                </c:pt>
                <c:pt idx="11">
                  <c:v>8.189081225033279E-2</c:v>
                </c:pt>
                <c:pt idx="12">
                  <c:v>8.004177744018226E-2</c:v>
                </c:pt>
                <c:pt idx="13">
                  <c:v>7.8812594840667716E-2</c:v>
                </c:pt>
                <c:pt idx="14">
                  <c:v>8.3230168555375572E-2</c:v>
                </c:pt>
                <c:pt idx="15">
                  <c:v>7.6989206227910945E-2</c:v>
                </c:pt>
                <c:pt idx="16">
                  <c:v>7.8122011856951445E-2</c:v>
                </c:pt>
                <c:pt idx="17">
                  <c:v>6.7760821575967078E-2</c:v>
                </c:pt>
                <c:pt idx="18">
                  <c:v>5.8671019781063816E-2</c:v>
                </c:pt>
                <c:pt idx="19">
                  <c:v>5.9892328398384986E-2</c:v>
                </c:pt>
                <c:pt idx="20">
                  <c:v>4.957248534921721E-2</c:v>
                </c:pt>
                <c:pt idx="21">
                  <c:v>4.4869331283627911E-2</c:v>
                </c:pt>
                <c:pt idx="22">
                  <c:v>4.5271049596309121E-2</c:v>
                </c:pt>
                <c:pt idx="23">
                  <c:v>4.3565876595336173E-2</c:v>
                </c:pt>
                <c:pt idx="24">
                  <c:v>4.2765365806884725E-2</c:v>
                </c:pt>
                <c:pt idx="25">
                  <c:v>4.1866257903812931E-2</c:v>
                </c:pt>
                <c:pt idx="26">
                  <c:v>4.1267713519724136E-2</c:v>
                </c:pt>
                <c:pt idx="27">
                  <c:v>4.0570280355946897E-2</c:v>
                </c:pt>
                <c:pt idx="28">
                  <c:v>4.0769451622164832E-2</c:v>
                </c:pt>
                <c:pt idx="29">
                  <c:v>3.9277522935779796E-2</c:v>
                </c:pt>
                <c:pt idx="30">
                  <c:v>4.5645530939648626E-2</c:v>
                </c:pt>
                <c:pt idx="31">
                  <c:v>4.5246277205039931E-2</c:v>
                </c:pt>
                <c:pt idx="32">
                  <c:v>5.1803091013165492E-2</c:v>
                </c:pt>
                <c:pt idx="33">
                  <c:v>5.5063351433742858E-2</c:v>
                </c:pt>
                <c:pt idx="34">
                  <c:v>5.4862367844556559E-2</c:v>
                </c:pt>
                <c:pt idx="35">
                  <c:v>5.3257251545411055E-2</c:v>
                </c:pt>
                <c:pt idx="36">
                  <c:v>5.3157093952072909E-2</c:v>
                </c:pt>
                <c:pt idx="37">
                  <c:v>5.1257712387280385E-2</c:v>
                </c:pt>
                <c:pt idx="38">
                  <c:v>5.1257712387280385E-2</c:v>
                </c:pt>
                <c:pt idx="39">
                  <c:v>5.420259641808034E-2</c:v>
                </c:pt>
                <c:pt idx="40">
                  <c:v>5.6003796867584166E-2</c:v>
                </c:pt>
                <c:pt idx="41">
                  <c:v>5.9743954480796502E-2</c:v>
                </c:pt>
                <c:pt idx="42">
                  <c:v>6.3223846591988098E-2</c:v>
                </c:pt>
                <c:pt idx="43">
                  <c:v>6.6260472201066456E-2</c:v>
                </c:pt>
                <c:pt idx="44">
                  <c:v>6.7522586780789373E-2</c:v>
                </c:pt>
                <c:pt idx="45">
                  <c:v>6.7362428842504762E-2</c:v>
                </c:pt>
                <c:pt idx="46">
                  <c:v>6.1913340286337437E-2</c:v>
                </c:pt>
                <c:pt idx="47">
                  <c:v>5.9502412259956561E-2</c:v>
                </c:pt>
                <c:pt idx="48">
                  <c:v>5.5671274379852198E-2</c:v>
                </c:pt>
                <c:pt idx="49">
                  <c:v>5.1335480204584227E-2</c:v>
                </c:pt>
                <c:pt idx="50">
                  <c:v>5.3830817430931654E-2</c:v>
                </c:pt>
                <c:pt idx="51">
                  <c:v>4.9382716049382713E-2</c:v>
                </c:pt>
                <c:pt idx="52">
                  <c:v>4.2458206686930122E-2</c:v>
                </c:pt>
                <c:pt idx="53">
                  <c:v>4.1271347248576618E-2</c:v>
                </c:pt>
                <c:pt idx="54">
                  <c:v>3.2881645029849471E-2</c:v>
                </c:pt>
                <c:pt idx="55">
                  <c:v>2.8241091736163737E-2</c:v>
                </c:pt>
                <c:pt idx="56">
                  <c:v>2.369668246445511E-2</c:v>
                </c:pt>
                <c:pt idx="57">
                  <c:v>2.3211747986736198E-2</c:v>
                </c:pt>
                <c:pt idx="58">
                  <c:v>1.7510648367250248E-2</c:v>
                </c:pt>
                <c:pt idx="59">
                  <c:v>1.6394996209249557E-2</c:v>
                </c:pt>
                <c:pt idx="60">
                  <c:v>1.7552182163187879E-2</c:v>
                </c:pt>
                <c:pt idx="61">
                  <c:v>1.7648733276401929E-2</c:v>
                </c:pt>
                <c:pt idx="62">
                  <c:v>1.6298682839003265E-2</c:v>
                </c:pt>
                <c:pt idx="63">
                  <c:v>1.6298682839003265E-2</c:v>
                </c:pt>
                <c:pt idx="64">
                  <c:v>1.6684045881126153E-2</c:v>
                </c:pt>
                <c:pt idx="65">
                  <c:v>1.726263871763245E-2</c:v>
                </c:pt>
                <c:pt idx="66">
                  <c:v>1.847465656087155E-2</c:v>
                </c:pt>
                <c:pt idx="67">
                  <c:v>2.204977760953919E-2</c:v>
                </c:pt>
                <c:pt idx="68">
                  <c:v>2.2243256034074843E-2</c:v>
                </c:pt>
                <c:pt idx="69">
                  <c:v>2.522914107530938E-2</c:v>
                </c:pt>
                <c:pt idx="70">
                  <c:v>2.713908782510388E-2</c:v>
                </c:pt>
                <c:pt idx="71">
                  <c:v>2.6268712927219662E-2</c:v>
                </c:pt>
                <c:pt idx="72">
                  <c:v>3.0879307098474751E-2</c:v>
                </c:pt>
                <c:pt idx="73">
                  <c:v>3.6855500047130008E-2</c:v>
                </c:pt>
                <c:pt idx="74">
                  <c:v>3.7442233330189589E-2</c:v>
                </c:pt>
                <c:pt idx="75">
                  <c:v>4.2452830188679069E-2</c:v>
                </c:pt>
                <c:pt idx="76">
                  <c:v>4.362985299660771E-2</c:v>
                </c:pt>
                <c:pt idx="77">
                  <c:v>4.3433201432070856E-2</c:v>
                </c:pt>
                <c:pt idx="78">
                  <c:v>4.7169811320754818E-2</c:v>
                </c:pt>
                <c:pt idx="79">
                  <c:v>4.7071031034808142E-2</c:v>
                </c:pt>
                <c:pt idx="80">
                  <c:v>4.8059673307525363E-2</c:v>
                </c:pt>
                <c:pt idx="81">
                  <c:v>4.7762884651689763E-2</c:v>
                </c:pt>
                <c:pt idx="82">
                  <c:v>4.4804216867470048E-2</c:v>
                </c:pt>
                <c:pt idx="83">
                  <c:v>4.3919872096304102E-2</c:v>
                </c:pt>
                <c:pt idx="84">
                  <c:v>4.5779281819890993E-2</c:v>
                </c:pt>
                <c:pt idx="85">
                  <c:v>4.3914797785493009E-2</c:v>
                </c:pt>
                <c:pt idx="86">
                  <c:v>4.8409794539825413E-2</c:v>
                </c:pt>
                <c:pt idx="87">
                  <c:v>5.2903104774411513E-2</c:v>
                </c:pt>
                <c:pt idx="88">
                  <c:v>5.3594893936549814E-2</c:v>
                </c:pt>
                <c:pt idx="89">
                  <c:v>6.0677328316086632E-2</c:v>
                </c:pt>
                <c:pt idx="90">
                  <c:v>6.8799546998867367E-2</c:v>
                </c:pt>
                <c:pt idx="91">
                  <c:v>6.8497028021511364E-2</c:v>
                </c:pt>
                <c:pt idx="92">
                  <c:v>7.32144541937918E-2</c:v>
                </c:pt>
                <c:pt idx="93">
                  <c:v>8.1196176776757945E-2</c:v>
                </c:pt>
                <c:pt idx="94">
                  <c:v>8.1400851869380064E-2</c:v>
                </c:pt>
                <c:pt idx="95">
                  <c:v>7.7322017916077401E-2</c:v>
                </c:pt>
                <c:pt idx="96">
                  <c:v>7.3072226918380778E-2</c:v>
                </c:pt>
                <c:pt idx="97">
                  <c:v>6.6959282779230467E-2</c:v>
                </c:pt>
                <c:pt idx="98">
                  <c:v>6.8356087525715425E-2</c:v>
                </c:pt>
                <c:pt idx="99">
                  <c:v>6.9556262872121355E-2</c:v>
                </c:pt>
                <c:pt idx="100">
                  <c:v>7.1060279366269796E-2</c:v>
                </c:pt>
                <c:pt idx="101">
                  <c:v>7.2971450037565777E-2</c:v>
                </c:pt>
                <c:pt idx="102">
                  <c:v>7.5800376647834344E-2</c:v>
                </c:pt>
                <c:pt idx="103">
                  <c:v>7.8237070592676483E-2</c:v>
                </c:pt>
                <c:pt idx="104">
                  <c:v>7.8033591243630962E-2</c:v>
                </c:pt>
                <c:pt idx="105">
                  <c:v>8.242539081004252E-2</c:v>
                </c:pt>
                <c:pt idx="106">
                  <c:v>8.478921382453497E-2</c:v>
                </c:pt>
                <c:pt idx="107">
                  <c:v>8.6543033761293353E-2</c:v>
                </c:pt>
                <c:pt idx="108">
                  <c:v>8.6231538828013266E-2</c:v>
                </c:pt>
                <c:pt idx="109">
                  <c:v>8.6852893507484152E-2</c:v>
                </c:pt>
                <c:pt idx="110">
                  <c:v>8.5400763358778553E-2</c:v>
                </c:pt>
                <c:pt idx="111">
                  <c:v>7.8655975563191927E-2</c:v>
                </c:pt>
                <c:pt idx="112">
                  <c:v>7.3648971783835337E-2</c:v>
                </c:pt>
                <c:pt idx="113">
                  <c:v>7.3443626279047436E-2</c:v>
                </c:pt>
                <c:pt idx="114">
                  <c:v>6.3168960244648353E-2</c:v>
                </c:pt>
                <c:pt idx="115">
                  <c:v>6.3372204167463142E-2</c:v>
                </c:pt>
                <c:pt idx="116">
                  <c:v>5.5427914991384331E-2</c:v>
                </c:pt>
                <c:pt idx="117">
                  <c:v>4.5254496747034079E-2</c:v>
                </c:pt>
                <c:pt idx="118">
                  <c:v>4.7459252157238785E-2</c:v>
                </c:pt>
                <c:pt idx="119">
                  <c:v>4.1165720881023216E-2</c:v>
                </c:pt>
                <c:pt idx="120">
                  <c:v>3.3653846153846034E-2</c:v>
                </c:pt>
                <c:pt idx="121" formatCode="0.00%">
                  <c:v>3.2890940565493354E-2</c:v>
                </c:pt>
                <c:pt idx="122" formatCode="0.00%">
                  <c:v>2.9836381135707635E-2</c:v>
                </c:pt>
                <c:pt idx="123" formatCode="0.00%">
                  <c:v>2.8747235842707441E-2</c:v>
                </c:pt>
                <c:pt idx="124">
                  <c:v>2.6343620805691526E-2</c:v>
                </c:pt>
                <c:pt idx="125">
                  <c:v>2.4531024531024404E-2</c:v>
                </c:pt>
                <c:pt idx="126">
                  <c:v>2.3251345119139177E-2</c:v>
                </c:pt>
                <c:pt idx="127">
                  <c:v>2.0897239263803824E-2</c:v>
                </c:pt>
                <c:pt idx="128">
                  <c:v>2.3841568929052093E-2</c:v>
                </c:pt>
                <c:pt idx="129">
                  <c:v>2.7298157615510688E-2</c:v>
                </c:pt>
                <c:pt idx="130">
                  <c:v>2.6506024096385472E-2</c:v>
                </c:pt>
                <c:pt idx="131">
                  <c:v>2.7000964320154308E-2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2E-4F0C-B474-CBDFBACFA9C2}"/>
            </c:ext>
          </c:extLst>
        </c:ser>
        <c:ser>
          <c:idx val="1"/>
          <c:order val="1"/>
          <c:tx>
            <c:strRef>
              <c:f>'Selic real ex-ante'!$E$1</c:f>
              <c:strCache>
                <c:ptCount val="1"/>
                <c:pt idx="0">
                  <c:v>Selic real efetiva</c:v>
                </c:pt>
              </c:strCache>
            </c:strRef>
          </c:tx>
          <c:spPr>
            <a:ln w="31750"/>
          </c:spPr>
          <c:marker>
            <c:symbol val="none"/>
          </c:marker>
          <c:cat>
            <c:numRef>
              <c:f>'Selic real ex-ante'!$A$2:$A$133</c:f>
              <c:numCache>
                <c:formatCode>m/d/yyyy</c:formatCode>
                <c:ptCount val="132"/>
                <c:pt idx="0">
                  <c:v>39381</c:v>
                </c:pt>
                <c:pt idx="1">
                  <c:v>39416</c:v>
                </c:pt>
                <c:pt idx="2">
                  <c:v>39444</c:v>
                </c:pt>
                <c:pt idx="3">
                  <c:v>39472</c:v>
                </c:pt>
                <c:pt idx="4">
                  <c:v>39507</c:v>
                </c:pt>
                <c:pt idx="5">
                  <c:v>39535</c:v>
                </c:pt>
                <c:pt idx="6">
                  <c:v>39563</c:v>
                </c:pt>
                <c:pt idx="7">
                  <c:v>39598</c:v>
                </c:pt>
                <c:pt idx="8">
                  <c:v>39626</c:v>
                </c:pt>
                <c:pt idx="9">
                  <c:v>39654</c:v>
                </c:pt>
                <c:pt idx="10">
                  <c:v>39689</c:v>
                </c:pt>
                <c:pt idx="11">
                  <c:v>39717</c:v>
                </c:pt>
                <c:pt idx="12">
                  <c:v>39752</c:v>
                </c:pt>
                <c:pt idx="13">
                  <c:v>39780</c:v>
                </c:pt>
                <c:pt idx="14">
                  <c:v>39808</c:v>
                </c:pt>
                <c:pt idx="15">
                  <c:v>39843</c:v>
                </c:pt>
                <c:pt idx="16">
                  <c:v>39871</c:v>
                </c:pt>
                <c:pt idx="17">
                  <c:v>39899</c:v>
                </c:pt>
                <c:pt idx="18">
                  <c:v>39933</c:v>
                </c:pt>
                <c:pt idx="19">
                  <c:v>39962</c:v>
                </c:pt>
                <c:pt idx="20">
                  <c:v>39990</c:v>
                </c:pt>
                <c:pt idx="21">
                  <c:v>40025</c:v>
                </c:pt>
                <c:pt idx="22">
                  <c:v>40053</c:v>
                </c:pt>
                <c:pt idx="23">
                  <c:v>40081</c:v>
                </c:pt>
                <c:pt idx="24">
                  <c:v>40116</c:v>
                </c:pt>
                <c:pt idx="25">
                  <c:v>40144</c:v>
                </c:pt>
                <c:pt idx="26">
                  <c:v>40178</c:v>
                </c:pt>
                <c:pt idx="27">
                  <c:v>40207</c:v>
                </c:pt>
                <c:pt idx="28">
                  <c:v>40235</c:v>
                </c:pt>
                <c:pt idx="29">
                  <c:v>40263</c:v>
                </c:pt>
                <c:pt idx="30">
                  <c:v>40298</c:v>
                </c:pt>
                <c:pt idx="31">
                  <c:v>40326</c:v>
                </c:pt>
                <c:pt idx="32">
                  <c:v>40354</c:v>
                </c:pt>
                <c:pt idx="33">
                  <c:v>40389</c:v>
                </c:pt>
                <c:pt idx="34">
                  <c:v>40417</c:v>
                </c:pt>
                <c:pt idx="35">
                  <c:v>40445</c:v>
                </c:pt>
                <c:pt idx="36">
                  <c:v>40480</c:v>
                </c:pt>
                <c:pt idx="37">
                  <c:v>40508</c:v>
                </c:pt>
                <c:pt idx="38">
                  <c:v>40543</c:v>
                </c:pt>
                <c:pt idx="39">
                  <c:v>40571</c:v>
                </c:pt>
                <c:pt idx="40">
                  <c:v>40599</c:v>
                </c:pt>
                <c:pt idx="41">
                  <c:v>40627</c:v>
                </c:pt>
                <c:pt idx="42">
                  <c:v>40662</c:v>
                </c:pt>
                <c:pt idx="43">
                  <c:v>40690</c:v>
                </c:pt>
                <c:pt idx="44">
                  <c:v>40718</c:v>
                </c:pt>
                <c:pt idx="45">
                  <c:v>40753</c:v>
                </c:pt>
                <c:pt idx="46">
                  <c:v>40781</c:v>
                </c:pt>
                <c:pt idx="47">
                  <c:v>40816</c:v>
                </c:pt>
                <c:pt idx="48">
                  <c:v>40844</c:v>
                </c:pt>
                <c:pt idx="49">
                  <c:v>40872</c:v>
                </c:pt>
                <c:pt idx="50">
                  <c:v>40907</c:v>
                </c:pt>
                <c:pt idx="51">
                  <c:v>40935</c:v>
                </c:pt>
                <c:pt idx="52">
                  <c:v>40963</c:v>
                </c:pt>
                <c:pt idx="53">
                  <c:v>40998</c:v>
                </c:pt>
                <c:pt idx="54">
                  <c:v>41026</c:v>
                </c:pt>
                <c:pt idx="55">
                  <c:v>41054</c:v>
                </c:pt>
                <c:pt idx="56">
                  <c:v>41089</c:v>
                </c:pt>
                <c:pt idx="57">
                  <c:v>41117</c:v>
                </c:pt>
                <c:pt idx="58">
                  <c:v>41152</c:v>
                </c:pt>
                <c:pt idx="59">
                  <c:v>41180</c:v>
                </c:pt>
                <c:pt idx="60">
                  <c:v>41208</c:v>
                </c:pt>
                <c:pt idx="61">
                  <c:v>41243</c:v>
                </c:pt>
                <c:pt idx="62">
                  <c:v>41271</c:v>
                </c:pt>
                <c:pt idx="63">
                  <c:v>41299</c:v>
                </c:pt>
                <c:pt idx="64">
                  <c:v>41327</c:v>
                </c:pt>
                <c:pt idx="65">
                  <c:v>41361</c:v>
                </c:pt>
                <c:pt idx="66">
                  <c:v>41390</c:v>
                </c:pt>
                <c:pt idx="67">
                  <c:v>41425</c:v>
                </c:pt>
                <c:pt idx="68">
                  <c:v>41453</c:v>
                </c:pt>
                <c:pt idx="69">
                  <c:v>41481</c:v>
                </c:pt>
                <c:pt idx="70">
                  <c:v>41516</c:v>
                </c:pt>
                <c:pt idx="71">
                  <c:v>41544</c:v>
                </c:pt>
                <c:pt idx="72">
                  <c:v>41572</c:v>
                </c:pt>
                <c:pt idx="73">
                  <c:v>41607</c:v>
                </c:pt>
                <c:pt idx="74">
                  <c:v>41635</c:v>
                </c:pt>
                <c:pt idx="75">
                  <c:v>41670</c:v>
                </c:pt>
                <c:pt idx="76">
                  <c:v>41698</c:v>
                </c:pt>
                <c:pt idx="77">
                  <c:v>41726</c:v>
                </c:pt>
                <c:pt idx="78">
                  <c:v>41754</c:v>
                </c:pt>
                <c:pt idx="79">
                  <c:v>41789</c:v>
                </c:pt>
                <c:pt idx="80">
                  <c:v>41817</c:v>
                </c:pt>
                <c:pt idx="81">
                  <c:v>41845</c:v>
                </c:pt>
                <c:pt idx="82">
                  <c:v>41877</c:v>
                </c:pt>
                <c:pt idx="83">
                  <c:v>41908</c:v>
                </c:pt>
                <c:pt idx="84">
                  <c:v>41943</c:v>
                </c:pt>
                <c:pt idx="85">
                  <c:v>41971</c:v>
                </c:pt>
                <c:pt idx="86">
                  <c:v>41999</c:v>
                </c:pt>
                <c:pt idx="87">
                  <c:v>42034</c:v>
                </c:pt>
                <c:pt idx="88">
                  <c:v>42062</c:v>
                </c:pt>
                <c:pt idx="89">
                  <c:v>42090</c:v>
                </c:pt>
                <c:pt idx="90">
                  <c:v>42124</c:v>
                </c:pt>
                <c:pt idx="91">
                  <c:v>42153</c:v>
                </c:pt>
                <c:pt idx="92">
                  <c:v>42181</c:v>
                </c:pt>
                <c:pt idx="93">
                  <c:v>42216</c:v>
                </c:pt>
                <c:pt idx="94">
                  <c:v>42244</c:v>
                </c:pt>
                <c:pt idx="95">
                  <c:v>42272</c:v>
                </c:pt>
                <c:pt idx="96">
                  <c:v>42307</c:v>
                </c:pt>
                <c:pt idx="97">
                  <c:v>42335</c:v>
                </c:pt>
                <c:pt idx="98">
                  <c:v>42369</c:v>
                </c:pt>
                <c:pt idx="99">
                  <c:v>42398</c:v>
                </c:pt>
                <c:pt idx="100">
                  <c:v>42426</c:v>
                </c:pt>
                <c:pt idx="101">
                  <c:v>42453</c:v>
                </c:pt>
                <c:pt idx="102">
                  <c:v>42482</c:v>
                </c:pt>
                <c:pt idx="103">
                  <c:v>42517</c:v>
                </c:pt>
                <c:pt idx="104">
                  <c:v>42545</c:v>
                </c:pt>
                <c:pt idx="105">
                  <c:v>42580</c:v>
                </c:pt>
                <c:pt idx="106">
                  <c:v>42608</c:v>
                </c:pt>
                <c:pt idx="107">
                  <c:v>42643</c:v>
                </c:pt>
                <c:pt idx="108">
                  <c:v>42671</c:v>
                </c:pt>
                <c:pt idx="109">
                  <c:v>42699</c:v>
                </c:pt>
                <c:pt idx="110">
                  <c:v>42734</c:v>
                </c:pt>
                <c:pt idx="111">
                  <c:v>42762</c:v>
                </c:pt>
                <c:pt idx="112">
                  <c:v>42790</c:v>
                </c:pt>
                <c:pt idx="113">
                  <c:v>42825</c:v>
                </c:pt>
                <c:pt idx="114">
                  <c:v>42853</c:v>
                </c:pt>
                <c:pt idx="115">
                  <c:v>42881</c:v>
                </c:pt>
                <c:pt idx="116">
                  <c:v>42916</c:v>
                </c:pt>
                <c:pt idx="117">
                  <c:v>42944</c:v>
                </c:pt>
                <c:pt idx="118">
                  <c:v>42972</c:v>
                </c:pt>
                <c:pt idx="119">
                  <c:v>43007</c:v>
                </c:pt>
                <c:pt idx="120">
                  <c:v>43035</c:v>
                </c:pt>
                <c:pt idx="121">
                  <c:v>43063</c:v>
                </c:pt>
                <c:pt idx="122">
                  <c:v>43098</c:v>
                </c:pt>
                <c:pt idx="123">
                  <c:v>43126</c:v>
                </c:pt>
                <c:pt idx="124">
                  <c:v>43154</c:v>
                </c:pt>
                <c:pt idx="125">
                  <c:v>43188</c:v>
                </c:pt>
                <c:pt idx="126">
                  <c:v>43217</c:v>
                </c:pt>
                <c:pt idx="127">
                  <c:v>43245</c:v>
                </c:pt>
                <c:pt idx="128">
                  <c:v>43280</c:v>
                </c:pt>
                <c:pt idx="129">
                  <c:v>43308</c:v>
                </c:pt>
                <c:pt idx="130">
                  <c:v>43343</c:v>
                </c:pt>
                <c:pt idx="131">
                  <c:v>43356</c:v>
                </c:pt>
              </c:numCache>
            </c:numRef>
          </c:cat>
          <c:val>
            <c:numRef>
              <c:f>'Selic real ex-ante'!$E$2:$E$133</c:f>
              <c:numCache>
                <c:formatCode>0.0%</c:formatCode>
                <c:ptCount val="132"/>
                <c:pt idx="0">
                  <c:v>7.7792259292325916E-2</c:v>
                </c:pt>
                <c:pt idx="1">
                  <c:v>7.5121562399271369E-2</c:v>
                </c:pt>
                <c:pt idx="2">
                  <c:v>7.0754027803263675E-2</c:v>
                </c:pt>
                <c:pt idx="3">
                  <c:v>6.8101635063598787E-2</c:v>
                </c:pt>
                <c:pt idx="4">
                  <c:v>6.6829334630432724E-2</c:v>
                </c:pt>
                <c:pt idx="5">
                  <c:v>6.3446792984157563E-2</c:v>
                </c:pt>
                <c:pt idx="6">
                  <c:v>5.9853743440517526E-2</c:v>
                </c:pt>
                <c:pt idx="7">
                  <c:v>5.2925245662370779E-2</c:v>
                </c:pt>
                <c:pt idx="8">
                  <c:v>4.8636700584132164E-2</c:v>
                </c:pt>
                <c:pt idx="9">
                  <c:v>4.6647253415721401E-2</c:v>
                </c:pt>
                <c:pt idx="10">
                  <c:v>4.8941835778864684E-2</c:v>
                </c:pt>
                <c:pt idx="11">
                  <c:v>5.1224218149064527E-2</c:v>
                </c:pt>
                <c:pt idx="12">
                  <c:v>5.2254402316291859E-2</c:v>
                </c:pt>
                <c:pt idx="13">
                  <c:v>5.4342752968877805E-2</c:v>
                </c:pt>
                <c:pt idx="14">
                  <c:v>6.2120184963127878E-2</c:v>
                </c:pt>
                <c:pt idx="15">
                  <c:v>6.4017967021477995E-2</c:v>
                </c:pt>
                <c:pt idx="16">
                  <c:v>6.4016014394439491E-2</c:v>
                </c:pt>
                <c:pt idx="17">
                  <c:v>6.8364844278904879E-2</c:v>
                </c:pt>
                <c:pt idx="18">
                  <c:v>6.8473383330072135E-2</c:v>
                </c:pt>
                <c:pt idx="19">
                  <c:v>7.0707724592442789E-2</c:v>
                </c:pt>
                <c:pt idx="20">
                  <c:v>7.2632734777385188E-2</c:v>
                </c:pt>
                <c:pt idx="21">
                  <c:v>7.2755749325249086E-2</c:v>
                </c:pt>
                <c:pt idx="22">
                  <c:v>7.0639344620744504E-2</c:v>
                </c:pt>
                <c:pt idx="23">
                  <c:v>6.6510232676477044E-2</c:v>
                </c:pt>
                <c:pt idx="24">
                  <c:v>6.314452806673132E-2</c:v>
                </c:pt>
                <c:pt idx="25">
                  <c:v>5.8828337144770204E-2</c:v>
                </c:pt>
                <c:pt idx="26">
                  <c:v>5.3798873165670669E-2</c:v>
                </c:pt>
                <c:pt idx="27">
                  <c:v>4.6918585294173587E-2</c:v>
                </c:pt>
                <c:pt idx="28">
                  <c:v>4.1733126934734965E-2</c:v>
                </c:pt>
                <c:pt idx="29">
                  <c:v>3.6257099703152607E-2</c:v>
                </c:pt>
                <c:pt idx="30">
                  <c:v>3.358435495429446E-2</c:v>
                </c:pt>
                <c:pt idx="31">
                  <c:v>3.3790799525569959E-2</c:v>
                </c:pt>
                <c:pt idx="32">
                  <c:v>3.7821352451818058E-2</c:v>
                </c:pt>
                <c:pt idx="33">
                  <c:v>4.0930541296007483E-2</c:v>
                </c:pt>
                <c:pt idx="34">
                  <c:v>4.4144975189199132E-2</c:v>
                </c:pt>
                <c:pt idx="35">
                  <c:v>4.3617808624972776E-2</c:v>
                </c:pt>
                <c:pt idx="36">
                  <c:v>3.998727587673323E-2</c:v>
                </c:pt>
                <c:pt idx="37">
                  <c:v>3.7198582009595693E-2</c:v>
                </c:pt>
                <c:pt idx="38">
                  <c:v>3.6572791630071766E-2</c:v>
                </c:pt>
                <c:pt idx="39">
                  <c:v>3.7808278040107002E-2</c:v>
                </c:pt>
                <c:pt idx="40">
                  <c:v>4.0181154741326219E-2</c:v>
                </c:pt>
                <c:pt idx="41">
                  <c:v>3.9041990699086204E-2</c:v>
                </c:pt>
                <c:pt idx="42">
                  <c:v>3.8730918740497389E-2</c:v>
                </c:pt>
                <c:pt idx="43">
                  <c:v>4.0790781156675893E-2</c:v>
                </c:pt>
                <c:pt idx="44">
                  <c:v>4.098478005363182E-2</c:v>
                </c:pt>
                <c:pt idx="45">
                  <c:v>4.0559416507448098E-2</c:v>
                </c:pt>
                <c:pt idx="46">
                  <c:v>3.8988609253485906E-2</c:v>
                </c:pt>
                <c:pt idx="47">
                  <c:v>3.9088271072863945E-2</c:v>
                </c:pt>
                <c:pt idx="48">
                  <c:v>4.3122933371664729E-2</c:v>
                </c:pt>
                <c:pt idx="49">
                  <c:v>4.6858852625833336E-2</c:v>
                </c:pt>
                <c:pt idx="50">
                  <c:v>4.8005287516931006E-2</c:v>
                </c:pt>
                <c:pt idx="51">
                  <c:v>5.1131701942461527E-2</c:v>
                </c:pt>
                <c:pt idx="52">
                  <c:v>5.3852774794944436E-2</c:v>
                </c:pt>
                <c:pt idx="53">
                  <c:v>5.8902022213809024E-2</c:v>
                </c:pt>
                <c:pt idx="54">
                  <c:v>5.8902971711045637E-2</c:v>
                </c:pt>
                <c:pt idx="55">
                  <c:v>5.743940717674767E-2</c:v>
                </c:pt>
                <c:pt idx="56">
                  <c:v>5.4825048352515893E-2</c:v>
                </c:pt>
                <c:pt idx="57">
                  <c:v>4.8967754250663464E-2</c:v>
                </c:pt>
                <c:pt idx="58">
                  <c:v>4.4607573569406256E-2</c:v>
                </c:pt>
                <c:pt idx="59">
                  <c:v>4.0054226351991407E-2</c:v>
                </c:pt>
                <c:pt idx="60">
                  <c:v>3.5620677542950396E-2</c:v>
                </c:pt>
                <c:pt idx="61">
                  <c:v>3.1616603713075619E-2</c:v>
                </c:pt>
                <c:pt idx="62">
                  <c:v>2.4978625167454416E-2</c:v>
                </c:pt>
                <c:pt idx="63">
                  <c:v>1.8992454858680841E-2</c:v>
                </c:pt>
                <c:pt idx="64">
                  <c:v>1.4847345424211067E-2</c:v>
                </c:pt>
                <c:pt idx="65">
                  <c:v>9.5103171178334556E-3</c:v>
                </c:pt>
                <c:pt idx="66">
                  <c:v>9.4106161169529301E-3</c:v>
                </c:pt>
                <c:pt idx="67">
                  <c:v>7.9073927371879904E-3</c:v>
                </c:pt>
                <c:pt idx="68">
                  <c:v>5.7979542687729424E-3</c:v>
                </c:pt>
                <c:pt idx="69">
                  <c:v>1.0221139307322158E-2</c:v>
                </c:pt>
                <c:pt idx="70">
                  <c:v>1.2135403391112076E-2</c:v>
                </c:pt>
                <c:pt idx="71">
                  <c:v>1.6069475628113894E-2</c:v>
                </c:pt>
                <c:pt idx="72">
                  <c:v>1.8291757504190098E-2</c:v>
                </c:pt>
                <c:pt idx="73">
                  <c:v>2.0622105480894826E-2</c:v>
                </c:pt>
                <c:pt idx="74">
                  <c:v>2.1740348587226066E-2</c:v>
                </c:pt>
                <c:pt idx="75">
                  <c:v>2.7437362663945475E-2</c:v>
                </c:pt>
                <c:pt idx="76">
                  <c:v>2.958354646793615E-2</c:v>
                </c:pt>
                <c:pt idx="77">
                  <c:v>2.7235305968467349E-2</c:v>
                </c:pt>
                <c:pt idx="78">
                  <c:v>2.8152386833022014E-2</c:v>
                </c:pt>
                <c:pt idx="79">
                  <c:v>2.9988269324016104E-2</c:v>
                </c:pt>
                <c:pt idx="80">
                  <c:v>3.0698894099199237E-2</c:v>
                </c:pt>
                <c:pt idx="81">
                  <c:v>3.3259145047786154E-2</c:v>
                </c:pt>
                <c:pt idx="82">
                  <c:v>3.4797472616507674E-2</c:v>
                </c:pt>
                <c:pt idx="83">
                  <c:v>3.45843300189006E-2</c:v>
                </c:pt>
                <c:pt idx="84">
                  <c:v>3.7568642192484125E-2</c:v>
                </c:pt>
                <c:pt idx="85">
                  <c:v>3.9114884194213273E-2</c:v>
                </c:pt>
                <c:pt idx="86">
                  <c:v>4.2313469811585014E-2</c:v>
                </c:pt>
                <c:pt idx="87">
                  <c:v>3.6133430947737688E-2</c:v>
                </c:pt>
                <c:pt idx="88">
                  <c:v>3.1014901449239796E-2</c:v>
                </c:pt>
                <c:pt idx="89">
                  <c:v>2.9696133517880918E-2</c:v>
                </c:pt>
                <c:pt idx="90">
                  <c:v>3.0614349130663188E-2</c:v>
                </c:pt>
                <c:pt idx="91">
                  <c:v>2.8972489047999428E-2</c:v>
                </c:pt>
                <c:pt idx="92">
                  <c:v>2.7532586456633812E-2</c:v>
                </c:pt>
                <c:pt idx="93">
                  <c:v>2.363015152898984E-2</c:v>
                </c:pt>
                <c:pt idx="94">
                  <c:v>2.6372818825538324E-2</c:v>
                </c:pt>
                <c:pt idx="95">
                  <c:v>2.8713917977452041E-2</c:v>
                </c:pt>
                <c:pt idx="96">
                  <c:v>2.6256513887128685E-2</c:v>
                </c:pt>
                <c:pt idx="97">
                  <c:v>2.3404413305717631E-2</c:v>
                </c:pt>
                <c:pt idx="98">
                  <c:v>2.3603533412014377E-2</c:v>
                </c:pt>
                <c:pt idx="99">
                  <c:v>2.4516828402257218E-2</c:v>
                </c:pt>
                <c:pt idx="100">
                  <c:v>2.9600971779527807E-2</c:v>
                </c:pt>
                <c:pt idx="101">
                  <c:v>3.9958826669685754E-2</c:v>
                </c:pt>
                <c:pt idx="102">
                  <c:v>4.2126795938568273E-2</c:v>
                </c:pt>
                <c:pt idx="103">
                  <c:v>4.2950973061128828E-2</c:v>
                </c:pt>
                <c:pt idx="104">
                  <c:v>4.8456742612878134E-2</c:v>
                </c:pt>
                <c:pt idx="105">
                  <c:v>4.8773693509610583E-2</c:v>
                </c:pt>
                <c:pt idx="106">
                  <c:v>4.7614985983424063E-2</c:v>
                </c:pt>
                <c:pt idx="107">
                  <c:v>5.2430162777513223E-2</c:v>
                </c:pt>
                <c:pt idx="108">
                  <c:v>5.7680473907458119E-2</c:v>
                </c:pt>
                <c:pt idx="109">
                  <c:v>6.6232396943309624E-2</c:v>
                </c:pt>
                <c:pt idx="110">
                  <c:v>7.2824105882284051E-2</c:v>
                </c:pt>
                <c:pt idx="111">
                  <c:v>8.265738996689187E-2</c:v>
                </c:pt>
                <c:pt idx="112">
                  <c:v>8.7406802939349992E-2</c:v>
                </c:pt>
                <c:pt idx="113">
                  <c:v>8.817469970783276E-2</c:v>
                </c:pt>
                <c:pt idx="114">
                  <c:v>9.0361070834219515E-2</c:v>
                </c:pt>
                <c:pt idx="115">
                  <c:v>9.3519731732985667E-2</c:v>
                </c:pt>
                <c:pt idx="116">
                  <c:v>9.6071341611886574E-2</c:v>
                </c:pt>
                <c:pt idx="117">
                  <c:v>9.5763087084691279E-2</c:v>
                </c:pt>
                <c:pt idx="118">
                  <c:v>9.3939219716096423E-2</c:v>
                </c:pt>
                <c:pt idx="119">
                  <c:v>8.7984457848213626E-2</c:v>
                </c:pt>
                <c:pt idx="120">
                  <c:v>8.1843611635904479E-2</c:v>
                </c:pt>
                <c:pt idx="121">
                  <c:v>7.573747825035837E-2</c:v>
                </c:pt>
                <c:pt idx="122">
                  <c:v>6.8076472239323671E-2</c:v>
                </c:pt>
                <c:pt idx="123">
                  <c:v>6.3641670018820706E-2</c:v>
                </c:pt>
                <c:pt idx="124">
                  <c:v>5.9529403263846703E-2</c:v>
                </c:pt>
                <c:pt idx="125">
                  <c:v>5.5762106408930423E-2</c:v>
                </c:pt>
                <c:pt idx="126">
                  <c:v>5.2093393600814775E-2</c:v>
                </c:pt>
                <c:pt idx="127">
                  <c:v>4.6862518768731931E-2</c:v>
                </c:pt>
                <c:pt idx="128">
                  <c:v>2.847371849717284E-2</c:v>
                </c:pt>
                <c:pt idx="129">
                  <c:v>2.4900707151363388E-2</c:v>
                </c:pt>
                <c:pt idx="130">
                  <c:v>2.5427897211033779E-2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2E-4F0C-B474-CBDFBACFA9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131456"/>
        <c:axId val="103564416"/>
      </c:lineChart>
      <c:dateAx>
        <c:axId val="112131456"/>
        <c:scaling>
          <c:orientation val="minMax"/>
        </c:scaling>
        <c:delete val="0"/>
        <c:axPos val="b"/>
        <c:numFmt formatCode="[$-416]mmm\-yy;@" sourceLinked="0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103564416"/>
        <c:crosses val="autoZero"/>
        <c:auto val="1"/>
        <c:lblOffset val="100"/>
        <c:baseTimeUnit val="days"/>
      </c:dateAx>
      <c:valAx>
        <c:axId val="103564416"/>
        <c:scaling>
          <c:orientation val="minMax"/>
          <c:max val="0.1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6350">
            <a:noFill/>
          </a:ln>
        </c:spPr>
        <c:crossAx val="112131456"/>
        <c:crosses val="autoZero"/>
        <c:crossBetween val="between"/>
        <c:majorUnit val="2.0000000000000004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IPCA:</a:t>
            </a:r>
            <a:r>
              <a:rPr lang="es-ES" baseline="0"/>
              <a:t> esperado x observado</a:t>
            </a:r>
            <a:endParaRPr lang="es-E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IPCA!$B$1</c:f>
              <c:strCache>
                <c:ptCount val="1"/>
                <c:pt idx="0">
                  <c:v>Observado</c:v>
                </c:pt>
              </c:strCache>
            </c:strRef>
          </c:tx>
          <c:spPr>
            <a:ln w="31750">
              <a:solidFill>
                <a:schemeClr val="accent2"/>
              </a:solidFill>
              <a:prstDash val="solid"/>
            </a:ln>
          </c:spPr>
          <c:marker>
            <c:symbol val="none"/>
          </c:marker>
          <c:cat>
            <c:numRef>
              <c:f>IPCA!$A$409:$A$469</c:f>
              <c:numCache>
                <c:formatCode>mmm\-yy</c:formatCode>
                <c:ptCount val="61"/>
                <c:pt idx="0">
                  <c:v>41609</c:v>
                </c:pt>
                <c:pt idx="1">
                  <c:v>41640</c:v>
                </c:pt>
                <c:pt idx="2">
                  <c:v>41671</c:v>
                </c:pt>
                <c:pt idx="3">
                  <c:v>41699</c:v>
                </c:pt>
                <c:pt idx="4">
                  <c:v>41730</c:v>
                </c:pt>
                <c:pt idx="5">
                  <c:v>41760</c:v>
                </c:pt>
                <c:pt idx="6">
                  <c:v>41791</c:v>
                </c:pt>
                <c:pt idx="7">
                  <c:v>41821</c:v>
                </c:pt>
                <c:pt idx="8">
                  <c:v>41852</c:v>
                </c:pt>
                <c:pt idx="9">
                  <c:v>41883</c:v>
                </c:pt>
                <c:pt idx="10">
                  <c:v>41913</c:v>
                </c:pt>
                <c:pt idx="11">
                  <c:v>41944</c:v>
                </c:pt>
                <c:pt idx="12">
                  <c:v>41974</c:v>
                </c:pt>
                <c:pt idx="13">
                  <c:v>42005</c:v>
                </c:pt>
                <c:pt idx="14">
                  <c:v>42036</c:v>
                </c:pt>
                <c:pt idx="15">
                  <c:v>42064</c:v>
                </c:pt>
                <c:pt idx="16">
                  <c:v>42095</c:v>
                </c:pt>
                <c:pt idx="17">
                  <c:v>42125</c:v>
                </c:pt>
                <c:pt idx="18">
                  <c:v>42156</c:v>
                </c:pt>
                <c:pt idx="19">
                  <c:v>42186</c:v>
                </c:pt>
                <c:pt idx="20">
                  <c:v>42217</c:v>
                </c:pt>
                <c:pt idx="21">
                  <c:v>42248</c:v>
                </c:pt>
                <c:pt idx="22">
                  <c:v>42278</c:v>
                </c:pt>
                <c:pt idx="23">
                  <c:v>42309</c:v>
                </c:pt>
                <c:pt idx="24">
                  <c:v>42339</c:v>
                </c:pt>
                <c:pt idx="25">
                  <c:v>42370</c:v>
                </c:pt>
                <c:pt idx="26">
                  <c:v>42401</c:v>
                </c:pt>
                <c:pt idx="27">
                  <c:v>42430</c:v>
                </c:pt>
                <c:pt idx="28">
                  <c:v>42461</c:v>
                </c:pt>
                <c:pt idx="29">
                  <c:v>42491</c:v>
                </c:pt>
                <c:pt idx="30">
                  <c:v>42522</c:v>
                </c:pt>
                <c:pt idx="31">
                  <c:v>42552</c:v>
                </c:pt>
                <c:pt idx="32">
                  <c:v>42583</c:v>
                </c:pt>
                <c:pt idx="33">
                  <c:v>42614</c:v>
                </c:pt>
                <c:pt idx="34">
                  <c:v>42644</c:v>
                </c:pt>
                <c:pt idx="35">
                  <c:v>42675</c:v>
                </c:pt>
                <c:pt idx="36">
                  <c:v>42705</c:v>
                </c:pt>
                <c:pt idx="37">
                  <c:v>42736</c:v>
                </c:pt>
                <c:pt idx="38">
                  <c:v>42767</c:v>
                </c:pt>
                <c:pt idx="39">
                  <c:v>42795</c:v>
                </c:pt>
                <c:pt idx="40">
                  <c:v>42826</c:v>
                </c:pt>
                <c:pt idx="41">
                  <c:v>42856</c:v>
                </c:pt>
                <c:pt idx="42">
                  <c:v>42887</c:v>
                </c:pt>
                <c:pt idx="43">
                  <c:v>42917</c:v>
                </c:pt>
                <c:pt idx="44">
                  <c:v>42948</c:v>
                </c:pt>
                <c:pt idx="45">
                  <c:v>42979</c:v>
                </c:pt>
                <c:pt idx="46">
                  <c:v>43009</c:v>
                </c:pt>
                <c:pt idx="47">
                  <c:v>43040</c:v>
                </c:pt>
                <c:pt idx="48">
                  <c:v>43070</c:v>
                </c:pt>
                <c:pt idx="49">
                  <c:v>43101</c:v>
                </c:pt>
                <c:pt idx="50">
                  <c:v>43132</c:v>
                </c:pt>
                <c:pt idx="51">
                  <c:v>43160</c:v>
                </c:pt>
                <c:pt idx="52">
                  <c:v>43191</c:v>
                </c:pt>
                <c:pt idx="53">
                  <c:v>43221</c:v>
                </c:pt>
                <c:pt idx="54">
                  <c:v>43252</c:v>
                </c:pt>
                <c:pt idx="55">
                  <c:v>43282</c:v>
                </c:pt>
                <c:pt idx="56">
                  <c:v>43313</c:v>
                </c:pt>
                <c:pt idx="57">
                  <c:v>43344</c:v>
                </c:pt>
                <c:pt idx="58">
                  <c:v>43374</c:v>
                </c:pt>
                <c:pt idx="59">
                  <c:v>43405</c:v>
                </c:pt>
                <c:pt idx="60">
                  <c:v>43435</c:v>
                </c:pt>
              </c:numCache>
            </c:numRef>
          </c:cat>
          <c:val>
            <c:numRef>
              <c:f>IPCA!$B$409:$B$469</c:f>
              <c:numCache>
                <c:formatCode>0.00%</c:formatCode>
                <c:ptCount val="61"/>
                <c:pt idx="0">
                  <c:v>9.1999999999999998E-3</c:v>
                </c:pt>
                <c:pt idx="1">
                  <c:v>5.5000000000000005E-3</c:v>
                </c:pt>
                <c:pt idx="2">
                  <c:v>6.8999999999999999E-3</c:v>
                </c:pt>
                <c:pt idx="3">
                  <c:v>9.1999999999999998E-3</c:v>
                </c:pt>
                <c:pt idx="4">
                  <c:v>6.7000000000000002E-3</c:v>
                </c:pt>
                <c:pt idx="5">
                  <c:v>4.5999999999999999E-3</c:v>
                </c:pt>
                <c:pt idx="6">
                  <c:v>4.0000000000000001E-3</c:v>
                </c:pt>
                <c:pt idx="7">
                  <c:v>1E-4</c:v>
                </c:pt>
                <c:pt idx="8">
                  <c:v>2.5000000000000001E-3</c:v>
                </c:pt>
                <c:pt idx="9">
                  <c:v>5.6999999999999993E-3</c:v>
                </c:pt>
                <c:pt idx="10">
                  <c:v>4.1999999999999997E-3</c:v>
                </c:pt>
                <c:pt idx="11">
                  <c:v>5.1000000000000004E-3</c:v>
                </c:pt>
                <c:pt idx="12">
                  <c:v>7.8000000000000005E-3</c:v>
                </c:pt>
                <c:pt idx="13">
                  <c:v>1.24E-2</c:v>
                </c:pt>
                <c:pt idx="14">
                  <c:v>1.2199999999999999E-2</c:v>
                </c:pt>
                <c:pt idx="15">
                  <c:v>1.32E-2</c:v>
                </c:pt>
                <c:pt idx="16">
                  <c:v>7.0999999999999995E-3</c:v>
                </c:pt>
                <c:pt idx="17">
                  <c:v>7.4000000000000003E-3</c:v>
                </c:pt>
                <c:pt idx="18">
                  <c:v>7.9000000000000008E-3</c:v>
                </c:pt>
                <c:pt idx="19">
                  <c:v>6.1999999999999998E-3</c:v>
                </c:pt>
                <c:pt idx="20">
                  <c:v>2.2000000000000001E-3</c:v>
                </c:pt>
                <c:pt idx="21">
                  <c:v>5.4000000000000003E-3</c:v>
                </c:pt>
                <c:pt idx="22">
                  <c:v>8.199999999999999E-3</c:v>
                </c:pt>
                <c:pt idx="23">
                  <c:v>1.01E-2</c:v>
                </c:pt>
                <c:pt idx="24">
                  <c:v>9.5999999999999992E-3</c:v>
                </c:pt>
                <c:pt idx="25">
                  <c:v>1.2699999999999999E-2</c:v>
                </c:pt>
                <c:pt idx="26">
                  <c:v>9.0000000000000011E-3</c:v>
                </c:pt>
                <c:pt idx="27">
                  <c:v>4.3E-3</c:v>
                </c:pt>
                <c:pt idx="28">
                  <c:v>6.0999999999999995E-3</c:v>
                </c:pt>
                <c:pt idx="29">
                  <c:v>7.8000000000000005E-3</c:v>
                </c:pt>
                <c:pt idx="30">
                  <c:v>3.4999999999999996E-3</c:v>
                </c:pt>
                <c:pt idx="31">
                  <c:v>5.1999999999999998E-3</c:v>
                </c:pt>
                <c:pt idx="32">
                  <c:v>4.4000000000000003E-3</c:v>
                </c:pt>
                <c:pt idx="33">
                  <c:v>8.0000000000000004E-4</c:v>
                </c:pt>
                <c:pt idx="34">
                  <c:v>2.5999999999999999E-3</c:v>
                </c:pt>
                <c:pt idx="35">
                  <c:v>1.8E-3</c:v>
                </c:pt>
                <c:pt idx="36">
                  <c:v>3.0000000000000001E-3</c:v>
                </c:pt>
                <c:pt idx="37">
                  <c:v>3.8E-3</c:v>
                </c:pt>
                <c:pt idx="38">
                  <c:v>3.3E-3</c:v>
                </c:pt>
                <c:pt idx="39">
                  <c:v>2.5000000000000001E-3</c:v>
                </c:pt>
                <c:pt idx="40">
                  <c:v>1.4000000000000002E-3</c:v>
                </c:pt>
                <c:pt idx="41">
                  <c:v>3.0999999999999999E-3</c:v>
                </c:pt>
                <c:pt idx="42">
                  <c:v>-2.3E-3</c:v>
                </c:pt>
                <c:pt idx="43">
                  <c:v>2.3999999999999998E-3</c:v>
                </c:pt>
                <c:pt idx="44">
                  <c:v>1.9E-3</c:v>
                </c:pt>
                <c:pt idx="45">
                  <c:v>1.6000000000000001E-3</c:v>
                </c:pt>
                <c:pt idx="46">
                  <c:v>4.1999999999999997E-3</c:v>
                </c:pt>
                <c:pt idx="47">
                  <c:v>2.8000000000000004E-3</c:v>
                </c:pt>
                <c:pt idx="48">
                  <c:v>4.4000000000000003E-3</c:v>
                </c:pt>
                <c:pt idx="49">
                  <c:v>2.8999999999999998E-3</c:v>
                </c:pt>
                <c:pt idx="50">
                  <c:v>3.2000000000000002E-3</c:v>
                </c:pt>
                <c:pt idx="51">
                  <c:v>8.9999999999999998E-4</c:v>
                </c:pt>
                <c:pt idx="52">
                  <c:v>2.2000000000000001E-3</c:v>
                </c:pt>
                <c:pt idx="53">
                  <c:v>4.0000000000000001E-3</c:v>
                </c:pt>
                <c:pt idx="54">
                  <c:v>1.26E-2</c:v>
                </c:pt>
                <c:pt idx="55">
                  <c:v>3.3E-3</c:v>
                </c:pt>
                <c:pt idx="56">
                  <c:v>-8.9999999999999998E-4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C4-4401-B595-4C6104DC7C97}"/>
            </c:ext>
          </c:extLst>
        </c:ser>
        <c:ser>
          <c:idx val="1"/>
          <c:order val="1"/>
          <c:tx>
            <c:strRef>
              <c:f>IPCA!$C$1</c:f>
              <c:strCache>
                <c:ptCount val="1"/>
                <c:pt idx="0">
                  <c:v>Expectativa mediana FOCUS</c:v>
                </c:pt>
              </c:strCache>
            </c:strRef>
          </c:tx>
          <c:spPr>
            <a:ln w="31750">
              <a:solidFill>
                <a:srgbClr val="00B050"/>
              </a:solidFill>
              <a:prstDash val="sysDot"/>
            </a:ln>
          </c:spPr>
          <c:marker>
            <c:symbol val="none"/>
          </c:marker>
          <c:cat>
            <c:numRef>
              <c:f>IPCA!$A$409:$A$469</c:f>
              <c:numCache>
                <c:formatCode>mmm\-yy</c:formatCode>
                <c:ptCount val="61"/>
                <c:pt idx="0">
                  <c:v>41609</c:v>
                </c:pt>
                <c:pt idx="1">
                  <c:v>41640</c:v>
                </c:pt>
                <c:pt idx="2">
                  <c:v>41671</c:v>
                </c:pt>
                <c:pt idx="3">
                  <c:v>41699</c:v>
                </c:pt>
                <c:pt idx="4">
                  <c:v>41730</c:v>
                </c:pt>
                <c:pt idx="5">
                  <c:v>41760</c:v>
                </c:pt>
                <c:pt idx="6">
                  <c:v>41791</c:v>
                </c:pt>
                <c:pt idx="7">
                  <c:v>41821</c:v>
                </c:pt>
                <c:pt idx="8">
                  <c:v>41852</c:v>
                </c:pt>
                <c:pt idx="9">
                  <c:v>41883</c:v>
                </c:pt>
                <c:pt idx="10">
                  <c:v>41913</c:v>
                </c:pt>
                <c:pt idx="11">
                  <c:v>41944</c:v>
                </c:pt>
                <c:pt idx="12">
                  <c:v>41974</c:v>
                </c:pt>
                <c:pt idx="13">
                  <c:v>42005</c:v>
                </c:pt>
                <c:pt idx="14">
                  <c:v>42036</c:v>
                </c:pt>
                <c:pt idx="15">
                  <c:v>42064</c:v>
                </c:pt>
                <c:pt idx="16">
                  <c:v>42095</c:v>
                </c:pt>
                <c:pt idx="17">
                  <c:v>42125</c:v>
                </c:pt>
                <c:pt idx="18">
                  <c:v>42156</c:v>
                </c:pt>
                <c:pt idx="19">
                  <c:v>42186</c:v>
                </c:pt>
                <c:pt idx="20">
                  <c:v>42217</c:v>
                </c:pt>
                <c:pt idx="21">
                  <c:v>42248</c:v>
                </c:pt>
                <c:pt idx="22">
                  <c:v>42278</c:v>
                </c:pt>
                <c:pt idx="23">
                  <c:v>42309</c:v>
                </c:pt>
                <c:pt idx="24">
                  <c:v>42339</c:v>
                </c:pt>
                <c:pt idx="25">
                  <c:v>42370</c:v>
                </c:pt>
                <c:pt idx="26">
                  <c:v>42401</c:v>
                </c:pt>
                <c:pt idx="27">
                  <c:v>42430</c:v>
                </c:pt>
                <c:pt idx="28">
                  <c:v>42461</c:v>
                </c:pt>
                <c:pt idx="29">
                  <c:v>42491</c:v>
                </c:pt>
                <c:pt idx="30">
                  <c:v>42522</c:v>
                </c:pt>
                <c:pt idx="31">
                  <c:v>42552</c:v>
                </c:pt>
                <c:pt idx="32">
                  <c:v>42583</c:v>
                </c:pt>
                <c:pt idx="33">
                  <c:v>42614</c:v>
                </c:pt>
                <c:pt idx="34">
                  <c:v>42644</c:v>
                </c:pt>
                <c:pt idx="35">
                  <c:v>42675</c:v>
                </c:pt>
                <c:pt idx="36">
                  <c:v>42705</c:v>
                </c:pt>
                <c:pt idx="37">
                  <c:v>42736</c:v>
                </c:pt>
                <c:pt idx="38">
                  <c:v>42767</c:v>
                </c:pt>
                <c:pt idx="39">
                  <c:v>42795</c:v>
                </c:pt>
                <c:pt idx="40">
                  <c:v>42826</c:v>
                </c:pt>
                <c:pt idx="41">
                  <c:v>42856</c:v>
                </c:pt>
                <c:pt idx="42">
                  <c:v>42887</c:v>
                </c:pt>
                <c:pt idx="43">
                  <c:v>42917</c:v>
                </c:pt>
                <c:pt idx="44">
                  <c:v>42948</c:v>
                </c:pt>
                <c:pt idx="45">
                  <c:v>42979</c:v>
                </c:pt>
                <c:pt idx="46">
                  <c:v>43009</c:v>
                </c:pt>
                <c:pt idx="47">
                  <c:v>43040</c:v>
                </c:pt>
                <c:pt idx="48">
                  <c:v>43070</c:v>
                </c:pt>
                <c:pt idx="49">
                  <c:v>43101</c:v>
                </c:pt>
                <c:pt idx="50">
                  <c:v>43132</c:v>
                </c:pt>
                <c:pt idx="51">
                  <c:v>43160</c:v>
                </c:pt>
                <c:pt idx="52">
                  <c:v>43191</c:v>
                </c:pt>
                <c:pt idx="53">
                  <c:v>43221</c:v>
                </c:pt>
                <c:pt idx="54">
                  <c:v>43252</c:v>
                </c:pt>
                <c:pt idx="55">
                  <c:v>43282</c:v>
                </c:pt>
                <c:pt idx="56">
                  <c:v>43313</c:v>
                </c:pt>
                <c:pt idx="57">
                  <c:v>43344</c:v>
                </c:pt>
                <c:pt idx="58">
                  <c:v>43374</c:v>
                </c:pt>
                <c:pt idx="59">
                  <c:v>43405</c:v>
                </c:pt>
                <c:pt idx="60">
                  <c:v>43435</c:v>
                </c:pt>
              </c:numCache>
            </c:numRef>
          </c:cat>
          <c:val>
            <c:numRef>
              <c:f>IPCA!$C$409:$C$469</c:f>
              <c:numCache>
                <c:formatCode>0.00%</c:formatCode>
                <c:ptCount val="61"/>
                <c:pt idx="0">
                  <c:v>7.4999999999999997E-3</c:v>
                </c:pt>
                <c:pt idx="1">
                  <c:v>7.1999999999999998E-3</c:v>
                </c:pt>
                <c:pt idx="2">
                  <c:v>6.3E-3</c:v>
                </c:pt>
                <c:pt idx="3">
                  <c:v>8.3999999999999995E-3</c:v>
                </c:pt>
                <c:pt idx="4">
                  <c:v>8.0000000000000002E-3</c:v>
                </c:pt>
                <c:pt idx="5">
                  <c:v>4.5000000000000005E-3</c:v>
                </c:pt>
                <c:pt idx="6">
                  <c:v>3.4999999999999996E-3</c:v>
                </c:pt>
                <c:pt idx="7">
                  <c:v>1.4000000000000002E-3</c:v>
                </c:pt>
                <c:pt idx="8">
                  <c:v>2.3E-3</c:v>
                </c:pt>
                <c:pt idx="9">
                  <c:v>4.4000000000000003E-3</c:v>
                </c:pt>
                <c:pt idx="10">
                  <c:v>5.0000000000000001E-3</c:v>
                </c:pt>
                <c:pt idx="11">
                  <c:v>5.8999999999999999E-3</c:v>
                </c:pt>
                <c:pt idx="12">
                  <c:v>7.4999999999999997E-3</c:v>
                </c:pt>
                <c:pt idx="13">
                  <c:v>1.2E-2</c:v>
                </c:pt>
                <c:pt idx="14">
                  <c:v>1.0700000000000001E-2</c:v>
                </c:pt>
                <c:pt idx="15">
                  <c:v>1.3999999999999999E-2</c:v>
                </c:pt>
                <c:pt idx="16">
                  <c:v>6.9999999999999993E-3</c:v>
                </c:pt>
                <c:pt idx="17">
                  <c:v>5.5000000000000005E-3</c:v>
                </c:pt>
                <c:pt idx="18">
                  <c:v>7.4000000000000003E-3</c:v>
                </c:pt>
                <c:pt idx="19">
                  <c:v>5.7999999999999996E-3</c:v>
                </c:pt>
                <c:pt idx="20">
                  <c:v>2.5000000000000001E-3</c:v>
                </c:pt>
                <c:pt idx="21">
                  <c:v>5.1000000000000004E-3</c:v>
                </c:pt>
                <c:pt idx="22">
                  <c:v>7.9000000000000008E-3</c:v>
                </c:pt>
                <c:pt idx="23">
                  <c:v>9.0000000000000011E-3</c:v>
                </c:pt>
                <c:pt idx="24">
                  <c:v>0.01</c:v>
                </c:pt>
                <c:pt idx="25">
                  <c:v>1.06E-2</c:v>
                </c:pt>
                <c:pt idx="26">
                  <c:v>9.4999999999999998E-3</c:v>
                </c:pt>
                <c:pt idx="27">
                  <c:v>5.3E-3</c:v>
                </c:pt>
                <c:pt idx="28">
                  <c:v>5.3E-3</c:v>
                </c:pt>
                <c:pt idx="29">
                  <c:v>7.1999999999999998E-3</c:v>
                </c:pt>
                <c:pt idx="30">
                  <c:v>3.8E-3</c:v>
                </c:pt>
                <c:pt idx="31">
                  <c:v>4.1999999999999997E-3</c:v>
                </c:pt>
                <c:pt idx="32">
                  <c:v>4.1999999999999997E-3</c:v>
                </c:pt>
                <c:pt idx="33">
                  <c:v>2.3999999999999998E-3</c:v>
                </c:pt>
                <c:pt idx="34">
                  <c:v>3.0000000000000001E-3</c:v>
                </c:pt>
                <c:pt idx="35">
                  <c:v>3.2000000000000002E-3</c:v>
                </c:pt>
                <c:pt idx="36">
                  <c:v>3.5999999999999999E-3</c:v>
                </c:pt>
                <c:pt idx="37">
                  <c:v>4.6999999999999993E-3</c:v>
                </c:pt>
                <c:pt idx="38">
                  <c:v>4.3E-3</c:v>
                </c:pt>
                <c:pt idx="39">
                  <c:v>2.3E-3</c:v>
                </c:pt>
                <c:pt idx="40">
                  <c:v>1.8E-3</c:v>
                </c:pt>
                <c:pt idx="41">
                  <c:v>4.5999999999999999E-3</c:v>
                </c:pt>
                <c:pt idx="42">
                  <c:v>-1.5E-3</c:v>
                </c:pt>
                <c:pt idx="43">
                  <c:v>1.6000000000000001E-3</c:v>
                </c:pt>
                <c:pt idx="44">
                  <c:v>3.9000000000000003E-3</c:v>
                </c:pt>
                <c:pt idx="45">
                  <c:v>1E-3</c:v>
                </c:pt>
                <c:pt idx="46">
                  <c:v>4.7999999999999996E-3</c:v>
                </c:pt>
                <c:pt idx="47">
                  <c:v>3.8E-3</c:v>
                </c:pt>
                <c:pt idx="48">
                  <c:v>2.8000000000000004E-3</c:v>
                </c:pt>
                <c:pt idx="49">
                  <c:v>4.0000000000000001E-3</c:v>
                </c:pt>
                <c:pt idx="50">
                  <c:v>3.4000000000000002E-3</c:v>
                </c:pt>
                <c:pt idx="51">
                  <c:v>1.4000000000000002E-3</c:v>
                </c:pt>
                <c:pt idx="52">
                  <c:v>3.2000000000000002E-3</c:v>
                </c:pt>
                <c:pt idx="53">
                  <c:v>3.0000000000000001E-3</c:v>
                </c:pt>
                <c:pt idx="54">
                  <c:v>1.15E-2</c:v>
                </c:pt>
                <c:pt idx="55">
                  <c:v>2.8999999999999998E-3</c:v>
                </c:pt>
                <c:pt idx="56">
                  <c:v>0</c:v>
                </c:pt>
                <c:pt idx="57">
                  <c:v>4.0000000000000001E-3</c:v>
                </c:pt>
                <c:pt idx="58">
                  <c:v>3.4999999999999996E-3</c:v>
                </c:pt>
                <c:pt idx="59">
                  <c:v>3.0000000000000001E-3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C4-4401-B595-4C6104DC7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3588992"/>
        <c:axId val="103590528"/>
      </c:lineChart>
      <c:dateAx>
        <c:axId val="10358899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low"/>
        <c:crossAx val="103590528"/>
        <c:crosses val="autoZero"/>
        <c:auto val="1"/>
        <c:lblOffset val="100"/>
        <c:baseTimeUnit val="months"/>
      </c:dateAx>
      <c:valAx>
        <c:axId val="103590528"/>
        <c:scaling>
          <c:orientation val="minMax"/>
          <c:max val="1.5000000000000003E-2"/>
          <c:min val="-3.0000000000000009E-3"/>
        </c:scaling>
        <c:delete val="0"/>
        <c:axPos val="l"/>
        <c:majorGridlines/>
        <c:numFmt formatCode="0.0%" sourceLinked="0"/>
        <c:majorTickMark val="none"/>
        <c:minorTickMark val="none"/>
        <c:tickLblPos val="low"/>
        <c:crossAx val="103588992"/>
        <c:crosses val="autoZero"/>
        <c:crossBetween val="between"/>
        <c:majorUnit val="3.0000000000000009E-3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Reservas internacionais</a:t>
            </a:r>
            <a:r>
              <a:rPr lang="pt-BR" baseline="0"/>
              <a:t> (% do PIB)</a:t>
            </a:r>
            <a:endParaRPr lang="pt-B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v>Conceito caixa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cat>
            <c:numRef>
              <c:f>Reservas!$A$3:$A$332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Reservas!$I$3:$I$332</c:f>
              <c:numCache>
                <c:formatCode>0.0%</c:formatCode>
                <c:ptCount val="330"/>
                <c:pt idx="0">
                  <c:v>2.1307556387069951E-2</c:v>
                </c:pt>
                <c:pt idx="1">
                  <c:v>2.1591494646718664E-2</c:v>
                </c:pt>
                <c:pt idx="2">
                  <c:v>1.9398366264801247E-2</c:v>
                </c:pt>
                <c:pt idx="3">
                  <c:v>1.9767538416307771E-2</c:v>
                </c:pt>
                <c:pt idx="4">
                  <c:v>2.1875325357270575E-2</c:v>
                </c:pt>
                <c:pt idx="5">
                  <c:v>2.3780563087883597E-2</c:v>
                </c:pt>
                <c:pt idx="6">
                  <c:v>2.3318445621421702E-2</c:v>
                </c:pt>
                <c:pt idx="7">
                  <c:v>2.1606248804318915E-2</c:v>
                </c:pt>
                <c:pt idx="8">
                  <c:v>1.8843614108552103E-2</c:v>
                </c:pt>
                <c:pt idx="9">
                  <c:v>1.9169152712409907E-2</c:v>
                </c:pt>
                <c:pt idx="10">
                  <c:v>1.9159169988596604E-2</c:v>
                </c:pt>
                <c:pt idx="11">
                  <c:v>2.3185819330061454E-2</c:v>
                </c:pt>
                <c:pt idx="12">
                  <c:v>2.930867972622838E-2</c:v>
                </c:pt>
                <c:pt idx="13">
                  <c:v>3.5419289200048283E-2</c:v>
                </c:pt>
                <c:pt idx="14">
                  <c:v>4.1904888207788128E-2</c:v>
                </c:pt>
                <c:pt idx="15">
                  <c:v>4.5667866029746505E-2</c:v>
                </c:pt>
                <c:pt idx="16">
                  <c:v>5.0883364176246164E-2</c:v>
                </c:pt>
                <c:pt idx="17">
                  <c:v>5.4135154550715381E-2</c:v>
                </c:pt>
                <c:pt idx="18">
                  <c:v>5.7034554826522511E-2</c:v>
                </c:pt>
                <c:pt idx="19">
                  <c:v>5.8664791478386255E-2</c:v>
                </c:pt>
                <c:pt idx="20">
                  <c:v>5.6092428390471134E-2</c:v>
                </c:pt>
                <c:pt idx="21">
                  <c:v>6.2091562146899926E-2</c:v>
                </c:pt>
                <c:pt idx="22">
                  <c:v>6.3211846572937241E-2</c:v>
                </c:pt>
                <c:pt idx="23">
                  <c:v>6.1333092345628011E-2</c:v>
                </c:pt>
                <c:pt idx="24">
                  <c:v>5.9795014901944693E-2</c:v>
                </c:pt>
                <c:pt idx="25">
                  <c:v>5.8472959130237083E-2</c:v>
                </c:pt>
                <c:pt idx="26">
                  <c:v>5.6362331802311184E-2</c:v>
                </c:pt>
                <c:pt idx="27">
                  <c:v>5.6830139444670781E-2</c:v>
                </c:pt>
                <c:pt idx="28">
                  <c:v>5.9365229467492828E-2</c:v>
                </c:pt>
                <c:pt idx="29">
                  <c:v>6.0103774534721252E-2</c:v>
                </c:pt>
                <c:pt idx="30">
                  <c:v>6.3140700275816072E-2</c:v>
                </c:pt>
                <c:pt idx="31">
                  <c:v>6.5260393451312515E-2</c:v>
                </c:pt>
                <c:pt idx="32">
                  <c:v>6.428634475782885E-2</c:v>
                </c:pt>
                <c:pt idx="33">
                  <c:v>6.8665008743140951E-2</c:v>
                </c:pt>
                <c:pt idx="34">
                  <c:v>7.2780910940723378E-2</c:v>
                </c:pt>
                <c:pt idx="35">
                  <c:v>7.4964217973631841E-2</c:v>
                </c:pt>
                <c:pt idx="36">
                  <c:v>8.0813478199314032E-2</c:v>
                </c:pt>
                <c:pt idx="37">
                  <c:v>8.2053055377167422E-2</c:v>
                </c:pt>
                <c:pt idx="38">
                  <c:v>8.4389246003403612E-2</c:v>
                </c:pt>
                <c:pt idx="39">
                  <c:v>8.3136108807142645E-2</c:v>
                </c:pt>
                <c:pt idx="40">
                  <c:v>8.8346490292297838E-2</c:v>
                </c:pt>
                <c:pt idx="41">
                  <c:v>8.9804457866398041E-2</c:v>
                </c:pt>
                <c:pt idx="42">
                  <c:v>8.8719689841399912E-2</c:v>
                </c:pt>
                <c:pt idx="43">
                  <c:v>8.6593788279285669E-2</c:v>
                </c:pt>
                <c:pt idx="44">
                  <c:v>8.5615493734730874E-2</c:v>
                </c:pt>
                <c:pt idx="45">
                  <c:v>8.2461627291536346E-2</c:v>
                </c:pt>
                <c:pt idx="46">
                  <c:v>7.893711495639702E-2</c:v>
                </c:pt>
                <c:pt idx="47">
                  <c:v>7.1454481510328918E-2</c:v>
                </c:pt>
                <c:pt idx="48">
                  <c:v>6.7918649505133197E-2</c:v>
                </c:pt>
                <c:pt idx="49">
                  <c:v>6.5075320084670873E-2</c:v>
                </c:pt>
                <c:pt idx="50">
                  <c:v>5.5687587058272106E-2</c:v>
                </c:pt>
                <c:pt idx="51">
                  <c:v>5.0825088820775695E-2</c:v>
                </c:pt>
                <c:pt idx="52">
                  <c:v>5.2123751995339446E-2</c:v>
                </c:pt>
                <c:pt idx="53">
                  <c:v>5.0244837130083035E-2</c:v>
                </c:pt>
                <c:pt idx="54">
                  <c:v>6.0903438132545035E-2</c:v>
                </c:pt>
                <c:pt idx="55">
                  <c:v>6.7651584404081241E-2</c:v>
                </c:pt>
                <c:pt idx="56">
                  <c:v>6.7486353938655069E-2</c:v>
                </c:pt>
                <c:pt idx="57">
                  <c:v>6.7287720200939705E-2</c:v>
                </c:pt>
                <c:pt idx="58">
                  <c:v>6.7814527129383032E-2</c:v>
                </c:pt>
                <c:pt idx="59">
                  <c:v>6.726064668309259E-2</c:v>
                </c:pt>
                <c:pt idx="60">
                  <c:v>6.9131147752656649E-2</c:v>
                </c:pt>
                <c:pt idx="61">
                  <c:v>7.1520224582273126E-2</c:v>
                </c:pt>
                <c:pt idx="62">
                  <c:v>7.1129488252464845E-2</c:v>
                </c:pt>
                <c:pt idx="63">
                  <c:v>7.2038861316721506E-2</c:v>
                </c:pt>
                <c:pt idx="64">
                  <c:v>7.4749488405107645E-2</c:v>
                </c:pt>
                <c:pt idx="65">
                  <c:v>7.5088327061058627E-2</c:v>
                </c:pt>
                <c:pt idx="66">
                  <c:v>7.3674725116940565E-2</c:v>
                </c:pt>
                <c:pt idx="67">
                  <c:v>7.297154448666783E-2</c:v>
                </c:pt>
                <c:pt idx="68">
                  <c:v>7.1181510125880157E-2</c:v>
                </c:pt>
                <c:pt idx="69">
                  <c:v>7.0162163197670518E-2</c:v>
                </c:pt>
                <c:pt idx="70">
                  <c:v>7.1746202746409193E-2</c:v>
                </c:pt>
                <c:pt idx="71">
                  <c:v>7.0632970591725922E-2</c:v>
                </c:pt>
                <c:pt idx="72">
                  <c:v>6.8913960129946494E-2</c:v>
                </c:pt>
                <c:pt idx="73">
                  <c:v>6.9247492321052845E-2</c:v>
                </c:pt>
                <c:pt idx="74">
                  <c:v>6.8595273927515563E-2</c:v>
                </c:pt>
                <c:pt idx="75">
                  <c:v>6.5056780343172166E-2</c:v>
                </c:pt>
                <c:pt idx="76">
                  <c:v>6.8430561086965311E-2</c:v>
                </c:pt>
                <c:pt idx="77">
                  <c:v>6.6187164411604549E-2</c:v>
                </c:pt>
                <c:pt idx="78">
                  <c:v>6.9212722631714796E-2</c:v>
                </c:pt>
                <c:pt idx="79">
                  <c:v>7.2271481097734291E-2</c:v>
                </c:pt>
                <c:pt idx="80">
                  <c:v>7.0765103186492123E-2</c:v>
                </c:pt>
                <c:pt idx="81">
                  <c:v>6.1005055159068781E-2</c:v>
                </c:pt>
                <c:pt idx="82">
                  <c:v>5.8955423423096794E-2</c:v>
                </c:pt>
                <c:pt idx="83">
                  <c:v>5.9067206169717029E-2</c:v>
                </c:pt>
                <c:pt idx="84">
                  <c:v>6.0235278637647986E-2</c:v>
                </c:pt>
                <c:pt idx="85">
                  <c:v>6.6816329546294143E-2</c:v>
                </c:pt>
                <c:pt idx="86">
                  <c:v>7.7952510722248861E-2</c:v>
                </c:pt>
                <c:pt idx="87">
                  <c:v>8.490737707901154E-2</c:v>
                </c:pt>
                <c:pt idx="88">
                  <c:v>8.2843521458253466E-2</c:v>
                </c:pt>
                <c:pt idx="89">
                  <c:v>8.0774362018345064E-2</c:v>
                </c:pt>
                <c:pt idx="90">
                  <c:v>8.0056556119976516E-2</c:v>
                </c:pt>
                <c:pt idx="91">
                  <c:v>7.6906207846527949E-2</c:v>
                </c:pt>
                <c:pt idx="92">
                  <c:v>5.248457060630328E-2</c:v>
                </c:pt>
                <c:pt idx="93">
                  <c:v>4.8822545568477121E-2</c:v>
                </c:pt>
                <c:pt idx="94">
                  <c:v>4.7592801861699056E-2</c:v>
                </c:pt>
                <c:pt idx="95">
                  <c:v>5.157708549414728E-2</c:v>
                </c:pt>
                <c:pt idx="96">
                  <c:v>4.2880808061629888E-2</c:v>
                </c:pt>
                <c:pt idx="97">
                  <c:v>4.3124281657250928E-2</c:v>
                </c:pt>
                <c:pt idx="98">
                  <c:v>4.2263562910252357E-2</c:v>
                </c:pt>
                <c:pt idx="99">
                  <c:v>5.6878053914465369E-2</c:v>
                </c:pt>
                <c:pt idx="100">
                  <c:v>5.864896917587014E-2</c:v>
                </c:pt>
                <c:pt idx="101">
                  <c:v>5.6388700984135988E-2</c:v>
                </c:pt>
                <c:pt idx="102">
                  <c:v>5.9451432342899208E-2</c:v>
                </c:pt>
                <c:pt idx="103">
                  <c:v>6.1121617700451873E-2</c:v>
                </c:pt>
                <c:pt idx="104">
                  <c:v>6.4188139626773152E-2</c:v>
                </c:pt>
                <c:pt idx="105">
                  <c:v>6.2579194640309851E-2</c:v>
                </c:pt>
                <c:pt idx="106">
                  <c:v>6.819578293771425E-2</c:v>
                </c:pt>
                <c:pt idx="107">
                  <c:v>6.0641759415308118E-2</c:v>
                </c:pt>
                <c:pt idx="108">
                  <c:v>6.2350621595800841E-2</c:v>
                </c:pt>
                <c:pt idx="109">
                  <c:v>6.3068534610284555E-2</c:v>
                </c:pt>
                <c:pt idx="110">
                  <c:v>6.4000198710065126E-2</c:v>
                </c:pt>
                <c:pt idx="111">
                  <c:v>4.6667795906585631E-2</c:v>
                </c:pt>
                <c:pt idx="112">
                  <c:v>4.6048474321762088E-2</c:v>
                </c:pt>
                <c:pt idx="113">
                  <c:v>4.5171141323529375E-2</c:v>
                </c:pt>
                <c:pt idx="114">
                  <c:v>4.6284217538755827E-2</c:v>
                </c:pt>
                <c:pt idx="115">
                  <c:v>4.9301526152789807E-2</c:v>
                </c:pt>
                <c:pt idx="116">
                  <c:v>4.9059168546480111E-2</c:v>
                </c:pt>
                <c:pt idx="117">
                  <c:v>4.7034713046518489E-2</c:v>
                </c:pt>
                <c:pt idx="118">
                  <c:v>4.9963541732203048E-2</c:v>
                </c:pt>
                <c:pt idx="119">
                  <c:v>5.0344891273211893E-2</c:v>
                </c:pt>
                <c:pt idx="120">
                  <c:v>5.4736791281691226E-2</c:v>
                </c:pt>
                <c:pt idx="121">
                  <c:v>5.5048660826665978E-2</c:v>
                </c:pt>
                <c:pt idx="122">
                  <c:v>5.4056416917254858E-2</c:v>
                </c:pt>
                <c:pt idx="123">
                  <c:v>5.4907983864649616E-2</c:v>
                </c:pt>
                <c:pt idx="124">
                  <c:v>5.6747691386748185E-2</c:v>
                </c:pt>
                <c:pt idx="125">
                  <c:v>6.0703175290305077E-2</c:v>
                </c:pt>
                <c:pt idx="126">
                  <c:v>5.8649813954468021E-2</c:v>
                </c:pt>
                <c:pt idx="127">
                  <c:v>6.0769744763344263E-2</c:v>
                </c:pt>
                <c:pt idx="128">
                  <c:v>6.8061937760328636E-2</c:v>
                </c:pt>
                <c:pt idx="129">
                  <c:v>6.4779451402409885E-2</c:v>
                </c:pt>
                <c:pt idx="130">
                  <c:v>6.538932420031357E-2</c:v>
                </c:pt>
                <c:pt idx="131">
                  <c:v>6.4097188404108801E-2</c:v>
                </c:pt>
                <c:pt idx="132">
                  <c:v>6.5226719848504949E-2</c:v>
                </c:pt>
                <c:pt idx="133">
                  <c:v>6.537735963205675E-2</c:v>
                </c:pt>
                <c:pt idx="134">
                  <c:v>6.7557146393457196E-2</c:v>
                </c:pt>
                <c:pt idx="135">
                  <c:v>6.1247166232954862E-2</c:v>
                </c:pt>
                <c:pt idx="136">
                  <c:v>6.1699684178612602E-2</c:v>
                </c:pt>
                <c:pt idx="137">
                  <c:v>7.9334990802955377E-2</c:v>
                </c:pt>
                <c:pt idx="138">
                  <c:v>7.4351543363535819E-2</c:v>
                </c:pt>
                <c:pt idx="139">
                  <c:v>7.2240049114635149E-2</c:v>
                </c:pt>
                <c:pt idx="140">
                  <c:v>7.4149033376603168E-2</c:v>
                </c:pt>
                <c:pt idx="141">
                  <c:v>6.9701054628822146E-2</c:v>
                </c:pt>
                <c:pt idx="142">
                  <c:v>6.9661386774945017E-2</c:v>
                </c:pt>
                <c:pt idx="143">
                  <c:v>7.4440822648916563E-2</c:v>
                </c:pt>
                <c:pt idx="144">
                  <c:v>7.5664930276192421E-2</c:v>
                </c:pt>
                <c:pt idx="145">
                  <c:v>7.4370976819782067E-2</c:v>
                </c:pt>
                <c:pt idx="146">
                  <c:v>8.0931858702543075E-2</c:v>
                </c:pt>
                <c:pt idx="147">
                  <c:v>7.8627836709753457E-2</c:v>
                </c:pt>
                <c:pt idx="148">
                  <c:v>8.1649725061094455E-2</c:v>
                </c:pt>
                <c:pt idx="149">
                  <c:v>8.9646244824694854E-2</c:v>
                </c:pt>
                <c:pt idx="150">
                  <c:v>8.8292332254464548E-2</c:v>
                </c:pt>
                <c:pt idx="151">
                  <c:v>8.804177377151505E-2</c:v>
                </c:pt>
                <c:pt idx="152">
                  <c:v>9.6235159397768194E-2</c:v>
                </c:pt>
                <c:pt idx="153">
                  <c:v>9.8131144746316137E-2</c:v>
                </c:pt>
                <c:pt idx="154">
                  <c:v>9.8134695911520936E-2</c:v>
                </c:pt>
                <c:pt idx="155">
                  <c:v>8.8113112059059237E-2</c:v>
                </c:pt>
                <c:pt idx="156">
                  <c:v>9.4097473806704135E-2</c:v>
                </c:pt>
                <c:pt idx="157">
                  <c:v>9.2627788680319456E-2</c:v>
                </c:pt>
                <c:pt idx="158">
                  <c:v>8.8723997414334316E-2</c:v>
                </c:pt>
                <c:pt idx="159">
                  <c:v>8.5550870832141634E-2</c:v>
                </c:pt>
                <c:pt idx="160">
                  <c:v>8.4331434741938424E-2</c:v>
                </c:pt>
                <c:pt idx="161">
                  <c:v>8.1676968947113515E-2</c:v>
                </c:pt>
                <c:pt idx="162">
                  <c:v>8.0110152315463229E-2</c:v>
                </c:pt>
                <c:pt idx="163">
                  <c:v>7.8685785935026953E-2</c:v>
                </c:pt>
                <c:pt idx="164">
                  <c:v>7.7431565657626905E-2</c:v>
                </c:pt>
                <c:pt idx="165">
                  <c:v>7.6266529745549719E-2</c:v>
                </c:pt>
                <c:pt idx="166">
                  <c:v>7.6106339660516026E-2</c:v>
                </c:pt>
                <c:pt idx="167">
                  <c:v>7.9085133276295821E-2</c:v>
                </c:pt>
                <c:pt idx="168">
                  <c:v>7.8664731983750111E-2</c:v>
                </c:pt>
                <c:pt idx="169">
                  <c:v>8.3809133904864247E-2</c:v>
                </c:pt>
                <c:pt idx="170">
                  <c:v>8.5710767942689461E-2</c:v>
                </c:pt>
                <c:pt idx="171">
                  <c:v>8.2970137430662547E-2</c:v>
                </c:pt>
                <c:pt idx="172">
                  <c:v>7.9754576763476692E-2</c:v>
                </c:pt>
                <c:pt idx="173">
                  <c:v>7.6793093263550272E-2</c:v>
                </c:pt>
                <c:pt idx="174">
                  <c:v>6.8578154932101468E-2</c:v>
                </c:pt>
                <c:pt idx="175">
                  <c:v>6.738831671290349E-2</c:v>
                </c:pt>
                <c:pt idx="176">
                  <c:v>6.8199056769530184E-2</c:v>
                </c:pt>
                <c:pt idx="177">
                  <c:v>7.047282425483109E-2</c:v>
                </c:pt>
                <c:pt idx="178">
                  <c:v>7.3621509762499565E-2</c:v>
                </c:pt>
                <c:pt idx="179">
                  <c:v>6.0310868616573123E-2</c:v>
                </c:pt>
                <c:pt idx="180">
                  <c:v>6.2557329810952134E-2</c:v>
                </c:pt>
                <c:pt idx="181">
                  <c:v>6.1955188132552387E-2</c:v>
                </c:pt>
                <c:pt idx="182">
                  <c:v>6.3321870455617643E-2</c:v>
                </c:pt>
                <c:pt idx="183">
                  <c:v>5.8949529620812569E-2</c:v>
                </c:pt>
                <c:pt idx="184">
                  <c:v>6.4751615674116955E-2</c:v>
                </c:pt>
                <c:pt idx="185">
                  <c:v>6.2930113883649857E-2</c:v>
                </c:pt>
                <c:pt idx="186">
                  <c:v>6.578124469859889E-2</c:v>
                </c:pt>
                <c:pt idx="187">
                  <c:v>6.901883225946627E-2</c:v>
                </c:pt>
                <c:pt idx="188">
                  <c:v>6.9704714665983492E-2</c:v>
                </c:pt>
                <c:pt idx="189">
                  <c:v>7.2948816076465653E-2</c:v>
                </c:pt>
                <c:pt idx="190">
                  <c:v>7.6259115065526989E-2</c:v>
                </c:pt>
                <c:pt idx="191">
                  <c:v>7.753270787389005E-2</c:v>
                </c:pt>
                <c:pt idx="192">
                  <c:v>8.0741070790027666E-2</c:v>
                </c:pt>
                <c:pt idx="193">
                  <c:v>8.798449523968338E-2</c:v>
                </c:pt>
                <c:pt idx="194">
                  <c:v>9.3468276168837447E-2</c:v>
                </c:pt>
                <c:pt idx="195">
                  <c:v>0.10188648753594558</c:v>
                </c:pt>
                <c:pt idx="196">
                  <c:v>0.11185505875623161</c:v>
                </c:pt>
                <c:pt idx="197">
                  <c:v>0.11822104471234089</c:v>
                </c:pt>
                <c:pt idx="198">
                  <c:v>0.12286305395287103</c:v>
                </c:pt>
                <c:pt idx="199">
                  <c:v>0.12458481268826338</c:v>
                </c:pt>
                <c:pt idx="200">
                  <c:v>0.12378010651165575</c:v>
                </c:pt>
                <c:pt idx="201">
                  <c:v>0.12480960670427714</c:v>
                </c:pt>
                <c:pt idx="202">
                  <c:v>0.12908125069534754</c:v>
                </c:pt>
                <c:pt idx="203">
                  <c:v>0.12910509451936197</c:v>
                </c:pt>
                <c:pt idx="204">
                  <c:v>0.13186425980406066</c:v>
                </c:pt>
                <c:pt idx="205">
                  <c:v>0.13317718143261142</c:v>
                </c:pt>
                <c:pt idx="206">
                  <c:v>0.13267010035599053</c:v>
                </c:pt>
                <c:pt idx="207">
                  <c:v>0.13057278235901576</c:v>
                </c:pt>
                <c:pt idx="208">
                  <c:v>0.12991337898111421</c:v>
                </c:pt>
                <c:pt idx="209">
                  <c:v>0.12940355009072679</c:v>
                </c:pt>
                <c:pt idx="210">
                  <c:v>0.12854572668961226</c:v>
                </c:pt>
                <c:pt idx="211">
                  <c:v>0.1273338566828274</c:v>
                </c:pt>
                <c:pt idx="212">
                  <c:v>0.12577087865266912</c:v>
                </c:pt>
                <c:pt idx="213">
                  <c:v>0.11833545717459179</c:v>
                </c:pt>
                <c:pt idx="214">
                  <c:v>0.11573014759759105</c:v>
                </c:pt>
                <c:pt idx="215">
                  <c:v>0.1144515984986713</c:v>
                </c:pt>
                <c:pt idx="216">
                  <c:v>0.11151634828033186</c:v>
                </c:pt>
                <c:pt idx="217">
                  <c:v>0.11120346853012295</c:v>
                </c:pt>
                <c:pt idx="218">
                  <c:v>0.11334863107402944</c:v>
                </c:pt>
                <c:pt idx="219">
                  <c:v>0.11385945174181306</c:v>
                </c:pt>
                <c:pt idx="220">
                  <c:v>0.1170088340699892</c:v>
                </c:pt>
                <c:pt idx="221">
                  <c:v>0.12113182170204687</c:v>
                </c:pt>
                <c:pt idx="222">
                  <c:v>0.12522653593019584</c:v>
                </c:pt>
                <c:pt idx="223">
                  <c:v>0.13063931856263605</c:v>
                </c:pt>
                <c:pt idx="224">
                  <c:v>0.13451836943671844</c:v>
                </c:pt>
                <c:pt idx="225">
                  <c:v>0.1402756336464196</c:v>
                </c:pt>
                <c:pt idx="226">
                  <c:v>0.14285504102986196</c:v>
                </c:pt>
                <c:pt idx="227">
                  <c:v>0.14260192657327583</c:v>
                </c:pt>
                <c:pt idx="228">
                  <c:v>0.1402569982783155</c:v>
                </c:pt>
                <c:pt idx="229">
                  <c:v>0.13711372080162534</c:v>
                </c:pt>
                <c:pt idx="230">
                  <c:v>0.13471559660970411</c:v>
                </c:pt>
                <c:pt idx="231">
                  <c:v>0.13310817752730514</c:v>
                </c:pt>
                <c:pt idx="232">
                  <c:v>0.13122278716851887</c:v>
                </c:pt>
                <c:pt idx="233">
                  <c:v>0.12999982435150925</c:v>
                </c:pt>
                <c:pt idx="234">
                  <c:v>0.12918319407745704</c:v>
                </c:pt>
                <c:pt idx="235">
                  <c:v>0.12829083057129567</c:v>
                </c:pt>
                <c:pt idx="236">
                  <c:v>0.13228885498145521</c:v>
                </c:pt>
                <c:pt idx="237">
                  <c:v>0.13427362181544988</c:v>
                </c:pt>
                <c:pt idx="238">
                  <c:v>0.13170838448756655</c:v>
                </c:pt>
                <c:pt idx="239">
                  <c:v>0.13059145739031636</c:v>
                </c:pt>
                <c:pt idx="240">
                  <c:v>0.13277826986452593</c:v>
                </c:pt>
                <c:pt idx="241">
                  <c:v>0.13498936877605169</c:v>
                </c:pt>
                <c:pt idx="242">
                  <c:v>0.13744900397196472</c:v>
                </c:pt>
                <c:pt idx="243">
                  <c:v>0.14025654594319686</c:v>
                </c:pt>
                <c:pt idx="244">
                  <c:v>0.14009687840227225</c:v>
                </c:pt>
                <c:pt idx="245">
                  <c:v>0.1391265331561537</c:v>
                </c:pt>
                <c:pt idx="246">
                  <c:v>0.14144428230696407</c:v>
                </c:pt>
                <c:pt idx="247">
                  <c:v>0.14220680604626329</c:v>
                </c:pt>
                <c:pt idx="248">
                  <c:v>0.13888787852213838</c:v>
                </c:pt>
                <c:pt idx="249">
                  <c:v>0.13835529525415724</c:v>
                </c:pt>
                <c:pt idx="250">
                  <c:v>0.13630035989009651</c:v>
                </c:pt>
                <c:pt idx="251">
                  <c:v>0.13463931823406627</c:v>
                </c:pt>
                <c:pt idx="252">
                  <c:v>0.13631965804714313</c:v>
                </c:pt>
                <c:pt idx="253">
                  <c:v>0.13745620711626064</c:v>
                </c:pt>
                <c:pt idx="254">
                  <c:v>0.14146140191610848</c:v>
                </c:pt>
                <c:pt idx="255">
                  <c:v>0.14579826965149204</c:v>
                </c:pt>
                <c:pt idx="256">
                  <c:v>0.14588357589083961</c:v>
                </c:pt>
                <c:pt idx="257">
                  <c:v>0.14736294466611369</c:v>
                </c:pt>
                <c:pt idx="258">
                  <c:v>0.14894066869013833</c:v>
                </c:pt>
                <c:pt idx="259">
                  <c:v>0.15003456807222398</c:v>
                </c:pt>
                <c:pt idx="260">
                  <c:v>0.15151911717527047</c:v>
                </c:pt>
                <c:pt idx="261">
                  <c:v>0.15157160270703668</c:v>
                </c:pt>
                <c:pt idx="262">
                  <c:v>0.15269276280920299</c:v>
                </c:pt>
                <c:pt idx="263">
                  <c:v>0.15146745484921562</c:v>
                </c:pt>
                <c:pt idx="264">
                  <c:v>0.15128410503356252</c:v>
                </c:pt>
                <c:pt idx="265">
                  <c:v>0.15152898933295658</c:v>
                </c:pt>
                <c:pt idx="266">
                  <c:v>0.15294428308689595</c:v>
                </c:pt>
                <c:pt idx="267">
                  <c:v>0.15310706607194419</c:v>
                </c:pt>
                <c:pt idx="268">
                  <c:v>0.1514727059962189</c:v>
                </c:pt>
                <c:pt idx="269">
                  <c:v>0.14947585158225812</c:v>
                </c:pt>
                <c:pt idx="270">
                  <c:v>0.15041856065791895</c:v>
                </c:pt>
                <c:pt idx="271">
                  <c:v>0.14860573857496745</c:v>
                </c:pt>
                <c:pt idx="272">
                  <c:v>0.14917138491448831</c:v>
                </c:pt>
                <c:pt idx="273">
                  <c:v>0.14764494406026177</c:v>
                </c:pt>
                <c:pt idx="274">
                  <c:v>0.14693990678764868</c:v>
                </c:pt>
                <c:pt idx="275">
                  <c:v>0.14535709694369944</c:v>
                </c:pt>
                <c:pt idx="276">
                  <c:v>0.14597687090660413</c:v>
                </c:pt>
                <c:pt idx="277">
                  <c:v>0.14617269428015076</c:v>
                </c:pt>
                <c:pt idx="278">
                  <c:v>0.14663249512491136</c:v>
                </c:pt>
                <c:pt idx="279">
                  <c:v>0.14790021016039173</c:v>
                </c:pt>
                <c:pt idx="280">
                  <c:v>0.14866157450871473</c:v>
                </c:pt>
                <c:pt idx="281">
                  <c:v>0.15088538866668652</c:v>
                </c:pt>
                <c:pt idx="282">
                  <c:v>0.15243977764236655</c:v>
                </c:pt>
                <c:pt idx="283">
                  <c:v>0.15377267179790982</c:v>
                </c:pt>
                <c:pt idx="284">
                  <c:v>0.15229133614301762</c:v>
                </c:pt>
                <c:pt idx="285">
                  <c:v>0.15262790887070038</c:v>
                </c:pt>
                <c:pt idx="286">
                  <c:v>0.15277149750585153</c:v>
                </c:pt>
                <c:pt idx="287">
                  <c:v>0.14809506391294422</c:v>
                </c:pt>
                <c:pt idx="288">
                  <c:v>0.15051317692902644</c:v>
                </c:pt>
                <c:pt idx="289">
                  <c:v>0.15434973542563288</c:v>
                </c:pt>
                <c:pt idx="290">
                  <c:v>0.15767694014306133</c:v>
                </c:pt>
                <c:pt idx="291">
                  <c:v>0.16229130441558556</c:v>
                </c:pt>
                <c:pt idx="292">
                  <c:v>0.16747852429497656</c:v>
                </c:pt>
                <c:pt idx="293">
                  <c:v>0.17224112299560179</c:v>
                </c:pt>
                <c:pt idx="294">
                  <c:v>0.17663559112284466</c:v>
                </c:pt>
                <c:pt idx="295">
                  <c:v>0.1814595864902537</c:v>
                </c:pt>
                <c:pt idx="296">
                  <c:v>0.18343692068410292</c:v>
                </c:pt>
                <c:pt idx="297">
                  <c:v>0.18909625047832876</c:v>
                </c:pt>
                <c:pt idx="298">
                  <c:v>0.19264600104790411</c:v>
                </c:pt>
                <c:pt idx="299">
                  <c:v>0.19845805069458983</c:v>
                </c:pt>
                <c:pt idx="300">
                  <c:v>0.19958843716102034</c:v>
                </c:pt>
                <c:pt idx="301">
                  <c:v>0.20067623974960702</c:v>
                </c:pt>
                <c:pt idx="302">
                  <c:v>0.20014592773220022</c:v>
                </c:pt>
                <c:pt idx="303">
                  <c:v>0.20282509603646587</c:v>
                </c:pt>
                <c:pt idx="304">
                  <c:v>0.20365648926823146</c:v>
                </c:pt>
                <c:pt idx="305">
                  <c:v>0.20379778714259331</c:v>
                </c:pt>
                <c:pt idx="306">
                  <c:v>0.20689322933588472</c:v>
                </c:pt>
                <c:pt idx="307">
                  <c:v>0.20665166566043169</c:v>
                </c:pt>
                <c:pt idx="308">
                  <c:v>0.20692010982350592</c:v>
                </c:pt>
                <c:pt idx="309">
                  <c:v>0.20541608819196194</c:v>
                </c:pt>
                <c:pt idx="310">
                  <c:v>0.20389476960352865</c:v>
                </c:pt>
                <c:pt idx="311">
                  <c:v>0.20309876176391053</c:v>
                </c:pt>
                <c:pt idx="312">
                  <c:v>0.2024243044809281</c:v>
                </c:pt>
                <c:pt idx="313">
                  <c:v>0.20110148245040332</c:v>
                </c:pt>
                <c:pt idx="314">
                  <c:v>0.19922958953249456</c:v>
                </c:pt>
                <c:pt idx="315">
                  <c:v>0.19986780137156077</c:v>
                </c:pt>
                <c:pt idx="316">
                  <c:v>0.19825082251045778</c:v>
                </c:pt>
                <c:pt idx="317">
                  <c:v>0.19663652103373436</c:v>
                </c:pt>
                <c:pt idx="318">
                  <c:v>0.19639556519991133</c:v>
                </c:pt>
                <c:pt idx="319">
                  <c:v>0.19449733347595544</c:v>
                </c:pt>
                <c:pt idx="320">
                  <c:v>0.19206837086681253</c:v>
                </c:pt>
                <c:pt idx="321">
                  <c:v>0.18935860696953344</c:v>
                </c:pt>
                <c:pt idx="322">
                  <c:v>0.18752091461326173</c:v>
                </c:pt>
                <c:pt idx="323">
                  <c:v>0.18196521576656882</c:v>
                </c:pt>
                <c:pt idx="324">
                  <c:v>0.18355898276250404</c:v>
                </c:pt>
                <c:pt idx="325">
                  <c:v>0.18523422339040507</c:v>
                </c:pt>
                <c:pt idx="326">
                  <c:v>0.18780806396548397</c:v>
                </c:pt>
                <c:pt idx="327">
                  <c:v>0.1884378088629183</c:v>
                </c:pt>
                <c:pt idx="328">
                  <c:v>0.19112265305215007</c:v>
                </c:pt>
                <c:pt idx="329">
                  <c:v>0.19099480866547724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D-4D19-87B4-7E1E6948655F}"/>
            </c:ext>
          </c:extLst>
        </c:ser>
        <c:ser>
          <c:idx val="1"/>
          <c:order val="1"/>
          <c:tx>
            <c:v>Empréstimos e linhas de recompra de moeda estrangeira</c:v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Reservas!$A$3:$A$332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Reservas!$J$3:$J$332</c:f>
              <c:numCache>
                <c:formatCode>0.0%</c:formatCode>
                <c:ptCount val="3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1.4261886006917486E-3</c:v>
                </c:pt>
                <c:pt idx="138">
                  <c:v>2.7696507194429482E-3</c:v>
                </c:pt>
                <c:pt idx="139">
                  <c:v>2.2357540248370204E-3</c:v>
                </c:pt>
                <c:pt idx="140">
                  <c:v>2.192732492431692E-3</c:v>
                </c:pt>
                <c:pt idx="141">
                  <c:v>1.8176233651109625E-3</c:v>
                </c:pt>
                <c:pt idx="142">
                  <c:v>1.6538469066212592E-3</c:v>
                </c:pt>
                <c:pt idx="143">
                  <c:v>3.4855274837089474E-3</c:v>
                </c:pt>
                <c:pt idx="144">
                  <c:v>1.3563251589535025E-3</c:v>
                </c:pt>
                <c:pt idx="145">
                  <c:v>1.6792773316862261E-3</c:v>
                </c:pt>
                <c:pt idx="146">
                  <c:v>9.9981456594092489E-4</c:v>
                </c:pt>
                <c:pt idx="147">
                  <c:v>8.0333764053672045E-4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6.0907794126783231E-4</c:v>
                </c:pt>
                <c:pt idx="213">
                  <c:v>3.5699435948912009E-3</c:v>
                </c:pt>
                <c:pt idx="214">
                  <c:v>6.9609913393353972E-3</c:v>
                </c:pt>
                <c:pt idx="215">
                  <c:v>7.6913968611171972E-3</c:v>
                </c:pt>
                <c:pt idx="216">
                  <c:v>7.535991573410135E-3</c:v>
                </c:pt>
                <c:pt idx="217">
                  <c:v>7.456870989850207E-3</c:v>
                </c:pt>
                <c:pt idx="218">
                  <c:v>7.1873568716578178E-3</c:v>
                </c:pt>
                <c:pt idx="219">
                  <c:v>6.4361179742685936E-3</c:v>
                </c:pt>
                <c:pt idx="220">
                  <c:v>6.1791817901158752E-3</c:v>
                </c:pt>
                <c:pt idx="221">
                  <c:v>4.1832661542392791E-3</c:v>
                </c:pt>
                <c:pt idx="222">
                  <c:v>2.7224808888136037E-3</c:v>
                </c:pt>
                <c:pt idx="223">
                  <c:v>2.0041586343681425E-3</c:v>
                </c:pt>
                <c:pt idx="224">
                  <c:v>1.5683764207937499E-3</c:v>
                </c:pt>
                <c:pt idx="225">
                  <c:v>1.0907671673407655E-3</c:v>
                </c:pt>
                <c:pt idx="226">
                  <c:v>8.0872029407610317E-4</c:v>
                </c:pt>
                <c:pt idx="227">
                  <c:v>3.19592367111576E-4</c:v>
                </c:pt>
                <c:pt idx="228">
                  <c:v>1.97914403933997E-4</c:v>
                </c:pt>
                <c:pt idx="229">
                  <c:v>1.4564270828190939E-4</c:v>
                </c:pt>
                <c:pt idx="230">
                  <c:v>1.0513374704815067E-4</c:v>
                </c:pt>
                <c:pt idx="231">
                  <c:v>1.2792447328221084E-5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2.218750266383985E-3</c:v>
                </c:pt>
                <c:pt idx="264">
                  <c:v>1.7906967228224298E-3</c:v>
                </c:pt>
                <c:pt idx="265">
                  <c:v>1.1340088734065796E-3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6.9072454455476791E-4</c:v>
                </c:pt>
                <c:pt idx="270">
                  <c:v>6.9029103834815418E-4</c:v>
                </c:pt>
                <c:pt idx="271">
                  <c:v>2.3554107027238462E-3</c:v>
                </c:pt>
                <c:pt idx="272">
                  <c:v>2.9886596027583392E-3</c:v>
                </c:pt>
                <c:pt idx="273">
                  <c:v>5.0170265388795252E-3</c:v>
                </c:pt>
                <c:pt idx="274">
                  <c:v>5.5490165152776352E-3</c:v>
                </c:pt>
                <c:pt idx="275">
                  <c:v>6.8812245387400058E-3</c:v>
                </c:pt>
                <c:pt idx="276">
                  <c:v>5.8748969688831873E-3</c:v>
                </c:pt>
                <c:pt idx="277">
                  <c:v>5.8543096642054062E-3</c:v>
                </c:pt>
                <c:pt idx="278">
                  <c:v>5.349325975256748E-3</c:v>
                </c:pt>
                <c:pt idx="279">
                  <c:v>4.7191194311083581E-3</c:v>
                </c:pt>
                <c:pt idx="280">
                  <c:v>4.1931400374121139E-3</c:v>
                </c:pt>
                <c:pt idx="281">
                  <c:v>2.8281223868852033E-3</c:v>
                </c:pt>
                <c:pt idx="282">
                  <c:v>9.1028881238866663E-4</c:v>
                </c:pt>
                <c:pt idx="283">
                  <c:v>8.1113033039366186E-5</c:v>
                </c:pt>
                <c:pt idx="284">
                  <c:v>8.1110993500170534E-5</c:v>
                </c:pt>
                <c:pt idx="285">
                  <c:v>8.1221110666199919E-5</c:v>
                </c:pt>
                <c:pt idx="286">
                  <c:v>8.1385639341166971E-5</c:v>
                </c:pt>
                <c:pt idx="287">
                  <c:v>4.27725405178166E-3</c:v>
                </c:pt>
                <c:pt idx="288">
                  <c:v>4.3269204766102909E-3</c:v>
                </c:pt>
                <c:pt idx="289">
                  <c:v>4.0870768757873474E-3</c:v>
                </c:pt>
                <c:pt idx="290">
                  <c:v>3.6078297730283864E-3</c:v>
                </c:pt>
                <c:pt idx="291">
                  <c:v>3.7848512442141872E-3</c:v>
                </c:pt>
                <c:pt idx="292">
                  <c:v>2.3067597653591374E-3</c:v>
                </c:pt>
                <c:pt idx="293">
                  <c:v>1.6351946208637753E-3</c:v>
                </c:pt>
                <c:pt idx="294">
                  <c:v>1.1991488920823556E-3</c:v>
                </c:pt>
                <c:pt idx="295">
                  <c:v>1.1829209867926871E-3</c:v>
                </c:pt>
                <c:pt idx="296">
                  <c:v>4.685288701093809E-3</c:v>
                </c:pt>
                <c:pt idx="297">
                  <c:v>5.0934488197385015E-3</c:v>
                </c:pt>
                <c:pt idx="298">
                  <c:v>6.4536216094879034E-3</c:v>
                </c:pt>
                <c:pt idx="299">
                  <c:v>6.8339932567554927E-3</c:v>
                </c:pt>
                <c:pt idx="300">
                  <c:v>6.847284617587668E-3</c:v>
                </c:pt>
                <c:pt idx="301">
                  <c:v>6.8880407195727016E-3</c:v>
                </c:pt>
                <c:pt idx="302">
                  <c:v>9.7919298830675718E-3</c:v>
                </c:pt>
                <c:pt idx="303">
                  <c:v>8.1085016071408573E-3</c:v>
                </c:pt>
                <c:pt idx="304">
                  <c:v>6.2534741523068375E-3</c:v>
                </c:pt>
                <c:pt idx="305">
                  <c:v>7.0348046540521479E-3</c:v>
                </c:pt>
                <c:pt idx="306">
                  <c:v>3.7632228155046123E-3</c:v>
                </c:pt>
                <c:pt idx="307">
                  <c:v>4.1269789786901375E-3</c:v>
                </c:pt>
                <c:pt idx="308">
                  <c:v>4.1225710766446292E-3</c:v>
                </c:pt>
                <c:pt idx="309">
                  <c:v>4.4182053534899627E-3</c:v>
                </c:pt>
                <c:pt idx="310">
                  <c:v>4.0187052462370308E-3</c:v>
                </c:pt>
                <c:pt idx="311">
                  <c:v>4.0089381794468611E-3</c:v>
                </c:pt>
                <c:pt idx="312">
                  <c:v>3.963620569208944E-3</c:v>
                </c:pt>
                <c:pt idx="313">
                  <c:v>3.4608676695007628E-3</c:v>
                </c:pt>
                <c:pt idx="314">
                  <c:v>2.7991436773534741E-3</c:v>
                </c:pt>
                <c:pt idx="315">
                  <c:v>7.1962963061677587E-4</c:v>
                </c:pt>
                <c:pt idx="316">
                  <c:v>6.3189023645332651E-4</c:v>
                </c:pt>
                <c:pt idx="317">
                  <c:v>6.2560833894208592E-4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3.8925955048307111E-3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1.4720943750896468E-3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3D-4D19-87B4-7E1E69486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975720"/>
        <c:axId val="561976048"/>
      </c:areaChart>
      <c:dateAx>
        <c:axId val="561975720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561976048"/>
        <c:crosses val="autoZero"/>
        <c:auto val="1"/>
        <c:lblOffset val="100"/>
        <c:baseTimeUnit val="months"/>
      </c:dateAx>
      <c:valAx>
        <c:axId val="56197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5619757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Indicadores de endividamento público (% do PIB)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DLSP</c:v>
          </c:tx>
          <c:spPr>
            <a:ln w="317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Pública - % do PIB'!$A$2:$A$331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 - % do PIB'!$K$2:$K$331</c:f>
              <c:numCache>
                <c:formatCode>0.0%</c:formatCode>
                <c:ptCount val="330"/>
                <c:pt idx="0">
                  <c:v>0.4219</c:v>
                </c:pt>
                <c:pt idx="1">
                  <c:v>0.39</c:v>
                </c:pt>
                <c:pt idx="2">
                  <c:v>0.39510000000000001</c:v>
                </c:pt>
                <c:pt idx="3">
                  <c:v>0.39810000000000001</c:v>
                </c:pt>
                <c:pt idx="4">
                  <c:v>0.39649999999999996</c:v>
                </c:pt>
                <c:pt idx="5">
                  <c:v>0.38119999999999998</c:v>
                </c:pt>
                <c:pt idx="6">
                  <c:v>0.36229999999999996</c:v>
                </c:pt>
                <c:pt idx="7">
                  <c:v>0.35270000000000001</c:v>
                </c:pt>
                <c:pt idx="8">
                  <c:v>0.34159999999999996</c:v>
                </c:pt>
                <c:pt idx="9">
                  <c:v>0.35520000000000002</c:v>
                </c:pt>
                <c:pt idx="10">
                  <c:v>0.36780000000000002</c:v>
                </c:pt>
                <c:pt idx="11">
                  <c:v>0.38140000000000002</c:v>
                </c:pt>
                <c:pt idx="12">
                  <c:v>0.37280000000000002</c:v>
                </c:pt>
                <c:pt idx="13">
                  <c:v>0.37329999999999997</c:v>
                </c:pt>
                <c:pt idx="14">
                  <c:v>0.3831</c:v>
                </c:pt>
                <c:pt idx="15">
                  <c:v>0.3785</c:v>
                </c:pt>
                <c:pt idx="16">
                  <c:v>0.37070000000000003</c:v>
                </c:pt>
                <c:pt idx="17">
                  <c:v>0.37689999999999996</c:v>
                </c:pt>
                <c:pt idx="18">
                  <c:v>0.37740000000000001</c:v>
                </c:pt>
                <c:pt idx="19">
                  <c:v>0.36820000000000003</c:v>
                </c:pt>
                <c:pt idx="20">
                  <c:v>0.3664</c:v>
                </c:pt>
                <c:pt idx="21">
                  <c:v>0.36890000000000001</c:v>
                </c:pt>
                <c:pt idx="22">
                  <c:v>0.36810000000000004</c:v>
                </c:pt>
                <c:pt idx="23">
                  <c:v>0.37040000000000001</c:v>
                </c:pt>
                <c:pt idx="24">
                  <c:v>0.36369999999999997</c:v>
                </c:pt>
                <c:pt idx="25">
                  <c:v>0.36579999999999996</c:v>
                </c:pt>
                <c:pt idx="26">
                  <c:v>0.36430000000000001</c:v>
                </c:pt>
                <c:pt idx="27">
                  <c:v>0.35840000000000005</c:v>
                </c:pt>
                <c:pt idx="28">
                  <c:v>0.34990000000000004</c:v>
                </c:pt>
                <c:pt idx="29">
                  <c:v>0.34490000000000004</c:v>
                </c:pt>
                <c:pt idx="30">
                  <c:v>0.33799999999999997</c:v>
                </c:pt>
                <c:pt idx="31">
                  <c:v>0.33490000000000003</c:v>
                </c:pt>
                <c:pt idx="32">
                  <c:v>0.33240000000000003</c:v>
                </c:pt>
                <c:pt idx="33">
                  <c:v>0.33149999999999996</c:v>
                </c:pt>
                <c:pt idx="34">
                  <c:v>0.32719999999999999</c:v>
                </c:pt>
                <c:pt idx="35">
                  <c:v>0.32579999999999998</c:v>
                </c:pt>
                <c:pt idx="36">
                  <c:v>0.32319999999999999</c:v>
                </c:pt>
                <c:pt idx="37">
                  <c:v>0.3201</c:v>
                </c:pt>
                <c:pt idx="38">
                  <c:v>0.3271</c:v>
                </c:pt>
                <c:pt idx="39">
                  <c:v>0.3322</c:v>
                </c:pt>
                <c:pt idx="40">
                  <c:v>0.33579999999999999</c:v>
                </c:pt>
                <c:pt idx="41">
                  <c:v>0.33119999999999999</c:v>
                </c:pt>
                <c:pt idx="42">
                  <c:v>0.32819999999999999</c:v>
                </c:pt>
                <c:pt idx="43">
                  <c:v>0.31620000000000004</c:v>
                </c:pt>
                <c:pt idx="44">
                  <c:v>0.30640000000000001</c:v>
                </c:pt>
                <c:pt idx="45">
                  <c:v>0.29930000000000001</c:v>
                </c:pt>
                <c:pt idx="46">
                  <c:v>0.2994</c:v>
                </c:pt>
                <c:pt idx="47">
                  <c:v>0.30049999999999999</c:v>
                </c:pt>
                <c:pt idx="48">
                  <c:v>0.29260000000000003</c:v>
                </c:pt>
                <c:pt idx="49">
                  <c:v>0.29109999999999997</c:v>
                </c:pt>
                <c:pt idx="50">
                  <c:v>0.28220000000000001</c:v>
                </c:pt>
                <c:pt idx="51">
                  <c:v>0.27660000000000001</c:v>
                </c:pt>
                <c:pt idx="52">
                  <c:v>0.26899999999999996</c:v>
                </c:pt>
                <c:pt idx="53">
                  <c:v>0.27210000000000001</c:v>
                </c:pt>
                <c:pt idx="54">
                  <c:v>0.27210000000000001</c:v>
                </c:pt>
                <c:pt idx="55">
                  <c:v>0.27329999999999999</c:v>
                </c:pt>
                <c:pt idx="56">
                  <c:v>0.27760000000000001</c:v>
                </c:pt>
                <c:pt idx="57">
                  <c:v>0.27850000000000003</c:v>
                </c:pt>
                <c:pt idx="58">
                  <c:v>0.2787</c:v>
                </c:pt>
                <c:pt idx="59">
                  <c:v>0.27979999999999999</c:v>
                </c:pt>
                <c:pt idx="60">
                  <c:v>0.27949999999999997</c:v>
                </c:pt>
                <c:pt idx="61">
                  <c:v>0.28079999999999999</c:v>
                </c:pt>
                <c:pt idx="62">
                  <c:v>0.28120000000000001</c:v>
                </c:pt>
                <c:pt idx="63">
                  <c:v>0.2868</c:v>
                </c:pt>
                <c:pt idx="64">
                  <c:v>0.29330000000000001</c:v>
                </c:pt>
                <c:pt idx="65">
                  <c:v>0.29899999999999999</c:v>
                </c:pt>
                <c:pt idx="66">
                  <c:v>0.30079999999999996</c:v>
                </c:pt>
                <c:pt idx="67">
                  <c:v>0.30280000000000001</c:v>
                </c:pt>
                <c:pt idx="68">
                  <c:v>0.30559999999999998</c:v>
                </c:pt>
                <c:pt idx="69">
                  <c:v>0.30719999999999997</c:v>
                </c:pt>
                <c:pt idx="70">
                  <c:v>0.30769999999999997</c:v>
                </c:pt>
                <c:pt idx="71">
                  <c:v>0.30719999999999997</c:v>
                </c:pt>
                <c:pt idx="72">
                  <c:v>0.30640000000000001</c:v>
                </c:pt>
                <c:pt idx="73">
                  <c:v>0.3054</c:v>
                </c:pt>
                <c:pt idx="74">
                  <c:v>0.30599999999999999</c:v>
                </c:pt>
                <c:pt idx="75">
                  <c:v>0.30719999999999997</c:v>
                </c:pt>
                <c:pt idx="76">
                  <c:v>0.30409999999999998</c:v>
                </c:pt>
                <c:pt idx="77">
                  <c:v>0.29600000000000004</c:v>
                </c:pt>
                <c:pt idx="78">
                  <c:v>0.29909999999999998</c:v>
                </c:pt>
                <c:pt idx="79">
                  <c:v>0.29710000000000003</c:v>
                </c:pt>
                <c:pt idx="80">
                  <c:v>0.3014</c:v>
                </c:pt>
                <c:pt idx="81">
                  <c:v>0.30370000000000003</c:v>
                </c:pt>
                <c:pt idx="82">
                  <c:v>0.30549999999999999</c:v>
                </c:pt>
                <c:pt idx="83">
                  <c:v>0.31829999999999997</c:v>
                </c:pt>
                <c:pt idx="84">
                  <c:v>0.33203570422145401</c:v>
                </c:pt>
                <c:pt idx="85">
                  <c:v>0.33573779257766684</c:v>
                </c:pt>
                <c:pt idx="86">
                  <c:v>0.33521249899862982</c:v>
                </c:pt>
                <c:pt idx="87">
                  <c:v>0.33615145516702732</c:v>
                </c:pt>
                <c:pt idx="88">
                  <c:v>0.34017591944022085</c:v>
                </c:pt>
                <c:pt idx="89">
                  <c:v>0.35104776742215804</c:v>
                </c:pt>
                <c:pt idx="90">
                  <c:v>0.35239905540908262</c:v>
                </c:pt>
                <c:pt idx="91">
                  <c:v>0.35320966961726369</c:v>
                </c:pt>
                <c:pt idx="92">
                  <c:v>0.35908568964689308</c:v>
                </c:pt>
                <c:pt idx="93">
                  <c:v>0.36788599041046449</c:v>
                </c:pt>
                <c:pt idx="94">
                  <c:v>0.37807029572740464</c:v>
                </c:pt>
                <c:pt idx="95">
                  <c:v>0.38496457827647201</c:v>
                </c:pt>
                <c:pt idx="96">
                  <c:v>0.47721665816336184</c:v>
                </c:pt>
                <c:pt idx="97">
                  <c:v>0.49170003222915126</c:v>
                </c:pt>
                <c:pt idx="98">
                  <c:v>0.45848706348838902</c:v>
                </c:pt>
                <c:pt idx="99">
                  <c:v>0.45332472304433097</c:v>
                </c:pt>
                <c:pt idx="100">
                  <c:v>0.46591398169561676</c:v>
                </c:pt>
                <c:pt idx="101">
                  <c:v>0.46972410755954452</c:v>
                </c:pt>
                <c:pt idx="102">
                  <c:v>0.4769829888442928</c:v>
                </c:pt>
                <c:pt idx="103">
                  <c:v>0.48943200362656009</c:v>
                </c:pt>
                <c:pt idx="104">
                  <c:v>0.48630740669923522</c:v>
                </c:pt>
                <c:pt idx="105">
                  <c:v>0.49027981478417054</c:v>
                </c:pt>
                <c:pt idx="106">
                  <c:v>0.48287558173366785</c:v>
                </c:pt>
                <c:pt idx="107">
                  <c:v>0.4749229413525014</c:v>
                </c:pt>
                <c:pt idx="108">
                  <c:v>0.47593080388898606</c:v>
                </c:pt>
                <c:pt idx="109">
                  <c:v>0.47704953043711978</c:v>
                </c:pt>
                <c:pt idx="110">
                  <c:v>0.47324710176060497</c:v>
                </c:pt>
                <c:pt idx="111">
                  <c:v>0.47973311002279334</c:v>
                </c:pt>
                <c:pt idx="112">
                  <c:v>0.4800591512544688</c:v>
                </c:pt>
                <c:pt idx="113">
                  <c:v>0.47653944601682352</c:v>
                </c:pt>
                <c:pt idx="114">
                  <c:v>0.47376091837024792</c:v>
                </c:pt>
                <c:pt idx="115">
                  <c:v>0.46785489828508309</c:v>
                </c:pt>
                <c:pt idx="116">
                  <c:v>0.46720525209682795</c:v>
                </c:pt>
                <c:pt idx="117">
                  <c:v>0.47075343483982579</c:v>
                </c:pt>
                <c:pt idx="118">
                  <c:v>0.46642950760012752</c:v>
                </c:pt>
                <c:pt idx="119">
                  <c:v>0.46965795204555177</c:v>
                </c:pt>
                <c:pt idx="120">
                  <c:v>0.4668532986459325</c:v>
                </c:pt>
                <c:pt idx="121">
                  <c:v>0.47200722612233381</c:v>
                </c:pt>
                <c:pt idx="122">
                  <c:v>0.47683554248826576</c:v>
                </c:pt>
                <c:pt idx="123">
                  <c:v>0.47706026882774788</c:v>
                </c:pt>
                <c:pt idx="124">
                  <c:v>0.48959939238790917</c:v>
                </c:pt>
                <c:pt idx="125">
                  <c:v>0.48945670330364971</c:v>
                </c:pt>
                <c:pt idx="126">
                  <c:v>0.50379677852142313</c:v>
                </c:pt>
                <c:pt idx="127">
                  <c:v>0.51396105138220061</c:v>
                </c:pt>
                <c:pt idx="128">
                  <c:v>0.52120061253557048</c:v>
                </c:pt>
                <c:pt idx="129">
                  <c:v>0.51984141856065202</c:v>
                </c:pt>
                <c:pt idx="130">
                  <c:v>0.504663491341523</c:v>
                </c:pt>
                <c:pt idx="131">
                  <c:v>0.51486072450390663</c:v>
                </c:pt>
                <c:pt idx="132">
                  <c:v>0.52279586535783495</c:v>
                </c:pt>
                <c:pt idx="133">
                  <c:v>0.51429242795677899</c:v>
                </c:pt>
                <c:pt idx="134">
                  <c:v>0.5100642673435879</c:v>
                </c:pt>
                <c:pt idx="135">
                  <c:v>0.50950047493503925</c:v>
                </c:pt>
                <c:pt idx="136">
                  <c:v>0.52171790905773541</c:v>
                </c:pt>
                <c:pt idx="137">
                  <c:v>0.54535157673908896</c:v>
                </c:pt>
                <c:pt idx="138">
                  <c:v>0.58791669536714508</c:v>
                </c:pt>
                <c:pt idx="139">
                  <c:v>0.55905215482192339</c:v>
                </c:pt>
                <c:pt idx="140">
                  <c:v>0.62445272743309277</c:v>
                </c:pt>
                <c:pt idx="141">
                  <c:v>0.60395463818821893</c:v>
                </c:pt>
                <c:pt idx="142">
                  <c:v>0.59845738149945071</c:v>
                </c:pt>
                <c:pt idx="143">
                  <c:v>0.59934138341991494</c:v>
                </c:pt>
                <c:pt idx="144">
                  <c:v>0.59913454459889637</c:v>
                </c:pt>
                <c:pt idx="145">
                  <c:v>0.6019852425331792</c:v>
                </c:pt>
                <c:pt idx="146">
                  <c:v>0.58462049311402586</c:v>
                </c:pt>
                <c:pt idx="147">
                  <c:v>0.54428866010742782</c:v>
                </c:pt>
                <c:pt idx="148">
                  <c:v>0.54963831639125227</c:v>
                </c:pt>
                <c:pt idx="149">
                  <c:v>0.54423563081535309</c:v>
                </c:pt>
                <c:pt idx="150">
                  <c:v>0.55063447109941355</c:v>
                </c:pt>
                <c:pt idx="151">
                  <c:v>0.55429671649841561</c:v>
                </c:pt>
                <c:pt idx="152">
                  <c:v>0.54731797823690931</c:v>
                </c:pt>
                <c:pt idx="153">
                  <c:v>0.53907147701657121</c:v>
                </c:pt>
                <c:pt idx="154">
                  <c:v>0.54360842620548677</c:v>
                </c:pt>
                <c:pt idx="155">
                  <c:v>0.5425869862133389</c:v>
                </c:pt>
                <c:pt idx="156">
                  <c:v>0.54032275677586672</c:v>
                </c:pt>
                <c:pt idx="157">
                  <c:v>0.53745158056426223</c:v>
                </c:pt>
                <c:pt idx="158">
                  <c:v>0.53190007862963085</c:v>
                </c:pt>
                <c:pt idx="159">
                  <c:v>0.52985458643121108</c:v>
                </c:pt>
                <c:pt idx="160">
                  <c:v>0.53527739870338509</c:v>
                </c:pt>
                <c:pt idx="161">
                  <c:v>0.5282656581669124</c:v>
                </c:pt>
                <c:pt idx="162">
                  <c:v>0.52019160919333129</c:v>
                </c:pt>
                <c:pt idx="163">
                  <c:v>0.51371665661107579</c:v>
                </c:pt>
                <c:pt idx="164">
                  <c:v>0.5085545082193963</c:v>
                </c:pt>
                <c:pt idx="165">
                  <c:v>0.50760662954959468</c:v>
                </c:pt>
                <c:pt idx="166">
                  <c:v>0.50063483328403402</c:v>
                </c:pt>
                <c:pt idx="167">
                  <c:v>0.50185580782685768</c:v>
                </c:pt>
                <c:pt idx="168">
                  <c:v>0.49567776664998764</c:v>
                </c:pt>
                <c:pt idx="169">
                  <c:v>0.49319945672582549</c:v>
                </c:pt>
                <c:pt idx="170">
                  <c:v>0.49307703998965358</c:v>
                </c:pt>
                <c:pt idx="171">
                  <c:v>0.48285397862790408</c:v>
                </c:pt>
                <c:pt idx="172">
                  <c:v>0.47909129105165443</c:v>
                </c:pt>
                <c:pt idx="173">
                  <c:v>0.48035600831478087</c:v>
                </c:pt>
                <c:pt idx="174">
                  <c:v>0.48154597224991796</c:v>
                </c:pt>
                <c:pt idx="175">
                  <c:v>0.47983668309960231</c:v>
                </c:pt>
                <c:pt idx="176">
                  <c:v>0.47652234287651263</c:v>
                </c:pt>
                <c:pt idx="177">
                  <c:v>0.47529659085159859</c:v>
                </c:pt>
                <c:pt idx="178">
                  <c:v>0.47430205376554685</c:v>
                </c:pt>
                <c:pt idx="179">
                  <c:v>0.47915486358628284</c:v>
                </c:pt>
                <c:pt idx="180">
                  <c:v>0.47779885261815008</c:v>
                </c:pt>
                <c:pt idx="181">
                  <c:v>0.47723196153004327</c:v>
                </c:pt>
                <c:pt idx="182">
                  <c:v>0.47659943987460407</c:v>
                </c:pt>
                <c:pt idx="183">
                  <c:v>0.47201983720259644</c:v>
                </c:pt>
                <c:pt idx="184">
                  <c:v>0.47085442540829892</c:v>
                </c:pt>
                <c:pt idx="185">
                  <c:v>0.46958935915565847</c:v>
                </c:pt>
                <c:pt idx="186">
                  <c:v>0.4681086369248289</c:v>
                </c:pt>
                <c:pt idx="187">
                  <c:v>0.46585881998736139</c:v>
                </c:pt>
                <c:pt idx="188">
                  <c:v>0.4657356055241384</c:v>
                </c:pt>
                <c:pt idx="189">
                  <c:v>0.46188524904268913</c:v>
                </c:pt>
                <c:pt idx="190">
                  <c:v>0.46017645233166971</c:v>
                </c:pt>
                <c:pt idx="191">
                  <c:v>0.46485823589857583</c:v>
                </c:pt>
                <c:pt idx="192">
                  <c:v>0.45938305859793838</c:v>
                </c:pt>
                <c:pt idx="193">
                  <c:v>0.45852368537188343</c:v>
                </c:pt>
                <c:pt idx="194">
                  <c:v>0.45810050862572532</c:v>
                </c:pt>
                <c:pt idx="195">
                  <c:v>0.45087077905657741</c:v>
                </c:pt>
                <c:pt idx="196">
                  <c:v>0.45239217876800858</c:v>
                </c:pt>
                <c:pt idx="197">
                  <c:v>0.44800223105811049</c:v>
                </c:pt>
                <c:pt idx="198">
                  <c:v>0.4473882740207657</c:v>
                </c:pt>
                <c:pt idx="199">
                  <c:v>0.44102138790359452</c:v>
                </c:pt>
                <c:pt idx="200">
                  <c:v>0.44585385039738179</c:v>
                </c:pt>
                <c:pt idx="201">
                  <c:v>0.44586903913123088</c:v>
                </c:pt>
                <c:pt idx="202">
                  <c:v>0.44095574143224509</c:v>
                </c:pt>
                <c:pt idx="203">
                  <c:v>0.44545777174698814</c:v>
                </c:pt>
                <c:pt idx="204">
                  <c:v>0.4370975070642979</c:v>
                </c:pt>
                <c:pt idx="205">
                  <c:v>0.43798526479601213</c:v>
                </c:pt>
                <c:pt idx="206">
                  <c:v>0.42999580634077272</c:v>
                </c:pt>
                <c:pt idx="207">
                  <c:v>0.42824476785088972</c:v>
                </c:pt>
                <c:pt idx="208">
                  <c:v>0.43033030614235834</c:v>
                </c:pt>
                <c:pt idx="209">
                  <c:v>0.42887702371529618</c:v>
                </c:pt>
                <c:pt idx="210">
                  <c:v>0.42684893805400514</c:v>
                </c:pt>
                <c:pt idx="211">
                  <c:v>0.4197556985632292</c:v>
                </c:pt>
                <c:pt idx="212">
                  <c:v>0.39959063371258674</c:v>
                </c:pt>
                <c:pt idx="213">
                  <c:v>0.38311862350345954</c:v>
                </c:pt>
                <c:pt idx="214">
                  <c:v>0.36963428076625021</c:v>
                </c:pt>
                <c:pt idx="215">
                  <c:v>0.37566312156547793</c:v>
                </c:pt>
                <c:pt idx="216">
                  <c:v>0.38044514133910379</c:v>
                </c:pt>
                <c:pt idx="217">
                  <c:v>0.38003821463087661</c:v>
                </c:pt>
                <c:pt idx="218">
                  <c:v>0.3804011135380726</c:v>
                </c:pt>
                <c:pt idx="219">
                  <c:v>0.38647135542651995</c:v>
                </c:pt>
                <c:pt idx="220">
                  <c:v>0.39651071736490018</c:v>
                </c:pt>
                <c:pt idx="221">
                  <c:v>0.39976006983345541</c:v>
                </c:pt>
                <c:pt idx="222">
                  <c:v>0.40677882970375634</c:v>
                </c:pt>
                <c:pt idx="223">
                  <c:v>0.40655024927293643</c:v>
                </c:pt>
                <c:pt idx="224">
                  <c:v>0.41559373778622388</c:v>
                </c:pt>
                <c:pt idx="225">
                  <c:v>0.41457932225525934</c:v>
                </c:pt>
                <c:pt idx="226">
                  <c:v>0.40989715374245211</c:v>
                </c:pt>
                <c:pt idx="227">
                  <c:v>0.40884926832848123</c:v>
                </c:pt>
                <c:pt idx="228">
                  <c:v>0.39595240349034821</c:v>
                </c:pt>
                <c:pt idx="229">
                  <c:v>0.39813479154542492</c:v>
                </c:pt>
                <c:pt idx="230">
                  <c:v>0.39908459208874986</c:v>
                </c:pt>
                <c:pt idx="231">
                  <c:v>0.39476908374399272</c:v>
                </c:pt>
                <c:pt idx="232">
                  <c:v>0.38977061673011026</c:v>
                </c:pt>
                <c:pt idx="233">
                  <c:v>0.38885792499929384</c:v>
                </c:pt>
                <c:pt idx="234">
                  <c:v>0.38996731059242973</c:v>
                </c:pt>
                <c:pt idx="235">
                  <c:v>0.38763923670293537</c:v>
                </c:pt>
                <c:pt idx="236">
                  <c:v>0.38222695431106635</c:v>
                </c:pt>
                <c:pt idx="237">
                  <c:v>0.37876428932052736</c:v>
                </c:pt>
                <c:pt idx="238">
                  <c:v>0.37742961003080688</c:v>
                </c:pt>
                <c:pt idx="239">
                  <c:v>0.37979369234043436</c:v>
                </c:pt>
                <c:pt idx="240">
                  <c:v>0.37558032959971271</c:v>
                </c:pt>
                <c:pt idx="241">
                  <c:v>0.37476342273838986</c:v>
                </c:pt>
                <c:pt idx="242">
                  <c:v>0.37532643805353805</c:v>
                </c:pt>
                <c:pt idx="243">
                  <c:v>0.37422624648070957</c:v>
                </c:pt>
                <c:pt idx="244">
                  <c:v>0.37278442640900239</c:v>
                </c:pt>
                <c:pt idx="245">
                  <c:v>0.37084408516991163</c:v>
                </c:pt>
                <c:pt idx="246">
                  <c:v>0.36798750930843893</c:v>
                </c:pt>
                <c:pt idx="247">
                  <c:v>0.36523569468434253</c:v>
                </c:pt>
                <c:pt idx="248">
                  <c:v>0.3466595203194644</c:v>
                </c:pt>
                <c:pt idx="249">
                  <c:v>0.35640461676928542</c:v>
                </c:pt>
                <c:pt idx="250">
                  <c:v>0.34755036009281987</c:v>
                </c:pt>
                <c:pt idx="251">
                  <c:v>0.34470183590006537</c:v>
                </c:pt>
                <c:pt idx="252">
                  <c:v>0.35017998880521073</c:v>
                </c:pt>
                <c:pt idx="253">
                  <c:v>0.35188073686332833</c:v>
                </c:pt>
                <c:pt idx="254">
                  <c:v>0.34262922707899324</c:v>
                </c:pt>
                <c:pt idx="255">
                  <c:v>0.33489370308494687</c:v>
                </c:pt>
                <c:pt idx="256">
                  <c:v>0.32743469998519292</c:v>
                </c:pt>
                <c:pt idx="257">
                  <c:v>0.32784364731289645</c:v>
                </c:pt>
                <c:pt idx="258">
                  <c:v>0.32511162685357686</c:v>
                </c:pt>
                <c:pt idx="259">
                  <c:v>0.32598232429037599</c:v>
                </c:pt>
                <c:pt idx="260">
                  <c:v>0.32624070419881396</c:v>
                </c:pt>
                <c:pt idx="261">
                  <c:v>0.32457213619145747</c:v>
                </c:pt>
                <c:pt idx="262">
                  <c:v>0.32104627092759713</c:v>
                </c:pt>
                <c:pt idx="263">
                  <c:v>0.32194399720858363</c:v>
                </c:pt>
                <c:pt idx="264">
                  <c:v>0.32155293498339055</c:v>
                </c:pt>
                <c:pt idx="265">
                  <c:v>0.32572332530523629</c:v>
                </c:pt>
                <c:pt idx="266">
                  <c:v>0.32398998405095902</c:v>
                </c:pt>
                <c:pt idx="267">
                  <c:v>0.32160464171968473</c:v>
                </c:pt>
                <c:pt idx="268">
                  <c:v>0.31534151339300515</c:v>
                </c:pt>
                <c:pt idx="269">
                  <c:v>0.31191083043424433</c:v>
                </c:pt>
                <c:pt idx="270">
                  <c:v>0.30794394505669925</c:v>
                </c:pt>
                <c:pt idx="271">
                  <c:v>0.30580482861712388</c:v>
                </c:pt>
                <c:pt idx="272">
                  <c:v>0.31513744642474439</c:v>
                </c:pt>
                <c:pt idx="273">
                  <c:v>0.31611940225523466</c:v>
                </c:pt>
                <c:pt idx="274">
                  <c:v>0.30575385351823942</c:v>
                </c:pt>
                <c:pt idx="275">
                  <c:v>0.30503583808220358</c:v>
                </c:pt>
                <c:pt idx="276">
                  <c:v>0.29998573898845449</c:v>
                </c:pt>
                <c:pt idx="277">
                  <c:v>0.30352600239864003</c:v>
                </c:pt>
                <c:pt idx="278">
                  <c:v>0.30783783331184211</c:v>
                </c:pt>
                <c:pt idx="279">
                  <c:v>0.3076516274550779</c:v>
                </c:pt>
                <c:pt idx="280">
                  <c:v>0.31076469124960915</c:v>
                </c:pt>
                <c:pt idx="281">
                  <c:v>0.31479891576191527</c:v>
                </c:pt>
                <c:pt idx="282">
                  <c:v>0.316246325306063</c:v>
                </c:pt>
                <c:pt idx="283">
                  <c:v>0.32149969506675802</c:v>
                </c:pt>
                <c:pt idx="284">
                  <c:v>0.32072646609262434</c:v>
                </c:pt>
                <c:pt idx="285">
                  <c:v>0.32218737725630858</c:v>
                </c:pt>
                <c:pt idx="286">
                  <c:v>0.3216987748298642</c:v>
                </c:pt>
                <c:pt idx="287">
                  <c:v>0.32586300494224474</c:v>
                </c:pt>
                <c:pt idx="288">
                  <c:v>0.32503865657068587</c:v>
                </c:pt>
                <c:pt idx="289">
                  <c:v>0.3230663778662009</c:v>
                </c:pt>
                <c:pt idx="290">
                  <c:v>0.3158677491880329</c:v>
                </c:pt>
                <c:pt idx="291">
                  <c:v>0.32347693244576792</c:v>
                </c:pt>
                <c:pt idx="292">
                  <c:v>0.32391419090025997</c:v>
                </c:pt>
                <c:pt idx="293">
                  <c:v>0.33228034573247234</c:v>
                </c:pt>
                <c:pt idx="294">
                  <c:v>0.32909302213261976</c:v>
                </c:pt>
                <c:pt idx="295">
                  <c:v>0.3247320055200405</c:v>
                </c:pt>
                <c:pt idx="296">
                  <c:v>0.32016903144821596</c:v>
                </c:pt>
                <c:pt idx="297">
                  <c:v>0.33050219198940578</c:v>
                </c:pt>
                <c:pt idx="298">
                  <c:v>0.33888886418852071</c:v>
                </c:pt>
                <c:pt idx="299">
                  <c:v>0.35639825097189076</c:v>
                </c:pt>
                <c:pt idx="300">
                  <c:v>0.35334316253754366</c:v>
                </c:pt>
                <c:pt idx="301">
                  <c:v>0.36280136026743459</c:v>
                </c:pt>
                <c:pt idx="302">
                  <c:v>0.3834573569381296</c:v>
                </c:pt>
                <c:pt idx="303">
                  <c:v>0.38947290379661087</c:v>
                </c:pt>
                <c:pt idx="304">
                  <c:v>0.39182661506894156</c:v>
                </c:pt>
                <c:pt idx="305">
                  <c:v>0.41385352616132914</c:v>
                </c:pt>
                <c:pt idx="306">
                  <c:v>0.41937338909640626</c:v>
                </c:pt>
                <c:pt idx="307">
                  <c:v>0.42801154045027856</c:v>
                </c:pt>
                <c:pt idx="308">
                  <c:v>0.4369542200189962</c:v>
                </c:pt>
                <c:pt idx="309">
                  <c:v>0.44016598585721667</c:v>
                </c:pt>
                <c:pt idx="310">
                  <c:v>0.44151877409815821</c:v>
                </c:pt>
                <c:pt idx="311">
                  <c:v>0.46218376330703287</c:v>
                </c:pt>
                <c:pt idx="312">
                  <c:v>0.46492688489226958</c:v>
                </c:pt>
                <c:pt idx="313">
                  <c:v>0.4727493210494903</c:v>
                </c:pt>
                <c:pt idx="314">
                  <c:v>0.47593483294880534</c:v>
                </c:pt>
                <c:pt idx="315">
                  <c:v>0.4753714764956023</c:v>
                </c:pt>
                <c:pt idx="316">
                  <c:v>0.48047035122684384</c:v>
                </c:pt>
                <c:pt idx="317">
                  <c:v>0.48473400155042429</c:v>
                </c:pt>
                <c:pt idx="318">
                  <c:v>0.49720488545497632</c:v>
                </c:pt>
                <c:pt idx="319">
                  <c:v>0.50155587229012455</c:v>
                </c:pt>
                <c:pt idx="320">
                  <c:v>0.50827350506751456</c:v>
                </c:pt>
                <c:pt idx="321">
                  <c:v>0.50650501522256863</c:v>
                </c:pt>
                <c:pt idx="322">
                  <c:v>0.50991362643173599</c:v>
                </c:pt>
                <c:pt idx="323">
                  <c:v>0.51569710169466032</c:v>
                </c:pt>
                <c:pt idx="324">
                  <c:v>0.51722195266730331</c:v>
                </c:pt>
                <c:pt idx="325">
                  <c:v>0.51977646598212646</c:v>
                </c:pt>
                <c:pt idx="326">
                  <c:v>0.52348570087063939</c:v>
                </c:pt>
                <c:pt idx="327">
                  <c:v>0.51769886295561629</c:v>
                </c:pt>
                <c:pt idx="328">
                  <c:v>0.51206978635725242</c:v>
                </c:pt>
                <c:pt idx="329">
                  <c:v>0.51397898545202869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81-4181-909F-D0D26EE88F2A}"/>
            </c:ext>
          </c:extLst>
        </c:ser>
        <c:ser>
          <c:idx val="1"/>
          <c:order val="1"/>
          <c:tx>
            <c:v>DBGG - BNDES</c:v>
          </c:tx>
          <c:spPr>
            <a:ln w="31750"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'Dívida Pública - % do PIB'!$A$2:$A$331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 - % do PIB'!$L$2:$L$331</c:f>
              <c:numCache>
                <c:formatCode>General</c:formatCode>
                <c:ptCount val="330"/>
                <c:pt idx="131" formatCode="0.0%">
                  <c:v>0.61533867076941717</c:v>
                </c:pt>
                <c:pt idx="132" formatCode="0.0%">
                  <c:v>0.63163117156580317</c:v>
                </c:pt>
                <c:pt idx="133" formatCode="0.0%">
                  <c:v>0.62113448405268101</c:v>
                </c:pt>
                <c:pt idx="134" formatCode="0.0%">
                  <c:v>0.61850316324799481</c:v>
                </c:pt>
                <c:pt idx="135" formatCode="0.0%">
                  <c:v>0.623030710761587</c:v>
                </c:pt>
                <c:pt idx="136" formatCode="0.0%">
                  <c:v>0.63410076901252199</c:v>
                </c:pt>
                <c:pt idx="137" formatCode="0.0%">
                  <c:v>0.66296571703144414</c:v>
                </c:pt>
                <c:pt idx="138" formatCode="0.0%">
                  <c:v>0.70203375195972562</c:v>
                </c:pt>
                <c:pt idx="139" formatCode="0.0%">
                  <c:v>0.64958295838411717</c:v>
                </c:pt>
                <c:pt idx="140" formatCode="0.0%">
                  <c:v>0.72065049463898057</c:v>
                </c:pt>
                <c:pt idx="141" formatCode="0.0%">
                  <c:v>0.68228282802050477</c:v>
                </c:pt>
                <c:pt idx="142" formatCode="0.0%">
                  <c:v>0.67896915638670685</c:v>
                </c:pt>
                <c:pt idx="143" formatCode="0.0%">
                  <c:v>0.65997996022117467</c:v>
                </c:pt>
                <c:pt idx="144" formatCode="0.0%">
                  <c:v>0.67007913469131442</c:v>
                </c:pt>
                <c:pt idx="145" formatCode="0.0%">
                  <c:v>0.66704726163516137</c:v>
                </c:pt>
                <c:pt idx="146" formatCode="0.0%">
                  <c:v>0.64603121452490264</c:v>
                </c:pt>
                <c:pt idx="147" formatCode="0.0%">
                  <c:v>0.5955162780714478</c:v>
                </c:pt>
                <c:pt idx="148" formatCode="0.0%">
                  <c:v>0.60423750102556484</c:v>
                </c:pt>
                <c:pt idx="149" formatCode="0.0%">
                  <c:v>0.5994897495706133</c:v>
                </c:pt>
                <c:pt idx="150" formatCode="0.0%">
                  <c:v>0.60651251242086335</c:v>
                </c:pt>
                <c:pt idx="151" formatCode="0.0%">
                  <c:v>0.61118727090696856</c:v>
                </c:pt>
                <c:pt idx="152" formatCode="0.0%">
                  <c:v>0.61089933095344051</c:v>
                </c:pt>
                <c:pt idx="153" formatCode="0.0%">
                  <c:v>0.60380528427831159</c:v>
                </c:pt>
                <c:pt idx="154" formatCode="0.0%">
                  <c:v>0.60950084114639458</c:v>
                </c:pt>
                <c:pt idx="155" formatCode="0.0%">
                  <c:v>0.60217798616596918</c:v>
                </c:pt>
                <c:pt idx="156" formatCode="0.0%">
                  <c:v>0.61480188085677157</c:v>
                </c:pt>
                <c:pt idx="157" formatCode="0.0%">
                  <c:v>0.61000712025019566</c:v>
                </c:pt>
                <c:pt idx="158" formatCode="0.0%">
                  <c:v>0.60848738720793183</c:v>
                </c:pt>
                <c:pt idx="159" formatCode="0.0%">
                  <c:v>0.59753911728169495</c:v>
                </c:pt>
                <c:pt idx="160" formatCode="0.0%">
                  <c:v>0.60331499068774186</c:v>
                </c:pt>
                <c:pt idx="161" formatCode="0.0%">
                  <c:v>0.59705122806112698</c:v>
                </c:pt>
                <c:pt idx="162" formatCode="0.0%">
                  <c:v>0.58586955832318277</c:v>
                </c:pt>
                <c:pt idx="163" formatCode="0.0%">
                  <c:v>0.57702522288413294</c:v>
                </c:pt>
                <c:pt idx="164" formatCode="0.0%">
                  <c:v>0.57198296710036622</c:v>
                </c:pt>
                <c:pt idx="165" formatCode="0.0%">
                  <c:v>0.57116036560077565</c:v>
                </c:pt>
                <c:pt idx="166" formatCode="0.0%">
                  <c:v>0.56049757283371793</c:v>
                </c:pt>
                <c:pt idx="167" formatCode="0.0%">
                  <c:v>0.55349675395809061</c:v>
                </c:pt>
                <c:pt idx="168" formatCode="0.0%">
                  <c:v>0.55812756274116071</c:v>
                </c:pt>
                <c:pt idx="169" formatCode="0.0%">
                  <c:v>0.56173530011291217</c:v>
                </c:pt>
                <c:pt idx="170" formatCode="0.0%">
                  <c:v>0.56900719736881544</c:v>
                </c:pt>
                <c:pt idx="171" formatCode="0.0%">
                  <c:v>0.55621958696273133</c:v>
                </c:pt>
                <c:pt idx="172" formatCode="0.0%">
                  <c:v>0.54906597201627139</c:v>
                </c:pt>
                <c:pt idx="173" formatCode="0.0%">
                  <c:v>0.5487795507197557</c:v>
                </c:pt>
                <c:pt idx="174" formatCode="0.0%">
                  <c:v>0.5499505202296231</c:v>
                </c:pt>
                <c:pt idx="175" formatCode="0.0%">
                  <c:v>0.55145947645978755</c:v>
                </c:pt>
                <c:pt idx="176" formatCode="0.0%">
                  <c:v>0.54883015491337817</c:v>
                </c:pt>
                <c:pt idx="177" formatCode="0.0%">
                  <c:v>0.55118345996589524</c:v>
                </c:pt>
                <c:pt idx="178" formatCode="0.0%">
                  <c:v>0.54931362731590316</c:v>
                </c:pt>
                <c:pt idx="179" formatCode="0.0%">
                  <c:v>0.5533600445593746</c:v>
                </c:pt>
                <c:pt idx="180" formatCode="0.0%">
                  <c:v>0.55947887261498441</c:v>
                </c:pt>
                <c:pt idx="181" formatCode="0.0%">
                  <c:v>0.55324751446007769</c:v>
                </c:pt>
                <c:pt idx="182" formatCode="0.0%">
                  <c:v>0.55785346618345766</c:v>
                </c:pt>
                <c:pt idx="183" formatCode="0.0%">
                  <c:v>0.54968938443073112</c:v>
                </c:pt>
                <c:pt idx="184" formatCode="0.0%">
                  <c:v>0.55867767014308634</c:v>
                </c:pt>
                <c:pt idx="185" formatCode="0.0%">
                  <c:v>0.5486070987469478</c:v>
                </c:pt>
                <c:pt idx="186" formatCode="0.0%">
                  <c:v>0.55239284432078473</c:v>
                </c:pt>
                <c:pt idx="187" formatCode="0.0%">
                  <c:v>0.55252675169032095</c:v>
                </c:pt>
                <c:pt idx="188" formatCode="0.0%">
                  <c:v>0.55672605165908706</c:v>
                </c:pt>
                <c:pt idx="189" formatCode="0.0%">
                  <c:v>0.5580517141531891</c:v>
                </c:pt>
                <c:pt idx="190" formatCode="0.0%">
                  <c:v>0.55602924668845299</c:v>
                </c:pt>
                <c:pt idx="191" formatCode="0.0%">
                  <c:v>0.55062016885953413</c:v>
                </c:pt>
                <c:pt idx="192" formatCode="0.0%">
                  <c:v>0.55805469960624987</c:v>
                </c:pt>
                <c:pt idx="193" formatCode="0.0%">
                  <c:v>0.56537539842129114</c:v>
                </c:pt>
                <c:pt idx="194" formatCode="0.0%">
                  <c:v>0.56893873451828236</c:v>
                </c:pt>
                <c:pt idx="195" formatCode="0.0%">
                  <c:v>0.5686894378051508</c:v>
                </c:pt>
                <c:pt idx="196" formatCode="0.0%">
                  <c:v>0.57623184584583931</c:v>
                </c:pt>
                <c:pt idx="197" formatCode="0.0%">
                  <c:v>0.57926010252165561</c:v>
                </c:pt>
                <c:pt idx="198" formatCode="0.0%">
                  <c:v>0.58063689140334207</c:v>
                </c:pt>
                <c:pt idx="199" formatCode="0.0%">
                  <c:v>0.58208164106774685</c:v>
                </c:pt>
                <c:pt idx="200" formatCode="0.0%">
                  <c:v>0.57619896580855501</c:v>
                </c:pt>
                <c:pt idx="201" formatCode="0.0%">
                  <c:v>0.57225041971332857</c:v>
                </c:pt>
                <c:pt idx="202" formatCode="0.0%">
                  <c:v>0.56999352561777528</c:v>
                </c:pt>
                <c:pt idx="203" formatCode="0.0%">
                  <c:v>0.56472719008631123</c:v>
                </c:pt>
                <c:pt idx="204" formatCode="0.0%">
                  <c:v>0.57270952433575761</c:v>
                </c:pt>
                <c:pt idx="205" formatCode="0.0%">
                  <c:v>0.56808955174691278</c:v>
                </c:pt>
                <c:pt idx="206" formatCode="0.0%">
                  <c:v>0.56487650294805747</c:v>
                </c:pt>
                <c:pt idx="207" formatCode="0.0%">
                  <c:v>0.5594277942008532</c:v>
                </c:pt>
                <c:pt idx="208" formatCode="0.0%">
                  <c:v>0.55255720138393716</c:v>
                </c:pt>
                <c:pt idx="209" formatCode="0.0%">
                  <c:v>0.54949355678955569</c:v>
                </c:pt>
                <c:pt idx="210" formatCode="0.0%">
                  <c:v>0.54823450195775625</c:v>
                </c:pt>
                <c:pt idx="211" formatCode="0.0%">
                  <c:v>0.54234104294826868</c:v>
                </c:pt>
                <c:pt idx="212" formatCode="0.0%">
                  <c:v>0.53956207466315353</c:v>
                </c:pt>
                <c:pt idx="213" formatCode="0.0%">
                  <c:v>0.53979451783358623</c:v>
                </c:pt>
                <c:pt idx="214" formatCode="0.0%">
                  <c:v>0.53525912272222997</c:v>
                </c:pt>
                <c:pt idx="215" formatCode="0.0%">
                  <c:v>0.5484057750347312</c:v>
                </c:pt>
                <c:pt idx="216" formatCode="0.0%">
                  <c:v>0.55573966605675118</c:v>
                </c:pt>
                <c:pt idx="217" formatCode="0.0%">
                  <c:v>0.55855881525834927</c:v>
                </c:pt>
                <c:pt idx="218" formatCode="0.0%">
                  <c:v>0.55778299722611724</c:v>
                </c:pt>
                <c:pt idx="219" formatCode="0.0%">
                  <c:v>0.55133764634428939</c:v>
                </c:pt>
                <c:pt idx="220" formatCode="0.0%">
                  <c:v>0.55454056867532298</c:v>
                </c:pt>
                <c:pt idx="221" formatCode="0.0%">
                  <c:v>0.55923991917901461</c:v>
                </c:pt>
                <c:pt idx="222" formatCode="0.0%">
                  <c:v>0.56566541433443851</c:v>
                </c:pt>
                <c:pt idx="223" formatCode="0.0%">
                  <c:v>0.56519944769251174</c:v>
                </c:pt>
                <c:pt idx="224" formatCode="0.0%">
                  <c:v>0.56611079563553424</c:v>
                </c:pt>
                <c:pt idx="225" formatCode="0.0%">
                  <c:v>0.5708369238292873</c:v>
                </c:pt>
                <c:pt idx="226" formatCode="0.0%">
                  <c:v>0.56362506483668806</c:v>
                </c:pt>
                <c:pt idx="227" formatCode="0.0%">
                  <c:v>0.55330489706366515</c:v>
                </c:pt>
                <c:pt idx="228" formatCode="0.0%">
                  <c:v>0.55860207824727326</c:v>
                </c:pt>
                <c:pt idx="229" formatCode="0.0%">
                  <c:v>0.551972791380688</c:v>
                </c:pt>
                <c:pt idx="230" formatCode="0.0%">
                  <c:v>0.52493656094527241</c:v>
                </c:pt>
                <c:pt idx="231" formatCode="0.0%">
                  <c:v>0.50292337302296408</c:v>
                </c:pt>
                <c:pt idx="232" formatCode="0.0%">
                  <c:v>0.50052060339105153</c:v>
                </c:pt>
                <c:pt idx="233" formatCode="0.0%">
                  <c:v>0.49893541887674303</c:v>
                </c:pt>
                <c:pt idx="234" formatCode="0.0%">
                  <c:v>0.49745164794512453</c:v>
                </c:pt>
                <c:pt idx="235" formatCode="0.0%">
                  <c:v>0.49257523807000314</c:v>
                </c:pt>
                <c:pt idx="236" formatCode="0.0%">
                  <c:v>0.48611680158022202</c:v>
                </c:pt>
                <c:pt idx="237" formatCode="0.0%">
                  <c:v>0.48834537328591643</c:v>
                </c:pt>
                <c:pt idx="238" formatCode="0.0%">
                  <c:v>0.48458455624795294</c:v>
                </c:pt>
                <c:pt idx="239" formatCode="0.0%">
                  <c:v>0.4567340651997287</c:v>
                </c:pt>
                <c:pt idx="240" formatCode="0.0%">
                  <c:v>0.46348309620901257</c:v>
                </c:pt>
                <c:pt idx="241" formatCode="0.0%">
                  <c:v>0.4640516234685001</c:v>
                </c:pt>
                <c:pt idx="242" formatCode="0.0%">
                  <c:v>0.46642562906348978</c:v>
                </c:pt>
                <c:pt idx="243" formatCode="0.0%">
                  <c:v>0.46732711261721704</c:v>
                </c:pt>
                <c:pt idx="244" formatCode="0.0%">
                  <c:v>0.4637085954600485</c:v>
                </c:pt>
                <c:pt idx="245" formatCode="0.0%">
                  <c:v>0.45823608446024616</c:v>
                </c:pt>
                <c:pt idx="246" formatCode="0.0%">
                  <c:v>0.46017063589016116</c:v>
                </c:pt>
                <c:pt idx="247" formatCode="0.0%">
                  <c:v>0.45817606600490018</c:v>
                </c:pt>
                <c:pt idx="248" formatCode="0.0%">
                  <c:v>0.45470039359604586</c:v>
                </c:pt>
                <c:pt idx="249" formatCode="0.0%">
                  <c:v>0.45169820797277371</c:v>
                </c:pt>
                <c:pt idx="250" formatCode="0.0%">
                  <c:v>0.45193015189027758</c:v>
                </c:pt>
                <c:pt idx="251" formatCode="0.0%">
                  <c:v>0.4436035511982524</c:v>
                </c:pt>
                <c:pt idx="252" formatCode="0.0%">
                  <c:v>0.44804849459523022</c:v>
                </c:pt>
                <c:pt idx="253" formatCode="0.0%">
                  <c:v>0.45256321720348025</c:v>
                </c:pt>
                <c:pt idx="254" formatCode="0.0%">
                  <c:v>0.45707686158171301</c:v>
                </c:pt>
                <c:pt idx="255" formatCode="0.0%">
                  <c:v>0.46187804198694249</c:v>
                </c:pt>
                <c:pt idx="256" formatCode="0.0%">
                  <c:v>0.46180163252967704</c:v>
                </c:pt>
                <c:pt idx="257" formatCode="0.0%">
                  <c:v>0.46179590730970049</c:v>
                </c:pt>
                <c:pt idx="258" formatCode="0.0%">
                  <c:v>0.46389627027402591</c:v>
                </c:pt>
                <c:pt idx="259" formatCode="0.0%">
                  <c:v>0.46177470552758798</c:v>
                </c:pt>
                <c:pt idx="260" formatCode="0.0%">
                  <c:v>0.46955662086395872</c:v>
                </c:pt>
                <c:pt idx="261" formatCode="0.0%">
                  <c:v>0.47087741322344123</c:v>
                </c:pt>
                <c:pt idx="262" formatCode="0.0%">
                  <c:v>0.47222854688685179</c:v>
                </c:pt>
                <c:pt idx="263" formatCode="0.0%">
                  <c:v>0.45947735830258418</c:v>
                </c:pt>
                <c:pt idx="264" formatCode="0.0%">
                  <c:v>0.4632544023529756</c:v>
                </c:pt>
                <c:pt idx="265" formatCode="0.0%">
                  <c:v>0.46390917280776811</c:v>
                </c:pt>
                <c:pt idx="266" formatCode="0.0%">
                  <c:v>0.46482549077870416</c:v>
                </c:pt>
                <c:pt idx="267" formatCode="0.0%">
                  <c:v>0.46331888637895469</c:v>
                </c:pt>
                <c:pt idx="268" formatCode="0.0%">
                  <c:v>0.46428947281921562</c:v>
                </c:pt>
                <c:pt idx="269" formatCode="0.0%">
                  <c:v>0.4607974049009762</c:v>
                </c:pt>
                <c:pt idx="270" formatCode="0.0%">
                  <c:v>0.4618212244811517</c:v>
                </c:pt>
                <c:pt idx="271" formatCode="0.0%">
                  <c:v>0.45932008832166443</c:v>
                </c:pt>
                <c:pt idx="272" formatCode="0.0%">
                  <c:v>0.45567567277341869</c:v>
                </c:pt>
                <c:pt idx="273" formatCode="0.0%">
                  <c:v>0.45752948408549721</c:v>
                </c:pt>
                <c:pt idx="274" formatCode="0.0%">
                  <c:v>0.45395381916772359</c:v>
                </c:pt>
                <c:pt idx="275" formatCode="0.0%">
                  <c:v>0.43795034839219388</c:v>
                </c:pt>
                <c:pt idx="276" formatCode="0.0%">
                  <c:v>0.44898611148159268</c:v>
                </c:pt>
                <c:pt idx="277" formatCode="0.0%">
                  <c:v>0.44212807711400809</c:v>
                </c:pt>
                <c:pt idx="278" formatCode="0.0%">
                  <c:v>0.44225070620766438</c:v>
                </c:pt>
                <c:pt idx="279" formatCode="0.0%">
                  <c:v>0.44449884877641005</c:v>
                </c:pt>
                <c:pt idx="280" formatCode="0.0%">
                  <c:v>0.44652161626783105</c:v>
                </c:pt>
                <c:pt idx="281" formatCode="0.0%">
                  <c:v>0.44736986726935646</c:v>
                </c:pt>
                <c:pt idx="282" formatCode="0.0%">
                  <c:v>0.45197477652046747</c:v>
                </c:pt>
                <c:pt idx="283" formatCode="0.0%">
                  <c:v>0.45826933027627714</c:v>
                </c:pt>
                <c:pt idx="284" formatCode="0.0%">
                  <c:v>0.47103004186798003</c:v>
                </c:pt>
                <c:pt idx="285" formatCode="0.0%">
                  <c:v>0.47437094804266411</c:v>
                </c:pt>
                <c:pt idx="286" formatCode="0.0%">
                  <c:v>0.47998669198474997</c:v>
                </c:pt>
                <c:pt idx="287" formatCode="0.0%">
                  <c:v>0.47838889109434529</c:v>
                </c:pt>
                <c:pt idx="288" formatCode="0.0%">
                  <c:v>0.4871794230056985</c:v>
                </c:pt>
                <c:pt idx="289" formatCode="0.0%">
                  <c:v>0.49784250133970087</c:v>
                </c:pt>
                <c:pt idx="290" formatCode="0.0%">
                  <c:v>0.50944387613507647</c:v>
                </c:pt>
                <c:pt idx="291" formatCode="0.0%">
                  <c:v>0.50605200774840209</c:v>
                </c:pt>
                <c:pt idx="292" formatCode="0.0%">
                  <c:v>0.51633211937617041</c:v>
                </c:pt>
                <c:pt idx="293" formatCode="0.0%">
                  <c:v>0.52193722408635346</c:v>
                </c:pt>
                <c:pt idx="294" formatCode="0.0%">
                  <c:v>0.53541480258807683</c:v>
                </c:pt>
                <c:pt idx="295" formatCode="0.0%">
                  <c:v>0.54293493404066828</c:v>
                </c:pt>
                <c:pt idx="296" formatCode="0.0%">
                  <c:v>0.54866713393875033</c:v>
                </c:pt>
                <c:pt idx="297" formatCode="0.0%">
                  <c:v>0.55128035701177402</c:v>
                </c:pt>
                <c:pt idx="298" formatCode="0.0%">
                  <c:v>0.55467996200349312</c:v>
                </c:pt>
                <c:pt idx="299" formatCode="0.0%">
                  <c:v>0.56923444488138764</c:v>
                </c:pt>
                <c:pt idx="300" formatCode="0.0%">
                  <c:v>0.58092061782726201</c:v>
                </c:pt>
                <c:pt idx="301" formatCode="0.0%">
                  <c:v>0.58238232706553439</c:v>
                </c:pt>
                <c:pt idx="302" formatCode="0.0%">
                  <c:v>0.57953460665938183</c:v>
                </c:pt>
                <c:pt idx="303" formatCode="0.0%">
                  <c:v>0.58343181520189447</c:v>
                </c:pt>
                <c:pt idx="304" formatCode="0.0%">
                  <c:v>0.59309720014379042</c:v>
                </c:pt>
                <c:pt idx="305" formatCode="0.0%">
                  <c:v>0.59197561939011312</c:v>
                </c:pt>
                <c:pt idx="306" formatCode="0.0%">
                  <c:v>0.60309714860793207</c:v>
                </c:pt>
                <c:pt idx="307" formatCode="0.0%">
                  <c:v>0.60914738503012644</c:v>
                </c:pt>
                <c:pt idx="308" formatCode="0.0%">
                  <c:v>0.61642938801089997</c:v>
                </c:pt>
                <c:pt idx="309" formatCode="0.0%">
                  <c:v>0.61548339794600559</c:v>
                </c:pt>
                <c:pt idx="310" formatCode="0.0%">
                  <c:v>0.62614485392711461</c:v>
                </c:pt>
                <c:pt idx="311" formatCode="0.0%">
                  <c:v>0.63088110461885882</c:v>
                </c:pt>
                <c:pt idx="312" formatCode="0.0%">
                  <c:v>0.63011766116570789</c:v>
                </c:pt>
                <c:pt idx="313" formatCode="0.0%">
                  <c:v>0.63557118257608747</c:v>
                </c:pt>
                <c:pt idx="314" formatCode="0.0%">
                  <c:v>0.6445872334425975</c:v>
                </c:pt>
                <c:pt idx="315" formatCode="0.0%">
                  <c:v>0.64579080163611091</c:v>
                </c:pt>
                <c:pt idx="316" formatCode="0.0%">
                  <c:v>0.65508494322883837</c:v>
                </c:pt>
                <c:pt idx="317" formatCode="0.0%">
                  <c:v>0.65886300654907493</c:v>
                </c:pt>
                <c:pt idx="318" formatCode="0.0%">
                  <c:v>0.66336805347225836</c:v>
                </c:pt>
                <c:pt idx="319" formatCode="0.0%">
                  <c:v>0.66782204746138329</c:v>
                </c:pt>
                <c:pt idx="320" formatCode="0.0%">
                  <c:v>0.67389872582462795</c:v>
                </c:pt>
                <c:pt idx="321" formatCode="0.0%">
                  <c:v>0.68101689354893558</c:v>
                </c:pt>
                <c:pt idx="322" formatCode="0.0%">
                  <c:v>0.68040569963775011</c:v>
                </c:pt>
                <c:pt idx="323" formatCode="0.0%">
                  <c:v>0.67800124820105601</c:v>
                </c:pt>
                <c:pt idx="324" formatCode="0.0%">
                  <c:v>0.68255696943909139</c:v>
                </c:pt>
                <c:pt idx="325" formatCode="0.0%">
                  <c:v>0.68864960988529023</c:v>
                </c:pt>
                <c:pt idx="326" formatCode="0.0%">
                  <c:v>0.69553322400663409</c:v>
                </c:pt>
                <c:pt idx="327" formatCode="0.0%">
                  <c:v>0.69953081554451657</c:v>
                </c:pt>
                <c:pt idx="328" formatCode="0.0%">
                  <c:v>0.71088801233123555</c:v>
                </c:pt>
                <c:pt idx="329" formatCode="0.0%">
                  <c:v>0.7175616109913564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81-4181-909F-D0D26EE88F2A}"/>
            </c:ext>
          </c:extLst>
        </c:ser>
        <c:ser>
          <c:idx val="2"/>
          <c:order val="2"/>
          <c:tx>
            <c:v>DBGG</c:v>
          </c:tx>
          <c:spPr>
            <a:ln w="3175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'Dívida Pública - % do PIB'!$A$2:$A$331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 - % do PIB'!$M$2:$M$331</c:f>
              <c:numCache>
                <c:formatCode>General</c:formatCode>
                <c:ptCount val="330"/>
                <c:pt idx="131" formatCode="0.0%">
                  <c:v>0.61857034998337446</c:v>
                </c:pt>
                <c:pt idx="132" formatCode="0.0%">
                  <c:v>0.63484687908412163</c:v>
                </c:pt>
                <c:pt idx="133" formatCode="0.0%">
                  <c:v>0.62435237912467745</c:v>
                </c:pt>
                <c:pt idx="134" formatCode="0.0%">
                  <c:v>0.62172263239529257</c:v>
                </c:pt>
                <c:pt idx="135" formatCode="0.0%">
                  <c:v>0.62711222845669556</c:v>
                </c:pt>
                <c:pt idx="136" formatCode="0.0%">
                  <c:v>0.63823209300778116</c:v>
                </c:pt>
                <c:pt idx="137" formatCode="0.0%">
                  <c:v>0.66709659328617554</c:v>
                </c:pt>
                <c:pt idx="138" formatCode="0.0%">
                  <c:v>0.70614378345292661</c:v>
                </c:pt>
                <c:pt idx="139" formatCode="0.0%">
                  <c:v>0.65540223797243158</c:v>
                </c:pt>
                <c:pt idx="140" formatCode="0.0%">
                  <c:v>0.72686309997460485</c:v>
                </c:pt>
                <c:pt idx="141" formatCode="0.0%">
                  <c:v>0.68927551797597086</c:v>
                </c:pt>
                <c:pt idx="142" formatCode="0.0%">
                  <c:v>0.68603741857708023</c:v>
                </c:pt>
                <c:pt idx="143" formatCode="0.0%">
                  <c:v>0.66791123529317453</c:v>
                </c:pt>
                <c:pt idx="144" formatCode="0.0%">
                  <c:v>0.67785239028447852</c:v>
                </c:pt>
                <c:pt idx="145" formatCode="0.0%">
                  <c:v>0.6748390936996288</c:v>
                </c:pt>
                <c:pt idx="146" formatCode="0.0%">
                  <c:v>0.65383800329305819</c:v>
                </c:pt>
                <c:pt idx="147" formatCode="0.0%">
                  <c:v>0.60307112993640333</c:v>
                </c:pt>
                <c:pt idx="148" formatCode="0.0%">
                  <c:v>0.61182841181010594</c:v>
                </c:pt>
                <c:pt idx="149" formatCode="0.0%">
                  <c:v>0.60711908976769902</c:v>
                </c:pt>
                <c:pt idx="150" formatCode="0.0%">
                  <c:v>0.61478988363608578</c:v>
                </c:pt>
                <c:pt idx="151" formatCode="0.0%">
                  <c:v>0.61948552532470935</c:v>
                </c:pt>
                <c:pt idx="152" formatCode="0.0%">
                  <c:v>0.61923156880052843</c:v>
                </c:pt>
                <c:pt idx="153" formatCode="0.0%">
                  <c:v>0.61181970869599944</c:v>
                </c:pt>
                <c:pt idx="154" formatCode="0.0%">
                  <c:v>0.61752178726612539</c:v>
                </c:pt>
                <c:pt idx="155" formatCode="0.0%">
                  <c:v>0.61010704861154386</c:v>
                </c:pt>
                <c:pt idx="156" formatCode="0.0%">
                  <c:v>0.62270471365845814</c:v>
                </c:pt>
                <c:pt idx="157" formatCode="0.0%">
                  <c:v>0.61892145792177611</c:v>
                </c:pt>
                <c:pt idx="158" formatCode="0.0%">
                  <c:v>0.61733571919149988</c:v>
                </c:pt>
                <c:pt idx="159" formatCode="0.0%">
                  <c:v>0.60685619937559643</c:v>
                </c:pt>
                <c:pt idx="160" formatCode="0.0%">
                  <c:v>0.61268618233197913</c:v>
                </c:pt>
                <c:pt idx="161" formatCode="0.0%">
                  <c:v>0.60635922556197464</c:v>
                </c:pt>
                <c:pt idx="162" formatCode="0.0%">
                  <c:v>0.59489798007120864</c:v>
                </c:pt>
                <c:pt idx="163" formatCode="0.0%">
                  <c:v>0.58604148546620105</c:v>
                </c:pt>
                <c:pt idx="164" formatCode="0.0%">
                  <c:v>0.58141307747294313</c:v>
                </c:pt>
                <c:pt idx="165" formatCode="0.0%">
                  <c:v>0.58030739858253877</c:v>
                </c:pt>
                <c:pt idx="166" formatCode="0.0%">
                  <c:v>0.56962126514771338</c:v>
                </c:pt>
                <c:pt idx="167" formatCode="0.0%">
                  <c:v>0.56257517725314465</c:v>
                </c:pt>
                <c:pt idx="168" formatCode="0.0%">
                  <c:v>0.56690071563128086</c:v>
                </c:pt>
                <c:pt idx="169" formatCode="0.0%">
                  <c:v>0.57036203505818617</c:v>
                </c:pt>
                <c:pt idx="170" formatCode="0.0%">
                  <c:v>0.57759714809168561</c:v>
                </c:pt>
                <c:pt idx="171" formatCode="0.0%">
                  <c:v>0.56472232873138717</c:v>
                </c:pt>
                <c:pt idx="172" formatCode="0.0%">
                  <c:v>0.5576024305550531</c:v>
                </c:pt>
                <c:pt idx="173" formatCode="0.0%">
                  <c:v>0.55731952105037974</c:v>
                </c:pt>
                <c:pt idx="174" formatCode="0.0%">
                  <c:v>0.55816627114896811</c:v>
                </c:pt>
                <c:pt idx="175" formatCode="0.0%">
                  <c:v>0.55965732183633765</c:v>
                </c:pt>
                <c:pt idx="176" formatCode="0.0%">
                  <c:v>0.55698213050295109</c:v>
                </c:pt>
                <c:pt idx="177" formatCode="0.0%">
                  <c:v>0.55895667721005771</c:v>
                </c:pt>
                <c:pt idx="178" formatCode="0.0%">
                  <c:v>0.55707072738256935</c:v>
                </c:pt>
                <c:pt idx="179" formatCode="0.0%">
                  <c:v>0.56110634777862267</c:v>
                </c:pt>
                <c:pt idx="180" formatCode="0.0%">
                  <c:v>0.5664702658828773</c:v>
                </c:pt>
                <c:pt idx="181" formatCode="0.0%">
                  <c:v>0.56020855798280844</c:v>
                </c:pt>
                <c:pt idx="182" formatCode="0.0%">
                  <c:v>0.5647419424200133</c:v>
                </c:pt>
                <c:pt idx="183" formatCode="0.0%">
                  <c:v>0.55654266296057064</c:v>
                </c:pt>
                <c:pt idx="184" formatCode="0.0%">
                  <c:v>0.56549583352830335</c:v>
                </c:pt>
                <c:pt idx="185" formatCode="0.0%">
                  <c:v>0.55540813940435207</c:v>
                </c:pt>
                <c:pt idx="186" formatCode="0.0%">
                  <c:v>0.55894544913738509</c:v>
                </c:pt>
                <c:pt idx="187" formatCode="0.0%">
                  <c:v>0.55707022908614234</c:v>
                </c:pt>
                <c:pt idx="188" formatCode="0.0%">
                  <c:v>0.56120528860348651</c:v>
                </c:pt>
                <c:pt idx="189" formatCode="0.0%">
                  <c:v>0.56217668014289912</c:v>
                </c:pt>
                <c:pt idx="190" formatCode="0.0%">
                  <c:v>0.56012639647436047</c:v>
                </c:pt>
                <c:pt idx="191" formatCode="0.0%">
                  <c:v>0.55475106579306754</c:v>
                </c:pt>
                <c:pt idx="192" formatCode="0.0%">
                  <c:v>0.5615782723700713</c:v>
                </c:pt>
                <c:pt idx="193" formatCode="0.0%">
                  <c:v>0.5689096005497315</c:v>
                </c:pt>
                <c:pt idx="194" formatCode="0.0%">
                  <c:v>0.57237674698710383</c:v>
                </c:pt>
                <c:pt idx="195" formatCode="0.0%">
                  <c:v>0.57172274061703976</c:v>
                </c:pt>
                <c:pt idx="196" formatCode="0.0%">
                  <c:v>0.57922378636891847</c:v>
                </c:pt>
                <c:pt idx="197" formatCode="0.0%">
                  <c:v>0.58225068937156088</c:v>
                </c:pt>
                <c:pt idx="198" formatCode="0.0%">
                  <c:v>0.58331986359788823</c:v>
                </c:pt>
                <c:pt idx="199" formatCode="0.0%">
                  <c:v>0.58472555931192383</c:v>
                </c:pt>
                <c:pt idx="200" formatCode="0.0%">
                  <c:v>0.57881108384792312</c:v>
                </c:pt>
                <c:pt idx="201" formatCode="0.0%">
                  <c:v>0.57464250122023375</c:v>
                </c:pt>
                <c:pt idx="202" formatCode="0.0%">
                  <c:v>0.57238368885738933</c:v>
                </c:pt>
                <c:pt idx="203" formatCode="0.0%">
                  <c:v>0.56717011800587369</c:v>
                </c:pt>
                <c:pt idx="204" formatCode="0.0%">
                  <c:v>0.57511123458675883</c:v>
                </c:pt>
                <c:pt idx="205" formatCode="0.0%">
                  <c:v>0.57049342233578748</c:v>
                </c:pt>
                <c:pt idx="206" formatCode="0.0%">
                  <c:v>0.57090622669495095</c:v>
                </c:pt>
                <c:pt idx="207" formatCode="0.0%">
                  <c:v>0.56529264241125388</c:v>
                </c:pt>
                <c:pt idx="208" formatCode="0.0%">
                  <c:v>0.55830671463283721</c:v>
                </c:pt>
                <c:pt idx="209" formatCode="0.0%">
                  <c:v>0.55595415367366241</c:v>
                </c:pt>
                <c:pt idx="210" formatCode="0.0%">
                  <c:v>0.55458297319878891</c:v>
                </c:pt>
                <c:pt idx="211" formatCode="0.0%">
                  <c:v>0.54884170936196841</c:v>
                </c:pt>
                <c:pt idx="212" formatCode="0.0%">
                  <c:v>0.54830468558368206</c:v>
                </c:pt>
                <c:pt idx="213" formatCode="0.0%">
                  <c:v>0.55058105222526821</c:v>
                </c:pt>
                <c:pt idx="214" formatCode="0.0%">
                  <c:v>0.54655738160429579</c:v>
                </c:pt>
                <c:pt idx="215" formatCode="0.0%">
                  <c:v>0.55980644240788102</c:v>
                </c:pt>
                <c:pt idx="216" formatCode="0.0%">
                  <c:v>0.56861183308727414</c:v>
                </c:pt>
                <c:pt idx="217" formatCode="0.0%">
                  <c:v>0.5715288746576509</c:v>
                </c:pt>
                <c:pt idx="218" formatCode="0.0%">
                  <c:v>0.57469844002382975</c:v>
                </c:pt>
                <c:pt idx="219" formatCode="0.0%">
                  <c:v>0.56786093182606867</c:v>
                </c:pt>
                <c:pt idx="220" formatCode="0.0%">
                  <c:v>0.57052417857659798</c:v>
                </c:pt>
                <c:pt idx="221" formatCode="0.0%">
                  <c:v>0.58338889189327892</c:v>
                </c:pt>
                <c:pt idx="222" formatCode="0.0%">
                  <c:v>0.59732563554149531</c:v>
                </c:pt>
                <c:pt idx="223" formatCode="0.0%">
                  <c:v>0.60802400403977697</c:v>
                </c:pt>
                <c:pt idx="224" formatCode="0.0%">
                  <c:v>0.60803903563516193</c:v>
                </c:pt>
                <c:pt idx="225" formatCode="0.0%">
                  <c:v>0.61050687142988147</c:v>
                </c:pt>
                <c:pt idx="226" formatCode="0.0%">
                  <c:v>0.60297111207683229</c:v>
                </c:pt>
                <c:pt idx="227" formatCode="0.0%">
                  <c:v>0.59207931355386922</c:v>
                </c:pt>
                <c:pt idx="228" formatCode="0.0%">
                  <c:v>0.59772378095990153</c:v>
                </c:pt>
                <c:pt idx="229" formatCode="0.0%">
                  <c:v>0.59024068180087907</c:v>
                </c:pt>
                <c:pt idx="230" formatCode="0.0%">
                  <c:v>0.56243875762150553</c:v>
                </c:pt>
                <c:pt idx="231" formatCode="0.0%">
                  <c:v>0.56059374901377357</c:v>
                </c:pt>
                <c:pt idx="232" formatCode="0.0%">
                  <c:v>0.55959791959740812</c:v>
                </c:pt>
                <c:pt idx="233" formatCode="0.0%">
                  <c:v>0.55782107783193613</c:v>
                </c:pt>
                <c:pt idx="234" formatCode="0.0%">
                  <c:v>0.55537289715975813</c:v>
                </c:pt>
                <c:pt idx="235" formatCode="0.0%">
                  <c:v>0.54983010041903413</c:v>
                </c:pt>
                <c:pt idx="236" formatCode="0.0%">
                  <c:v>0.5489270657470996</c:v>
                </c:pt>
                <c:pt idx="237" formatCode="0.0%">
                  <c:v>0.55056317364033813</c:v>
                </c:pt>
                <c:pt idx="238" formatCode="0.0%">
                  <c:v>0.5461335797862602</c:v>
                </c:pt>
                <c:pt idx="239" formatCode="0.0%">
                  <c:v>0.51765333529601143</c:v>
                </c:pt>
                <c:pt idx="240" formatCode="0.0%">
                  <c:v>0.5238551669768462</c:v>
                </c:pt>
                <c:pt idx="241" formatCode="0.0%">
                  <c:v>0.52352840338093198</c:v>
                </c:pt>
                <c:pt idx="242" formatCode="0.0%">
                  <c:v>0.52612039539998168</c:v>
                </c:pt>
                <c:pt idx="243" formatCode="0.0%">
                  <c:v>0.52619981146997286</c:v>
                </c:pt>
                <c:pt idx="244" formatCode="0.0%">
                  <c:v>0.52250337400885405</c:v>
                </c:pt>
                <c:pt idx="245" formatCode="0.0%">
                  <c:v>0.52352112805773721</c:v>
                </c:pt>
                <c:pt idx="246" formatCode="0.0%">
                  <c:v>0.52490183395059387</c:v>
                </c:pt>
                <c:pt idx="247" formatCode="0.0%">
                  <c:v>0.52252365154856839</c:v>
                </c:pt>
                <c:pt idx="248" formatCode="0.0%">
                  <c:v>0.52106531638711051</c:v>
                </c:pt>
                <c:pt idx="249" formatCode="0.0%">
                  <c:v>0.51691279704359816</c:v>
                </c:pt>
                <c:pt idx="250" formatCode="0.0%">
                  <c:v>0.5174826557119655</c:v>
                </c:pt>
                <c:pt idx="251" formatCode="0.0%">
                  <c:v>0.51266176490077886</c:v>
                </c:pt>
                <c:pt idx="252" formatCode="0.0%">
                  <c:v>0.51851894239372021</c:v>
                </c:pt>
                <c:pt idx="253" formatCode="0.0%">
                  <c:v>0.52274088341835623</c:v>
                </c:pt>
                <c:pt idx="254" formatCode="0.0%">
                  <c:v>0.52717859656209431</c:v>
                </c:pt>
                <c:pt idx="255" formatCode="0.0%">
                  <c:v>0.53198568646655919</c:v>
                </c:pt>
                <c:pt idx="256" formatCode="0.0%">
                  <c:v>0.53228927315637953</c:v>
                </c:pt>
                <c:pt idx="257" formatCode="0.0%">
                  <c:v>0.53420100762485312</c:v>
                </c:pt>
                <c:pt idx="258" formatCode="0.0%">
                  <c:v>0.53594542752944996</c:v>
                </c:pt>
                <c:pt idx="259" formatCode="0.0%">
                  <c:v>0.53330634547995814</c:v>
                </c:pt>
                <c:pt idx="260" formatCode="0.0%">
                  <c:v>0.54050259291857583</c:v>
                </c:pt>
                <c:pt idx="261" formatCode="0.0%">
                  <c:v>0.54555737165580986</c:v>
                </c:pt>
                <c:pt idx="262" formatCode="0.0%">
                  <c:v>0.54690839079237996</c:v>
                </c:pt>
                <c:pt idx="263" formatCode="0.0%">
                  <c:v>0.53667189018767292</c:v>
                </c:pt>
                <c:pt idx="264" formatCode="0.0%">
                  <c:v>0.53961038203711453</c:v>
                </c:pt>
                <c:pt idx="265" formatCode="0.0%">
                  <c:v>0.53996381214714761</c:v>
                </c:pt>
                <c:pt idx="266" formatCode="0.0%">
                  <c:v>0.54053991908165355</c:v>
                </c:pt>
                <c:pt idx="267" formatCode="0.0%">
                  <c:v>0.53820706957765951</c:v>
                </c:pt>
                <c:pt idx="268" formatCode="0.0%">
                  <c:v>0.53973313045622562</c:v>
                </c:pt>
                <c:pt idx="269" formatCode="0.0%">
                  <c:v>0.53606276796045615</c:v>
                </c:pt>
                <c:pt idx="270" formatCode="0.0%">
                  <c:v>0.5369239733341985</c:v>
                </c:pt>
                <c:pt idx="271" formatCode="0.0%">
                  <c:v>0.53444957041531127</c:v>
                </c:pt>
                <c:pt idx="272" formatCode="0.0%">
                  <c:v>0.5294496168180306</c:v>
                </c:pt>
                <c:pt idx="273" formatCode="0.0%">
                  <c:v>0.53089362168524024</c:v>
                </c:pt>
                <c:pt idx="274" formatCode="0.0%">
                  <c:v>0.52722979625365562</c:v>
                </c:pt>
                <c:pt idx="275" formatCode="0.0%">
                  <c:v>0.51541505685233702</c:v>
                </c:pt>
                <c:pt idx="276" formatCode="0.0%">
                  <c:v>0.52618263143426336</c:v>
                </c:pt>
                <c:pt idx="277" formatCode="0.0%">
                  <c:v>0.51829478652938621</c:v>
                </c:pt>
                <c:pt idx="278" formatCode="0.0%">
                  <c:v>0.51786418106785248</c:v>
                </c:pt>
                <c:pt idx="279" formatCode="0.0%">
                  <c:v>0.51972375566333173</c:v>
                </c:pt>
                <c:pt idx="280" formatCode="0.0%">
                  <c:v>0.5214291127742704</c:v>
                </c:pt>
                <c:pt idx="281" formatCode="0.0%">
                  <c:v>0.52751549183148183</c:v>
                </c:pt>
                <c:pt idx="282" formatCode="0.0%">
                  <c:v>0.5321267255428731</c:v>
                </c:pt>
                <c:pt idx="283" formatCode="0.0%">
                  <c:v>0.53829019101191389</c:v>
                </c:pt>
                <c:pt idx="284" formatCode="0.0%">
                  <c:v>0.55110966281862317</c:v>
                </c:pt>
                <c:pt idx="285" formatCode="0.0%">
                  <c:v>0.5542176081316772</c:v>
                </c:pt>
                <c:pt idx="286" formatCode="0.0%">
                  <c:v>0.55988846012582694</c:v>
                </c:pt>
                <c:pt idx="287" formatCode="0.0%">
                  <c:v>0.56280930992171074</c:v>
                </c:pt>
                <c:pt idx="288" formatCode="0.0%">
                  <c:v>0.57167295057409573</c:v>
                </c:pt>
                <c:pt idx="289" formatCode="0.0%">
                  <c:v>0.58292509470843734</c:v>
                </c:pt>
                <c:pt idx="290" formatCode="0.0%">
                  <c:v>0.5949651671700088</c:v>
                </c:pt>
                <c:pt idx="291" formatCode="0.0%">
                  <c:v>0.59116374942749861</c:v>
                </c:pt>
                <c:pt idx="292" formatCode="0.0%">
                  <c:v>0.60212128018234945</c:v>
                </c:pt>
                <c:pt idx="293" formatCode="0.0%">
                  <c:v>0.60748047819707296</c:v>
                </c:pt>
                <c:pt idx="294" formatCode="0.0%">
                  <c:v>0.62163245283758584</c:v>
                </c:pt>
                <c:pt idx="295" formatCode="0.0%">
                  <c:v>0.62991583008376317</c:v>
                </c:pt>
                <c:pt idx="296" formatCode="0.0%">
                  <c:v>0.63647692813590029</c:v>
                </c:pt>
                <c:pt idx="297" formatCode="0.0%">
                  <c:v>0.63903971283687155</c:v>
                </c:pt>
                <c:pt idx="298" formatCode="0.0%">
                  <c:v>0.64262052617088328</c:v>
                </c:pt>
                <c:pt idx="299" formatCode="0.0%">
                  <c:v>0.65504712939279708</c:v>
                </c:pt>
                <c:pt idx="300" formatCode="0.0%">
                  <c:v>0.66504097765132175</c:v>
                </c:pt>
                <c:pt idx="301" formatCode="0.0%">
                  <c:v>0.66649921350965757</c:v>
                </c:pt>
                <c:pt idx="302" formatCode="0.0%">
                  <c:v>0.66355052600584663</c:v>
                </c:pt>
                <c:pt idx="303" formatCode="0.0%">
                  <c:v>0.66756613563013845</c:v>
                </c:pt>
                <c:pt idx="304" formatCode="0.0%">
                  <c:v>0.67753117823699083</c:v>
                </c:pt>
                <c:pt idx="305" formatCode="0.0%">
                  <c:v>0.67579427160786609</c:v>
                </c:pt>
                <c:pt idx="306" formatCode="0.0%">
                  <c:v>0.68713949374599337</c:v>
                </c:pt>
                <c:pt idx="307" formatCode="0.0%">
                  <c:v>0.69317663787875616</c:v>
                </c:pt>
                <c:pt idx="308" formatCode="0.0%">
                  <c:v>0.70073093351544735</c:v>
                </c:pt>
                <c:pt idx="309" formatCode="0.0%">
                  <c:v>0.70003108064226416</c:v>
                </c:pt>
                <c:pt idx="310" formatCode="0.0%">
                  <c:v>0.71091149576452928</c:v>
                </c:pt>
                <c:pt idx="311" formatCode="0.0%">
                  <c:v>0.69952501009789092</c:v>
                </c:pt>
                <c:pt idx="312" formatCode="0.0%">
                  <c:v>0.6986150576415604</c:v>
                </c:pt>
                <c:pt idx="313" formatCode="0.0%">
                  <c:v>0.70410551433872304</c:v>
                </c:pt>
                <c:pt idx="314" formatCode="0.0%">
                  <c:v>0.71328482601055188</c:v>
                </c:pt>
                <c:pt idx="315" formatCode="0.0%">
                  <c:v>0.71465412873336509</c:v>
                </c:pt>
                <c:pt idx="316" formatCode="0.0%">
                  <c:v>0.72395666169114592</c:v>
                </c:pt>
                <c:pt idx="317" formatCode="0.0%">
                  <c:v>0.72792030452384393</c:v>
                </c:pt>
                <c:pt idx="318" formatCode="0.0%">
                  <c:v>0.73231770007157193</c:v>
                </c:pt>
                <c:pt idx="319" formatCode="0.0%">
                  <c:v>0.73694254819736105</c:v>
                </c:pt>
                <c:pt idx="320" formatCode="0.0%">
                  <c:v>0.73809893269321436</c:v>
                </c:pt>
                <c:pt idx="321" formatCode="0.0%">
                  <c:v>0.74277069989020483</c:v>
                </c:pt>
                <c:pt idx="322" formatCode="0.0%">
                  <c:v>0.74226790330119075</c:v>
                </c:pt>
                <c:pt idx="323" formatCode="0.0%">
                  <c:v>0.74004920288680065</c:v>
                </c:pt>
                <c:pt idx="324" formatCode="0.0%">
                  <c:v>0.74453965012851098</c:v>
                </c:pt>
                <c:pt idx="325" formatCode="0.0%">
                  <c:v>0.75081114459177123</c:v>
                </c:pt>
                <c:pt idx="326" formatCode="0.0%">
                  <c:v>0.75343094945183886</c:v>
                </c:pt>
                <c:pt idx="327" formatCode="0.0%">
                  <c:v>0.7575675465236551</c:v>
                </c:pt>
                <c:pt idx="328" formatCode="0.0%">
                  <c:v>0.7693392645152568</c:v>
                </c:pt>
                <c:pt idx="329" formatCode="0.0%">
                  <c:v>0.77162460300842028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81-4181-909F-D0D26EE88F2A}"/>
            </c:ext>
          </c:extLst>
        </c:ser>
        <c:ser>
          <c:idx val="3"/>
          <c:order val="3"/>
          <c:tx>
            <c:v>DBGG + Títulos do Tesouro na carteira do BCB</c:v>
          </c:tx>
          <c:spPr>
            <a:ln w="31750">
              <a:solidFill>
                <a:srgbClr val="C00000"/>
              </a:solidFill>
            </a:ln>
          </c:spPr>
          <c:marker>
            <c:symbol val="none"/>
          </c:marker>
          <c:cat>
            <c:numRef>
              <c:f>'Dívida Pública - % do PIB'!$A$2:$A$331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 - % do PIB'!$N$2:$N$331</c:f>
              <c:numCache>
                <c:formatCode>General</c:formatCode>
                <c:ptCount val="330"/>
                <c:pt idx="131" formatCode="0.0%">
                  <c:v>0.76921950521132532</c:v>
                </c:pt>
                <c:pt idx="132" formatCode="0.0%">
                  <c:v>0.77981313341218561</c:v>
                </c:pt>
                <c:pt idx="133" formatCode="0.0%">
                  <c:v>0.7669459834375586</c:v>
                </c:pt>
                <c:pt idx="134" formatCode="0.0%">
                  <c:v>0.75889487769848774</c:v>
                </c:pt>
                <c:pt idx="135" formatCode="0.0%">
                  <c:v>0.76296318694660759</c:v>
                </c:pt>
                <c:pt idx="136" formatCode="0.0%">
                  <c:v>0.77596089801470214</c:v>
                </c:pt>
                <c:pt idx="137" formatCode="0.0%">
                  <c:v>0.80189486262044873</c:v>
                </c:pt>
                <c:pt idx="138" formatCode="0.0%">
                  <c:v>0.85163775695553012</c:v>
                </c:pt>
                <c:pt idx="139" formatCode="0.0%">
                  <c:v>0.79293992194168994</c:v>
                </c:pt>
                <c:pt idx="140" formatCode="0.0%">
                  <c:v>0.87546195892444767</c:v>
                </c:pt>
                <c:pt idx="141" formatCode="0.0%">
                  <c:v>0.83295624400483226</c:v>
                </c:pt>
                <c:pt idx="142" formatCode="0.0%">
                  <c:v>0.82492516008830896</c:v>
                </c:pt>
                <c:pt idx="143" formatCode="0.0%">
                  <c:v>0.80603799488119621</c:v>
                </c:pt>
                <c:pt idx="144" formatCode="0.0%">
                  <c:v>0.81536396031398595</c:v>
                </c:pt>
                <c:pt idx="145" formatCode="0.0%">
                  <c:v>0.81736428556618568</c:v>
                </c:pt>
                <c:pt idx="146" formatCode="0.0%">
                  <c:v>0.79552577089160925</c:v>
                </c:pt>
                <c:pt idx="147" formatCode="0.0%">
                  <c:v>0.75016861040462213</c:v>
                </c:pt>
                <c:pt idx="148" formatCode="0.0%">
                  <c:v>0.76283761191646438</c:v>
                </c:pt>
                <c:pt idx="149" formatCode="0.0%">
                  <c:v>0.75685345448220454</c:v>
                </c:pt>
                <c:pt idx="150" formatCode="0.0%">
                  <c:v>0.76664160090800659</c:v>
                </c:pt>
                <c:pt idx="151" formatCode="0.0%">
                  <c:v>0.76305286577630271</c:v>
                </c:pt>
                <c:pt idx="152" formatCode="0.0%">
                  <c:v>0.76382732629054595</c:v>
                </c:pt>
                <c:pt idx="153" formatCode="0.0%">
                  <c:v>0.75398635279265547</c:v>
                </c:pt>
                <c:pt idx="154" formatCode="0.0%">
                  <c:v>0.75542976110253879</c:v>
                </c:pt>
                <c:pt idx="155" formatCode="0.0%">
                  <c:v>0.73298289590662524</c:v>
                </c:pt>
                <c:pt idx="156" formatCode="0.0%">
                  <c:v>0.73400969806426408</c:v>
                </c:pt>
                <c:pt idx="157" formatCode="0.0%">
                  <c:v>0.73484101619475184</c:v>
                </c:pt>
                <c:pt idx="158" formatCode="0.0%">
                  <c:v>0.73784357906289844</c:v>
                </c:pt>
                <c:pt idx="159" formatCode="0.0%">
                  <c:v>0.72771248958465096</c:v>
                </c:pt>
                <c:pt idx="160" formatCode="0.0%">
                  <c:v>0.72142776763127359</c:v>
                </c:pt>
                <c:pt idx="161" formatCode="0.0%">
                  <c:v>0.72151215242644517</c:v>
                </c:pt>
                <c:pt idx="162" formatCode="0.0%">
                  <c:v>0.70755805420539541</c:v>
                </c:pt>
                <c:pt idx="163" formatCode="0.0%">
                  <c:v>0.69770392070059239</c:v>
                </c:pt>
                <c:pt idx="164" formatCode="0.0%">
                  <c:v>0.69448219424246205</c:v>
                </c:pt>
                <c:pt idx="165" formatCode="0.0%">
                  <c:v>0.69373550261650052</c:v>
                </c:pt>
                <c:pt idx="166" formatCode="0.0%">
                  <c:v>0.68437140706025512</c:v>
                </c:pt>
                <c:pt idx="167" formatCode="0.0%">
                  <c:v>0.68718877128300648</c:v>
                </c:pt>
                <c:pt idx="168" formatCode="0.0%">
                  <c:v>0.68453282204397325</c:v>
                </c:pt>
                <c:pt idx="169" formatCode="0.0%">
                  <c:v>0.6847248280901993</c:v>
                </c:pt>
                <c:pt idx="170" formatCode="0.0%">
                  <c:v>0.69620795401756297</c:v>
                </c:pt>
                <c:pt idx="171" formatCode="0.0%">
                  <c:v>0.68237981170159556</c:v>
                </c:pt>
                <c:pt idx="172" formatCode="0.0%">
                  <c:v>0.68032789403101712</c:v>
                </c:pt>
                <c:pt idx="173" formatCode="0.0%">
                  <c:v>0.68246557143192699</c:v>
                </c:pt>
                <c:pt idx="174" formatCode="0.0%">
                  <c:v>0.68146886159279907</c:v>
                </c:pt>
                <c:pt idx="175" formatCode="0.0%">
                  <c:v>0.67916827765141385</c:v>
                </c:pt>
                <c:pt idx="176" formatCode="0.0%">
                  <c:v>0.67832152584953587</c:v>
                </c:pt>
                <c:pt idx="177" formatCode="0.0%">
                  <c:v>0.67345097016833566</c:v>
                </c:pt>
                <c:pt idx="178" formatCode="0.0%">
                  <c:v>0.67815257533536843</c:v>
                </c:pt>
                <c:pt idx="179" formatCode="0.0%">
                  <c:v>0.67282493291819478</c:v>
                </c:pt>
                <c:pt idx="180" formatCode="0.0%">
                  <c:v>0.6680798445832965</c:v>
                </c:pt>
                <c:pt idx="181" formatCode="0.0%">
                  <c:v>0.67035039390698892</c:v>
                </c:pt>
                <c:pt idx="182" formatCode="0.0%">
                  <c:v>0.67281827667165173</c:v>
                </c:pt>
                <c:pt idx="183" formatCode="0.0%">
                  <c:v>0.64656668436147813</c:v>
                </c:pt>
                <c:pt idx="184" formatCode="0.0%">
                  <c:v>0.6380551138704782</c:v>
                </c:pt>
                <c:pt idx="185" formatCode="0.0%">
                  <c:v>0.64799176666553537</c:v>
                </c:pt>
                <c:pt idx="186" formatCode="0.0%">
                  <c:v>0.63540965568482299</c:v>
                </c:pt>
                <c:pt idx="187" formatCode="0.0%">
                  <c:v>0.63806789926557472</c:v>
                </c:pt>
                <c:pt idx="188" formatCode="0.0%">
                  <c:v>0.64953884023980035</c:v>
                </c:pt>
                <c:pt idx="189" formatCode="0.0%">
                  <c:v>0.64235047137912438</c:v>
                </c:pt>
                <c:pt idx="190" formatCode="0.0%">
                  <c:v>0.64522683570808648</c:v>
                </c:pt>
                <c:pt idx="191" formatCode="0.0%">
                  <c:v>0.64598822093797836</c:v>
                </c:pt>
                <c:pt idx="192" formatCode="0.0%">
                  <c:v>0.63602981278827375</c:v>
                </c:pt>
                <c:pt idx="193" formatCode="0.0%">
                  <c:v>0.64694639908433516</c:v>
                </c:pt>
                <c:pt idx="194" formatCode="0.0%">
                  <c:v>0.64492223083884292</c:v>
                </c:pt>
                <c:pt idx="195" formatCode="0.0%">
                  <c:v>0.63670277008085097</c:v>
                </c:pt>
                <c:pt idx="196" formatCode="0.0%">
                  <c:v>0.63996764697942921</c:v>
                </c:pt>
                <c:pt idx="197" formatCode="0.0%">
                  <c:v>0.64275692529422779</c:v>
                </c:pt>
                <c:pt idx="198" formatCode="0.0%">
                  <c:v>0.62161690141460935</c:v>
                </c:pt>
                <c:pt idx="199" formatCode="0.0%">
                  <c:v>0.62680675634423522</c:v>
                </c:pt>
                <c:pt idx="200" formatCode="0.0%">
                  <c:v>0.62464625809160201</c:v>
                </c:pt>
                <c:pt idx="201" formatCode="0.0%">
                  <c:v>0.62697835935280821</c:v>
                </c:pt>
                <c:pt idx="202" formatCode="0.0%">
                  <c:v>0.63144306521861981</c:v>
                </c:pt>
                <c:pt idx="203" formatCode="0.0%">
                  <c:v>0.63024661376545643</c:v>
                </c:pt>
                <c:pt idx="204" formatCode="0.0%">
                  <c:v>0.61302108484471529</c:v>
                </c:pt>
                <c:pt idx="205" formatCode="0.0%">
                  <c:v>0.61902775102452778</c:v>
                </c:pt>
                <c:pt idx="206" formatCode="0.0%">
                  <c:v>0.61934741010123073</c:v>
                </c:pt>
                <c:pt idx="207" formatCode="0.0%">
                  <c:v>0.59834161214798265</c:v>
                </c:pt>
                <c:pt idx="208" formatCode="0.0%">
                  <c:v>0.60040575015614472</c:v>
                </c:pt>
                <c:pt idx="209" formatCode="0.0%">
                  <c:v>0.61375885710621603</c:v>
                </c:pt>
                <c:pt idx="210" formatCode="0.0%">
                  <c:v>0.58029978032969876</c:v>
                </c:pt>
                <c:pt idx="211" formatCode="0.0%">
                  <c:v>0.58263470863368472</c:v>
                </c:pt>
                <c:pt idx="212" formatCode="0.0%">
                  <c:v>0.58156576046571162</c:v>
                </c:pt>
                <c:pt idx="213" formatCode="0.0%">
                  <c:v>0.57948897333098404</c:v>
                </c:pt>
                <c:pt idx="214" formatCode="0.0%">
                  <c:v>0.58454813997514388</c:v>
                </c:pt>
                <c:pt idx="215" formatCode="0.0%">
                  <c:v>0.61420075649683603</c:v>
                </c:pt>
                <c:pt idx="216" formatCode="0.0%">
                  <c:v>0.58660593380426951</c:v>
                </c:pt>
                <c:pt idx="217" formatCode="0.0%">
                  <c:v>0.59526968074104381</c:v>
                </c:pt>
                <c:pt idx="218" formatCode="0.0%">
                  <c:v>0.60199020070770493</c:v>
                </c:pt>
                <c:pt idx="219" formatCode="0.0%">
                  <c:v>0.59251402028808242</c:v>
                </c:pt>
                <c:pt idx="220" formatCode="0.0%">
                  <c:v>0.59109671417408505</c:v>
                </c:pt>
                <c:pt idx="221" formatCode="0.0%">
                  <c:v>0.61115366359016332</c:v>
                </c:pt>
                <c:pt idx="222" formatCode="0.0%">
                  <c:v>0.61470411221058308</c:v>
                </c:pt>
                <c:pt idx="223" formatCode="0.0%">
                  <c:v>0.63005100793875024</c:v>
                </c:pt>
                <c:pt idx="224" formatCode="0.0%">
                  <c:v>0.63111033347727119</c:v>
                </c:pt>
                <c:pt idx="225" formatCode="0.0%">
                  <c:v>0.62737349851683655</c:v>
                </c:pt>
                <c:pt idx="226" formatCode="0.0%">
                  <c:v>0.62763894987371005</c:v>
                </c:pt>
                <c:pt idx="227" formatCode="0.0%">
                  <c:v>0.64701576508205283</c:v>
                </c:pt>
                <c:pt idx="228" formatCode="0.0%">
                  <c:v>0.61699149269590636</c:v>
                </c:pt>
                <c:pt idx="229" formatCode="0.0%">
                  <c:v>0.62104812726275993</c:v>
                </c:pt>
                <c:pt idx="230" formatCode="0.0%">
                  <c:v>0.62989112148580451</c:v>
                </c:pt>
                <c:pt idx="231" formatCode="0.0%">
                  <c:v>0.64577624515234988</c:v>
                </c:pt>
                <c:pt idx="232" formatCode="0.0%">
                  <c:v>0.64925462926147615</c:v>
                </c:pt>
                <c:pt idx="233" formatCode="0.0%">
                  <c:v>0.64139579763958698</c:v>
                </c:pt>
                <c:pt idx="234" formatCode="0.0%">
                  <c:v>0.63025835708401501</c:v>
                </c:pt>
                <c:pt idx="235" formatCode="0.0%">
                  <c:v>0.62499422689561124</c:v>
                </c:pt>
                <c:pt idx="236" formatCode="0.0%">
                  <c:v>0.62321542735979141</c:v>
                </c:pt>
                <c:pt idx="237" formatCode="0.0%">
                  <c:v>0.62266265403190901</c:v>
                </c:pt>
                <c:pt idx="238" formatCode="0.0%">
                  <c:v>0.62139785329930664</c:v>
                </c:pt>
                <c:pt idx="239" formatCode="0.0%">
                  <c:v>0.62433201812712247</c:v>
                </c:pt>
                <c:pt idx="240" formatCode="0.0%">
                  <c:v>0.59867095057683517</c:v>
                </c:pt>
                <c:pt idx="241" formatCode="0.0%">
                  <c:v>0.60288461894487866</c:v>
                </c:pt>
                <c:pt idx="242" formatCode="0.0%">
                  <c:v>0.60363477903943785</c:v>
                </c:pt>
                <c:pt idx="243" formatCode="0.0%">
                  <c:v>0.60993783292723214</c:v>
                </c:pt>
                <c:pt idx="244" formatCode="0.0%">
                  <c:v>0.604986899779833</c:v>
                </c:pt>
                <c:pt idx="245" formatCode="0.0%">
                  <c:v>0.61081681221546114</c:v>
                </c:pt>
                <c:pt idx="246" formatCode="0.0%">
                  <c:v>0.5857560226327958</c:v>
                </c:pt>
                <c:pt idx="247" formatCode="0.0%">
                  <c:v>0.59065146281655789</c:v>
                </c:pt>
                <c:pt idx="248" formatCode="0.0%">
                  <c:v>0.59985752087944677</c:v>
                </c:pt>
                <c:pt idx="249" formatCode="0.0%">
                  <c:v>0.598240016503092</c:v>
                </c:pt>
                <c:pt idx="250" formatCode="0.0%">
                  <c:v>0.60274651406063195</c:v>
                </c:pt>
                <c:pt idx="251" formatCode="0.0%">
                  <c:v>0.60633709750952236</c:v>
                </c:pt>
                <c:pt idx="252" formatCode="0.0%">
                  <c:v>0.59491140183062807</c:v>
                </c:pt>
                <c:pt idx="253" formatCode="0.0%">
                  <c:v>0.612066517416198</c:v>
                </c:pt>
                <c:pt idx="254" formatCode="0.0%">
                  <c:v>0.60017525232721225</c:v>
                </c:pt>
                <c:pt idx="255" formatCode="0.0%">
                  <c:v>0.60853574164944235</c:v>
                </c:pt>
                <c:pt idx="256" formatCode="0.0%">
                  <c:v>0.61572393757776178</c:v>
                </c:pt>
                <c:pt idx="257" formatCode="0.0%">
                  <c:v>0.62439693094828386</c:v>
                </c:pt>
                <c:pt idx="258" formatCode="0.0%">
                  <c:v>0.59588985508803438</c:v>
                </c:pt>
                <c:pt idx="259" formatCode="0.0%">
                  <c:v>0.59209024461409787</c:v>
                </c:pt>
                <c:pt idx="260" formatCode="0.0%">
                  <c:v>0.59793968595844749</c:v>
                </c:pt>
                <c:pt idx="261" formatCode="0.0%">
                  <c:v>0.59981260550847282</c:v>
                </c:pt>
                <c:pt idx="262" formatCode="0.0%">
                  <c:v>0.60497687265139233</c:v>
                </c:pt>
                <c:pt idx="263" formatCode="0.0%">
                  <c:v>0.61614254741379404</c:v>
                </c:pt>
                <c:pt idx="264" formatCode="0.0%">
                  <c:v>0.5902223109359036</c:v>
                </c:pt>
                <c:pt idx="265" formatCode="0.0%">
                  <c:v>0.5926879196908178</c:v>
                </c:pt>
                <c:pt idx="266" formatCode="0.0%">
                  <c:v>0.59154925427839022</c:v>
                </c:pt>
                <c:pt idx="267" formatCode="0.0%">
                  <c:v>0.58581059598168705</c:v>
                </c:pt>
                <c:pt idx="268" formatCode="0.0%">
                  <c:v>0.58127945841501871</c:v>
                </c:pt>
                <c:pt idx="269" formatCode="0.0%">
                  <c:v>0.586273345669311</c:v>
                </c:pt>
                <c:pt idx="270" formatCode="0.0%">
                  <c:v>0.57578585639742386</c:v>
                </c:pt>
                <c:pt idx="271" formatCode="0.0%">
                  <c:v>0.57982646536297511</c:v>
                </c:pt>
                <c:pt idx="272" formatCode="0.0%">
                  <c:v>0.57739898693424896</c:v>
                </c:pt>
                <c:pt idx="273" formatCode="0.0%">
                  <c:v>0.58077313936255504</c:v>
                </c:pt>
                <c:pt idx="274" formatCode="0.0%">
                  <c:v>0.58873479682888274</c:v>
                </c:pt>
                <c:pt idx="275" formatCode="0.0%">
                  <c:v>0.59594681974969821</c:v>
                </c:pt>
                <c:pt idx="276" formatCode="0.0%">
                  <c:v>0.57722310200605564</c:v>
                </c:pt>
                <c:pt idx="277" formatCode="0.0%">
                  <c:v>0.57765488770881634</c:v>
                </c:pt>
                <c:pt idx="278" formatCode="0.0%">
                  <c:v>0.57769966707157239</c:v>
                </c:pt>
                <c:pt idx="279" formatCode="0.0%">
                  <c:v>0.57035041007486642</c:v>
                </c:pt>
                <c:pt idx="280" formatCode="0.0%">
                  <c:v>0.58004073075364859</c:v>
                </c:pt>
                <c:pt idx="281" formatCode="0.0%">
                  <c:v>0.59307483974296071</c:v>
                </c:pt>
                <c:pt idx="282" formatCode="0.0%">
                  <c:v>0.57948643587672044</c:v>
                </c:pt>
                <c:pt idx="283" formatCode="0.0%">
                  <c:v>0.58087743563176575</c:v>
                </c:pt>
                <c:pt idx="284" formatCode="0.0%">
                  <c:v>0.5806342700089111</c:v>
                </c:pt>
                <c:pt idx="285" formatCode="0.0%">
                  <c:v>0.57423060755575295</c:v>
                </c:pt>
                <c:pt idx="286" formatCode="0.0%">
                  <c:v>0.58811702374652464</c:v>
                </c:pt>
                <c:pt idx="287" formatCode="0.0%">
                  <c:v>0.61617149164549512</c:v>
                </c:pt>
                <c:pt idx="288" formatCode="0.0%">
                  <c:v>0.59711154003431011</c:v>
                </c:pt>
                <c:pt idx="289" formatCode="0.0%">
                  <c:v>0.61493249922352011</c:v>
                </c:pt>
                <c:pt idx="290" formatCode="0.0%">
                  <c:v>0.63915637028722971</c:v>
                </c:pt>
                <c:pt idx="291" formatCode="0.0%">
                  <c:v>0.63687204117252016</c:v>
                </c:pt>
                <c:pt idx="292" formatCode="0.0%">
                  <c:v>0.64336708162422729</c:v>
                </c:pt>
                <c:pt idx="293" formatCode="0.0%">
                  <c:v>0.65653105932656952</c:v>
                </c:pt>
                <c:pt idx="294" formatCode="0.0%">
                  <c:v>0.65691730803836557</c:v>
                </c:pt>
                <c:pt idx="295" formatCode="0.0%">
                  <c:v>0.67538709433639954</c:v>
                </c:pt>
                <c:pt idx="296" formatCode="0.0%">
                  <c:v>0.69688201349462287</c:v>
                </c:pt>
                <c:pt idx="297" formatCode="0.0%">
                  <c:v>0.67947833182514894</c:v>
                </c:pt>
                <c:pt idx="298" formatCode="0.0%">
                  <c:v>0.69181226431544418</c:v>
                </c:pt>
                <c:pt idx="299" formatCode="0.0%">
                  <c:v>0.71729676542302701</c:v>
                </c:pt>
                <c:pt idx="300" formatCode="0.0%">
                  <c:v>0.7048369932366898</c:v>
                </c:pt>
                <c:pt idx="301" formatCode="0.0%">
                  <c:v>0.71540724057528693</c:v>
                </c:pt>
                <c:pt idx="302" formatCode="0.0%">
                  <c:v>0.72611872040939118</c:v>
                </c:pt>
                <c:pt idx="303" formatCode="0.0%">
                  <c:v>0.71116293885295456</c:v>
                </c:pt>
                <c:pt idx="304" formatCode="0.0%">
                  <c:v>0.72438304323257141</c:v>
                </c:pt>
                <c:pt idx="305" formatCode="0.0%">
                  <c:v>0.73342440796653918</c:v>
                </c:pt>
                <c:pt idx="306" formatCode="0.0%">
                  <c:v>0.72913427170777723</c:v>
                </c:pt>
                <c:pt idx="307" formatCode="0.0%">
                  <c:v>0.72318694312856102</c:v>
                </c:pt>
                <c:pt idx="308" formatCode="0.0%">
                  <c:v>0.74311832369185116</c:v>
                </c:pt>
                <c:pt idx="309" formatCode="0.0%">
                  <c:v>0.74141313255488206</c:v>
                </c:pt>
                <c:pt idx="310" formatCode="0.0%">
                  <c:v>0.75013363709352587</c:v>
                </c:pt>
                <c:pt idx="311" formatCode="0.0%">
                  <c:v>0.77547110598192948</c:v>
                </c:pt>
                <c:pt idx="312" formatCode="0.0%">
                  <c:v>0.76670525064613193</c:v>
                </c:pt>
                <c:pt idx="313" formatCode="0.0%">
                  <c:v>0.78048686000022549</c:v>
                </c:pt>
                <c:pt idx="314" formatCode="0.0%">
                  <c:v>0.79606360114288355</c:v>
                </c:pt>
                <c:pt idx="315" formatCode="0.0%">
                  <c:v>0.79790955912125472</c:v>
                </c:pt>
                <c:pt idx="316" formatCode="0.0%">
                  <c:v>0.79134578677721035</c:v>
                </c:pt>
                <c:pt idx="317" formatCode="0.0%">
                  <c:v>0.80603952065577822</c:v>
                </c:pt>
                <c:pt idx="318" formatCode="0.0%">
                  <c:v>0.79256927909606067</c:v>
                </c:pt>
                <c:pt idx="319" formatCode="0.0%">
                  <c:v>0.81034007672300279</c:v>
                </c:pt>
                <c:pt idx="320" formatCode="0.0%">
                  <c:v>0.8155026105320532</c:v>
                </c:pt>
                <c:pt idx="321" formatCode="0.0%">
                  <c:v>0.81346737873219122</c:v>
                </c:pt>
                <c:pt idx="322" formatCode="0.0%">
                  <c:v>0.82047997499091285</c:v>
                </c:pt>
                <c:pt idx="323" formatCode="0.0%">
                  <c:v>0.83067089594818622</c:v>
                </c:pt>
                <c:pt idx="324" formatCode="0.0%">
                  <c:v>0.82247521149174496</c:v>
                </c:pt>
                <c:pt idx="325" formatCode="0.0%">
                  <c:v>0.83061040291651611</c:v>
                </c:pt>
                <c:pt idx="326" formatCode="0.0%">
                  <c:v>0.84545369859760544</c:v>
                </c:pt>
                <c:pt idx="327" formatCode="0.0%">
                  <c:v>0.84763024663231856</c:v>
                </c:pt>
                <c:pt idx="328" formatCode="0.0%">
                  <c:v>0.85861382195915004</c:v>
                </c:pt>
                <c:pt idx="329" formatCode="0.0%">
                  <c:v>0.86503706190051566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D81-4181-909F-D0D26EE88F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470464"/>
        <c:axId val="113472256"/>
      </c:lineChart>
      <c:dateAx>
        <c:axId val="1134704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113472256"/>
        <c:crosses val="autoZero"/>
        <c:auto val="1"/>
        <c:lblOffset val="100"/>
        <c:baseTimeUnit val="months"/>
      </c:dateAx>
      <c:valAx>
        <c:axId val="113472256"/>
        <c:scaling>
          <c:orientation val="minMax"/>
          <c:max val="0.95000000000000007"/>
          <c:min val="0.25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13470464"/>
        <c:crosses val="autoZero"/>
        <c:crossBetween val="between"/>
        <c:majorUnit val="0.1"/>
      </c:valAx>
    </c:plotArea>
    <c:legend>
      <c:legendPos val="b"/>
      <c:layout>
        <c:manualLayout>
          <c:xMode val="edge"/>
          <c:yMode val="edge"/>
          <c:x val="5.5555555555555558E-3"/>
          <c:y val="0.888021289005541"/>
          <c:w val="0.95277777777777772"/>
          <c:h val="0.11197871099445902"/>
        </c:manualLayout>
      </c:layout>
      <c:overlay val="0"/>
      <c:txPr>
        <a:bodyPr/>
        <a:lstStyle/>
        <a:p>
          <a:pPr>
            <a:defRPr sz="650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Operações compromissadas e reservas (% do PIB)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Reservas (caixa)</c:v>
          </c:tx>
          <c:spPr>
            <a:ln w="317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Pública - % do PIB'!$A$133:$A$331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'Dívida Pública - % do PIB'!$V$133:$V$331</c:f>
              <c:numCache>
                <c:formatCode>0.0%</c:formatCode>
                <c:ptCount val="199"/>
                <c:pt idx="0">
                  <c:v>6.4097188404108801E-2</c:v>
                </c:pt>
                <c:pt idx="1">
                  <c:v>6.5226719848504949E-2</c:v>
                </c:pt>
                <c:pt idx="2">
                  <c:v>6.537735963205675E-2</c:v>
                </c:pt>
                <c:pt idx="3">
                  <c:v>6.7557146393457196E-2</c:v>
                </c:pt>
                <c:pt idx="4">
                  <c:v>6.1247166232954862E-2</c:v>
                </c:pt>
                <c:pt idx="5">
                  <c:v>6.1699684178612602E-2</c:v>
                </c:pt>
                <c:pt idx="6">
                  <c:v>7.9334990802955377E-2</c:v>
                </c:pt>
                <c:pt idx="7">
                  <c:v>7.4351543363535819E-2</c:v>
                </c:pt>
                <c:pt idx="8">
                  <c:v>7.2240049114635149E-2</c:v>
                </c:pt>
                <c:pt idx="9">
                  <c:v>7.4149033376603168E-2</c:v>
                </c:pt>
                <c:pt idx="10">
                  <c:v>6.9701054628822146E-2</c:v>
                </c:pt>
                <c:pt idx="11">
                  <c:v>6.9661386774945017E-2</c:v>
                </c:pt>
                <c:pt idx="12">
                  <c:v>7.4440822648916563E-2</c:v>
                </c:pt>
                <c:pt idx="13">
                  <c:v>7.5664930276192421E-2</c:v>
                </c:pt>
                <c:pt idx="14">
                  <c:v>7.4370976819782067E-2</c:v>
                </c:pt>
                <c:pt idx="15">
                  <c:v>8.0931858702543075E-2</c:v>
                </c:pt>
                <c:pt idx="16">
                  <c:v>7.8627836709753457E-2</c:v>
                </c:pt>
                <c:pt idx="17">
                  <c:v>8.1649725061094455E-2</c:v>
                </c:pt>
                <c:pt idx="18">
                  <c:v>8.9646244824694854E-2</c:v>
                </c:pt>
                <c:pt idx="19">
                  <c:v>8.8292332254464548E-2</c:v>
                </c:pt>
                <c:pt idx="20">
                  <c:v>8.804177377151505E-2</c:v>
                </c:pt>
                <c:pt idx="21">
                  <c:v>9.6235159397768194E-2</c:v>
                </c:pt>
                <c:pt idx="22">
                  <c:v>9.8131144746316137E-2</c:v>
                </c:pt>
                <c:pt idx="23">
                  <c:v>9.8134695911520936E-2</c:v>
                </c:pt>
                <c:pt idx="24">
                  <c:v>8.8113112059059237E-2</c:v>
                </c:pt>
                <c:pt idx="25">
                  <c:v>9.4097473806704135E-2</c:v>
                </c:pt>
                <c:pt idx="26">
                  <c:v>9.2627788680319456E-2</c:v>
                </c:pt>
                <c:pt idx="27">
                  <c:v>8.8723997414334316E-2</c:v>
                </c:pt>
                <c:pt idx="28">
                  <c:v>8.5550870832141634E-2</c:v>
                </c:pt>
                <c:pt idx="29">
                  <c:v>8.4331434741938424E-2</c:v>
                </c:pt>
                <c:pt idx="30">
                  <c:v>8.1676968947113515E-2</c:v>
                </c:pt>
                <c:pt idx="31">
                  <c:v>8.0110152315463229E-2</c:v>
                </c:pt>
                <c:pt idx="32">
                  <c:v>7.8685785935026953E-2</c:v>
                </c:pt>
                <c:pt idx="33">
                  <c:v>7.7431565657626905E-2</c:v>
                </c:pt>
                <c:pt idx="34">
                  <c:v>7.6266529745549719E-2</c:v>
                </c:pt>
                <c:pt idx="35">
                  <c:v>7.6106339660516026E-2</c:v>
                </c:pt>
                <c:pt idx="36">
                  <c:v>7.9085133276295821E-2</c:v>
                </c:pt>
                <c:pt idx="37">
                  <c:v>7.8664731983750111E-2</c:v>
                </c:pt>
                <c:pt idx="38">
                  <c:v>8.3809133904864247E-2</c:v>
                </c:pt>
                <c:pt idx="39">
                  <c:v>8.5710767942689461E-2</c:v>
                </c:pt>
                <c:pt idx="40">
                  <c:v>8.2970137430662547E-2</c:v>
                </c:pt>
                <c:pt idx="41">
                  <c:v>7.9754576763476692E-2</c:v>
                </c:pt>
                <c:pt idx="42">
                  <c:v>7.6793093263550272E-2</c:v>
                </c:pt>
                <c:pt idx="43">
                  <c:v>6.8578154932101468E-2</c:v>
                </c:pt>
                <c:pt idx="44">
                  <c:v>6.738831671290349E-2</c:v>
                </c:pt>
                <c:pt idx="45">
                  <c:v>6.8199056769530184E-2</c:v>
                </c:pt>
                <c:pt idx="46">
                  <c:v>7.047282425483109E-2</c:v>
                </c:pt>
                <c:pt idx="47">
                  <c:v>7.3621509762499565E-2</c:v>
                </c:pt>
                <c:pt idx="48">
                  <c:v>6.0310868616573123E-2</c:v>
                </c:pt>
                <c:pt idx="49">
                  <c:v>6.2557329810952134E-2</c:v>
                </c:pt>
                <c:pt idx="50">
                  <c:v>6.1955188132552387E-2</c:v>
                </c:pt>
                <c:pt idx="51">
                  <c:v>6.3321870455617643E-2</c:v>
                </c:pt>
                <c:pt idx="52">
                  <c:v>5.8949529620812569E-2</c:v>
                </c:pt>
                <c:pt idx="53">
                  <c:v>6.4751615674116955E-2</c:v>
                </c:pt>
                <c:pt idx="54">
                  <c:v>6.2930113883649857E-2</c:v>
                </c:pt>
                <c:pt idx="55">
                  <c:v>6.578124469859889E-2</c:v>
                </c:pt>
                <c:pt idx="56">
                  <c:v>6.901883225946627E-2</c:v>
                </c:pt>
                <c:pt idx="57">
                  <c:v>6.9704714665983492E-2</c:v>
                </c:pt>
                <c:pt idx="58">
                  <c:v>7.2948816076465653E-2</c:v>
                </c:pt>
                <c:pt idx="59">
                  <c:v>7.6259115065526989E-2</c:v>
                </c:pt>
                <c:pt idx="60">
                  <c:v>7.753270787389005E-2</c:v>
                </c:pt>
                <c:pt idx="61">
                  <c:v>8.0741070790027666E-2</c:v>
                </c:pt>
                <c:pt idx="62">
                  <c:v>8.798449523968338E-2</c:v>
                </c:pt>
                <c:pt idx="63">
                  <c:v>9.3468276168837447E-2</c:v>
                </c:pt>
                <c:pt idx="64">
                  <c:v>0.10188648753594558</c:v>
                </c:pt>
                <c:pt idx="65">
                  <c:v>0.11185505875623161</c:v>
                </c:pt>
                <c:pt idx="66">
                  <c:v>0.11822104471234089</c:v>
                </c:pt>
                <c:pt idx="67">
                  <c:v>0.12286305395287103</c:v>
                </c:pt>
                <c:pt idx="68">
                  <c:v>0.12458481268826338</c:v>
                </c:pt>
                <c:pt idx="69">
                  <c:v>0.12378010651165575</c:v>
                </c:pt>
                <c:pt idx="70">
                  <c:v>0.12480960670427714</c:v>
                </c:pt>
                <c:pt idx="71">
                  <c:v>0.12908125069534754</c:v>
                </c:pt>
                <c:pt idx="72">
                  <c:v>0.12910509451936197</c:v>
                </c:pt>
                <c:pt idx="73">
                  <c:v>0.13186425980406066</c:v>
                </c:pt>
                <c:pt idx="74">
                  <c:v>0.13317718143261142</c:v>
                </c:pt>
                <c:pt idx="75">
                  <c:v>0.13267010035599053</c:v>
                </c:pt>
                <c:pt idx="76">
                  <c:v>0.13057278235901576</c:v>
                </c:pt>
                <c:pt idx="77">
                  <c:v>0.12991337898111421</c:v>
                </c:pt>
                <c:pt idx="78">
                  <c:v>0.12940355009072679</c:v>
                </c:pt>
                <c:pt idx="79">
                  <c:v>0.12854572668961226</c:v>
                </c:pt>
                <c:pt idx="80">
                  <c:v>0.1273338566828274</c:v>
                </c:pt>
                <c:pt idx="81">
                  <c:v>0.12577087865266912</c:v>
                </c:pt>
                <c:pt idx="82">
                  <c:v>0.11833545717459179</c:v>
                </c:pt>
                <c:pt idx="83">
                  <c:v>0.11573014759759105</c:v>
                </c:pt>
                <c:pt idx="84">
                  <c:v>0.1144515984986713</c:v>
                </c:pt>
                <c:pt idx="85">
                  <c:v>0.11151634828033186</c:v>
                </c:pt>
                <c:pt idx="86">
                  <c:v>0.11120346853012295</c:v>
                </c:pt>
                <c:pt idx="87">
                  <c:v>0.11334863107402944</c:v>
                </c:pt>
                <c:pt idx="88">
                  <c:v>0.11385945174181306</c:v>
                </c:pt>
                <c:pt idx="89">
                  <c:v>0.1170088340699892</c:v>
                </c:pt>
                <c:pt idx="90">
                  <c:v>0.12113182170204687</c:v>
                </c:pt>
                <c:pt idx="91">
                  <c:v>0.12522653593019584</c:v>
                </c:pt>
                <c:pt idx="92">
                  <c:v>0.13063931856263605</c:v>
                </c:pt>
                <c:pt idx="93">
                  <c:v>0.13451836943671844</c:v>
                </c:pt>
                <c:pt idx="94">
                  <c:v>0.1402756336464196</c:v>
                </c:pt>
                <c:pt idx="95">
                  <c:v>0.14285504102986196</c:v>
                </c:pt>
                <c:pt idx="96">
                  <c:v>0.14260192657327583</c:v>
                </c:pt>
                <c:pt idx="97">
                  <c:v>0.1402569982783155</c:v>
                </c:pt>
                <c:pt idx="98">
                  <c:v>0.13711372080162534</c:v>
                </c:pt>
                <c:pt idx="99">
                  <c:v>0.13471559660970411</c:v>
                </c:pt>
                <c:pt idx="100">
                  <c:v>0.13310817752730514</c:v>
                </c:pt>
                <c:pt idx="101">
                  <c:v>0.13122278716851887</c:v>
                </c:pt>
                <c:pt idx="102">
                  <c:v>0.12999982435150925</c:v>
                </c:pt>
                <c:pt idx="103">
                  <c:v>0.12918319407745704</c:v>
                </c:pt>
                <c:pt idx="104">
                  <c:v>0.12829083057129567</c:v>
                </c:pt>
                <c:pt idx="105">
                  <c:v>0.13228885498145521</c:v>
                </c:pt>
                <c:pt idx="106">
                  <c:v>0.13427362181544988</c:v>
                </c:pt>
                <c:pt idx="107">
                  <c:v>0.13170838448756655</c:v>
                </c:pt>
                <c:pt idx="108">
                  <c:v>0.13059145739031636</c:v>
                </c:pt>
                <c:pt idx="109">
                  <c:v>0.13277826986452593</c:v>
                </c:pt>
                <c:pt idx="110">
                  <c:v>0.13498936877605169</c:v>
                </c:pt>
                <c:pt idx="111">
                  <c:v>0.13744900397196472</c:v>
                </c:pt>
                <c:pt idx="112">
                  <c:v>0.14025654594319686</c:v>
                </c:pt>
                <c:pt idx="113">
                  <c:v>0.14009687840227225</c:v>
                </c:pt>
                <c:pt idx="114">
                  <c:v>0.1391265331561537</c:v>
                </c:pt>
                <c:pt idx="115">
                  <c:v>0.14144428230696407</c:v>
                </c:pt>
                <c:pt idx="116">
                  <c:v>0.14220680604626329</c:v>
                </c:pt>
                <c:pt idx="117">
                  <c:v>0.13888787852213838</c:v>
                </c:pt>
                <c:pt idx="118">
                  <c:v>0.13835529525415724</c:v>
                </c:pt>
                <c:pt idx="119">
                  <c:v>0.13630035989009651</c:v>
                </c:pt>
                <c:pt idx="120">
                  <c:v>0.13463931823406627</c:v>
                </c:pt>
                <c:pt idx="121">
                  <c:v>0.13631965804714313</c:v>
                </c:pt>
                <c:pt idx="122">
                  <c:v>0.13745620711626064</c:v>
                </c:pt>
                <c:pt idx="123">
                  <c:v>0.14146140191610848</c:v>
                </c:pt>
                <c:pt idx="124">
                  <c:v>0.14579826965149204</c:v>
                </c:pt>
                <c:pt idx="125">
                  <c:v>0.14588357589083961</c:v>
                </c:pt>
                <c:pt idx="126">
                  <c:v>0.14736294466611369</c:v>
                </c:pt>
                <c:pt idx="127">
                  <c:v>0.14894066869013833</c:v>
                </c:pt>
                <c:pt idx="128">
                  <c:v>0.15003456807222398</c:v>
                </c:pt>
                <c:pt idx="129">
                  <c:v>0.15151911717527047</c:v>
                </c:pt>
                <c:pt idx="130">
                  <c:v>0.15157160270703668</c:v>
                </c:pt>
                <c:pt idx="131">
                  <c:v>0.15269276280920299</c:v>
                </c:pt>
                <c:pt idx="132">
                  <c:v>0.15146745484921562</c:v>
                </c:pt>
                <c:pt idx="133">
                  <c:v>0.15128410503356252</c:v>
                </c:pt>
                <c:pt idx="134">
                  <c:v>0.15152898933295658</c:v>
                </c:pt>
                <c:pt idx="135">
                  <c:v>0.15294428308689595</c:v>
                </c:pt>
                <c:pt idx="136">
                  <c:v>0.15310706607194419</c:v>
                </c:pt>
                <c:pt idx="137">
                  <c:v>0.1514727059962189</c:v>
                </c:pt>
                <c:pt idx="138">
                  <c:v>0.14947585158225812</c:v>
                </c:pt>
                <c:pt idx="139">
                  <c:v>0.15041856065791895</c:v>
                </c:pt>
                <c:pt idx="140">
                  <c:v>0.14860573857496745</c:v>
                </c:pt>
                <c:pt idx="141">
                  <c:v>0.14917138491448831</c:v>
                </c:pt>
                <c:pt idx="142">
                  <c:v>0.14764494406026177</c:v>
                </c:pt>
                <c:pt idx="143">
                  <c:v>0.14693990678764868</c:v>
                </c:pt>
                <c:pt idx="144">
                  <c:v>0.14535709694369944</c:v>
                </c:pt>
                <c:pt idx="145">
                  <c:v>0.14597687090660413</c:v>
                </c:pt>
                <c:pt idx="146">
                  <c:v>0.14617269428015076</c:v>
                </c:pt>
                <c:pt idx="147">
                  <c:v>0.14663249512491136</c:v>
                </c:pt>
                <c:pt idx="148">
                  <c:v>0.14790021016039173</c:v>
                </c:pt>
                <c:pt idx="149">
                  <c:v>0.14866157450871473</c:v>
                </c:pt>
                <c:pt idx="150">
                  <c:v>0.15088538866668652</c:v>
                </c:pt>
                <c:pt idx="151">
                  <c:v>0.15243977764236655</c:v>
                </c:pt>
                <c:pt idx="152">
                  <c:v>0.15377267179790982</c:v>
                </c:pt>
                <c:pt idx="153">
                  <c:v>0.15229133614301762</c:v>
                </c:pt>
                <c:pt idx="154">
                  <c:v>0.15262790887070038</c:v>
                </c:pt>
                <c:pt idx="155">
                  <c:v>0.15277149750585153</c:v>
                </c:pt>
                <c:pt idx="156">
                  <c:v>0.14809506391294422</c:v>
                </c:pt>
                <c:pt idx="157">
                  <c:v>0.15051317692902644</c:v>
                </c:pt>
                <c:pt idx="158">
                  <c:v>0.15434973542563288</c:v>
                </c:pt>
                <c:pt idx="159">
                  <c:v>0.15767694014306133</c:v>
                </c:pt>
                <c:pt idx="160">
                  <c:v>0.16229130441558556</c:v>
                </c:pt>
                <c:pt idx="161">
                  <c:v>0.16747852429497656</c:v>
                </c:pt>
                <c:pt idx="162">
                  <c:v>0.17224112299560179</c:v>
                </c:pt>
                <c:pt idx="163">
                  <c:v>0.17663559112284466</c:v>
                </c:pt>
                <c:pt idx="164">
                  <c:v>0.1814595864902537</c:v>
                </c:pt>
                <c:pt idx="165">
                  <c:v>0.18343692068410292</c:v>
                </c:pt>
                <c:pt idx="166">
                  <c:v>0.18909625047832876</c:v>
                </c:pt>
                <c:pt idx="167">
                  <c:v>0.19264600104790411</c:v>
                </c:pt>
                <c:pt idx="168">
                  <c:v>0.19845805069458983</c:v>
                </c:pt>
                <c:pt idx="169">
                  <c:v>0.19958843716102034</c:v>
                </c:pt>
                <c:pt idx="170">
                  <c:v>0.20067623974960702</c:v>
                </c:pt>
                <c:pt idx="171">
                  <c:v>0.20014592773220022</c:v>
                </c:pt>
                <c:pt idx="172">
                  <c:v>0.20282509603646587</c:v>
                </c:pt>
                <c:pt idx="173">
                  <c:v>0.20365648926823146</c:v>
                </c:pt>
                <c:pt idx="174">
                  <c:v>0.20379778714259331</c:v>
                </c:pt>
                <c:pt idx="175">
                  <c:v>0.20689322933588472</c:v>
                </c:pt>
                <c:pt idx="176">
                  <c:v>0.20665166566043169</c:v>
                </c:pt>
                <c:pt idx="177">
                  <c:v>0.20692010982350592</c:v>
                </c:pt>
                <c:pt idx="178">
                  <c:v>0.20541608819196194</c:v>
                </c:pt>
                <c:pt idx="179">
                  <c:v>0.20389476960352865</c:v>
                </c:pt>
                <c:pt idx="180">
                  <c:v>0.20309876176391053</c:v>
                </c:pt>
                <c:pt idx="181">
                  <c:v>0.2024243044809281</c:v>
                </c:pt>
                <c:pt idx="182">
                  <c:v>0.20110148245040332</c:v>
                </c:pt>
                <c:pt idx="183">
                  <c:v>0.19922958953249456</c:v>
                </c:pt>
                <c:pt idx="184">
                  <c:v>0.19986780137156077</c:v>
                </c:pt>
                <c:pt idx="185">
                  <c:v>0.19825082251045778</c:v>
                </c:pt>
                <c:pt idx="186">
                  <c:v>0.19663652103373436</c:v>
                </c:pt>
                <c:pt idx="187">
                  <c:v>0.19639556519991133</c:v>
                </c:pt>
                <c:pt idx="188">
                  <c:v>0.19449733347595544</c:v>
                </c:pt>
                <c:pt idx="189">
                  <c:v>0.19206837086681253</c:v>
                </c:pt>
                <c:pt idx="190">
                  <c:v>0.18935860696953344</c:v>
                </c:pt>
                <c:pt idx="191">
                  <c:v>0.18752091461326173</c:v>
                </c:pt>
                <c:pt idx="192">
                  <c:v>0.18196521576656882</c:v>
                </c:pt>
                <c:pt idx="193">
                  <c:v>0.18355898276250404</c:v>
                </c:pt>
                <c:pt idx="194">
                  <c:v>0.18523422339040507</c:v>
                </c:pt>
                <c:pt idx="195">
                  <c:v>0.18780806396548397</c:v>
                </c:pt>
                <c:pt idx="196">
                  <c:v>0.1884378088629183</c:v>
                </c:pt>
                <c:pt idx="197">
                  <c:v>0.19112265305215007</c:v>
                </c:pt>
                <c:pt idx="198">
                  <c:v>0.19099480866547724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1C-44A8-92E3-17862354C254}"/>
            </c:ext>
          </c:extLst>
        </c:ser>
        <c:ser>
          <c:idx val="1"/>
          <c:order val="1"/>
          <c:tx>
            <c:v>Operações compromissadas + Dívida mobiliária do Bacen</c:v>
          </c:tx>
          <c:spPr>
            <a:ln w="31750"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'Dívida Pública - % do PIB'!$A$133:$A$331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'Dívida Pública - % do PIB'!$W$133:$W$331</c:f>
              <c:numCache>
                <c:formatCode>0.0%</c:formatCode>
                <c:ptCount val="199"/>
                <c:pt idx="0">
                  <c:v>8.9243092113116762E-2</c:v>
                </c:pt>
                <c:pt idx="1">
                  <c:v>9.6138606601918086E-2</c:v>
                </c:pt>
                <c:pt idx="2">
                  <c:v>9.2751423563235361E-2</c:v>
                </c:pt>
                <c:pt idx="3">
                  <c:v>9.411181856394811E-2</c:v>
                </c:pt>
                <c:pt idx="4">
                  <c:v>9.0664373618810662E-2</c:v>
                </c:pt>
                <c:pt idx="5">
                  <c:v>9.257247231016294E-2</c:v>
                </c:pt>
                <c:pt idx="6">
                  <c:v>0.10538290158529783</c:v>
                </c:pt>
                <c:pt idx="7">
                  <c:v>9.6380503968400921E-2</c:v>
                </c:pt>
                <c:pt idx="8">
                  <c:v>9.096028967124295E-2</c:v>
                </c:pt>
                <c:pt idx="9">
                  <c:v>0.10871684664991103</c:v>
                </c:pt>
                <c:pt idx="10">
                  <c:v>0.10453231079251211</c:v>
                </c:pt>
                <c:pt idx="11">
                  <c:v>0.10203047995906121</c:v>
                </c:pt>
                <c:pt idx="12">
                  <c:v>9.6866617255554233E-2</c:v>
                </c:pt>
                <c:pt idx="13">
                  <c:v>0.10235001364824278</c:v>
                </c:pt>
                <c:pt idx="14">
                  <c:v>9.5977783135386061E-2</c:v>
                </c:pt>
                <c:pt idx="15">
                  <c:v>8.7867502450295482E-2</c:v>
                </c:pt>
                <c:pt idx="16">
                  <c:v>6.7762395520556087E-2</c:v>
                </c:pt>
                <c:pt idx="17">
                  <c:v>6.3789245653119636E-2</c:v>
                </c:pt>
                <c:pt idx="18">
                  <c:v>6.0857657248482425E-2</c:v>
                </c:pt>
                <c:pt idx="19">
                  <c:v>5.7805197208391577E-2</c:v>
                </c:pt>
                <c:pt idx="20">
                  <c:v>6.3617216487358186E-2</c:v>
                </c:pt>
                <c:pt idx="21">
                  <c:v>6.3420542190950335E-2</c:v>
                </c:pt>
                <c:pt idx="22">
                  <c:v>5.8007593531627731E-2</c:v>
                </c:pt>
                <c:pt idx="23">
                  <c:v>5.7824686170394927E-2</c:v>
                </c:pt>
                <c:pt idx="24">
                  <c:v>5.6153812263046138E-2</c:v>
                </c:pt>
                <c:pt idx="25">
                  <c:v>6.7900514961283479E-2</c:v>
                </c:pt>
                <c:pt idx="26">
                  <c:v>6.5266712362346088E-2</c:v>
                </c:pt>
                <c:pt idx="27">
                  <c:v>5.9468123790957728E-2</c:v>
                </c:pt>
                <c:pt idx="28">
                  <c:v>5.3482075129147565E-2</c:v>
                </c:pt>
                <c:pt idx="29">
                  <c:v>6.8103551773141813E-2</c:v>
                </c:pt>
                <c:pt idx="30">
                  <c:v>6.2845334398248673E-2</c:v>
                </c:pt>
                <c:pt idx="31">
                  <c:v>6.1096664912315482E-2</c:v>
                </c:pt>
                <c:pt idx="32">
                  <c:v>5.7965102553847576E-2</c:v>
                </c:pt>
                <c:pt idx="33">
                  <c:v>5.3535564165296014E-2</c:v>
                </c:pt>
                <c:pt idx="34">
                  <c:v>5.2447343676782325E-2</c:v>
                </c:pt>
                <c:pt idx="35">
                  <c:v>4.800157312982084E-2</c:v>
                </c:pt>
                <c:pt idx="36">
                  <c:v>3.7020108353028464E-2</c:v>
                </c:pt>
                <c:pt idx="37">
                  <c:v>4.1566667233178672E-2</c:v>
                </c:pt>
                <c:pt idx="38">
                  <c:v>4.0325059469507055E-2</c:v>
                </c:pt>
                <c:pt idx="39">
                  <c:v>3.5693047543015347E-2</c:v>
                </c:pt>
                <c:pt idx="40">
                  <c:v>3.444879291177233E-2</c:v>
                </c:pt>
                <c:pt idx="41">
                  <c:v>2.9859883720153278E-2</c:v>
                </c:pt>
                <c:pt idx="42">
                  <c:v>2.7969892376609438E-2</c:v>
                </c:pt>
                <c:pt idx="43">
                  <c:v>2.9269907192688828E-2</c:v>
                </c:pt>
                <c:pt idx="44">
                  <c:v>3.2988140303226089E-2</c:v>
                </c:pt>
                <c:pt idx="45">
                  <c:v>3.1659713207624438E-2</c:v>
                </c:pt>
                <c:pt idx="46">
                  <c:v>3.5680213194350871E-2</c:v>
                </c:pt>
                <c:pt idx="47">
                  <c:v>2.7018968252333402E-2</c:v>
                </c:pt>
                <c:pt idx="48">
                  <c:v>2.0263580461771229E-2</c:v>
                </c:pt>
                <c:pt idx="49">
                  <c:v>3.559234114811078E-2</c:v>
                </c:pt>
                <c:pt idx="50">
                  <c:v>2.7051054215202465E-2</c:v>
                </c:pt>
                <c:pt idx="51">
                  <c:v>3.0122800216310388E-2</c:v>
                </c:pt>
                <c:pt idx="52">
                  <c:v>4.1575331080144863E-2</c:v>
                </c:pt>
                <c:pt idx="53">
                  <c:v>4.9432341471750837E-2</c:v>
                </c:pt>
                <c:pt idx="54">
                  <c:v>4.0626757835716232E-2</c:v>
                </c:pt>
                <c:pt idx="55">
                  <c:v>5.1544482455950474E-2</c:v>
                </c:pt>
                <c:pt idx="56">
                  <c:v>4.3638953946507228E-2</c:v>
                </c:pt>
                <c:pt idx="57">
                  <c:v>4.0602227321893163E-2</c:v>
                </c:pt>
                <c:pt idx="58">
                  <c:v>4.5057160299372304E-2</c:v>
                </c:pt>
                <c:pt idx="59">
                  <c:v>3.7577767751974196E-2</c:v>
                </c:pt>
                <c:pt idx="60">
                  <c:v>3.2109874524010665E-2</c:v>
                </c:pt>
                <c:pt idx="61">
                  <c:v>4.8191780954845602E-2</c:v>
                </c:pt>
                <c:pt idx="62">
                  <c:v>4.7852954322537333E-2</c:v>
                </c:pt>
                <c:pt idx="63">
                  <c:v>5.0432908875777303E-2</c:v>
                </c:pt>
                <c:pt idx="64">
                  <c:v>5.3857640813157553E-2</c:v>
                </c:pt>
                <c:pt idx="65">
                  <c:v>6.2038855050828269E-2</c:v>
                </c:pt>
                <c:pt idx="66">
                  <c:v>6.0948952498009613E-2</c:v>
                </c:pt>
                <c:pt idx="67">
                  <c:v>8.0982146896926496E-2</c:v>
                </c:pt>
                <c:pt idx="68">
                  <c:v>7.8106235675281674E-2</c:v>
                </c:pt>
                <c:pt idx="69">
                  <c:v>7.4297987339915342E-2</c:v>
                </c:pt>
                <c:pt idx="70">
                  <c:v>7.905028686511141E-2</c:v>
                </c:pt>
                <c:pt idx="71">
                  <c:v>7.20272193156688E-2</c:v>
                </c:pt>
                <c:pt idx="72">
                  <c:v>6.8896357932705682E-2</c:v>
                </c:pt>
                <c:pt idx="73">
                  <c:v>9.1078314971228466E-2</c:v>
                </c:pt>
                <c:pt idx="74">
                  <c:v>7.9770980391857954E-2</c:v>
                </c:pt>
                <c:pt idx="75">
                  <c:v>8.1159837614270577E-2</c:v>
                </c:pt>
                <c:pt idx="76">
                  <c:v>9.4749634144773248E-2</c:v>
                </c:pt>
                <c:pt idx="77">
                  <c:v>8.621026592583371E-2</c:v>
                </c:pt>
                <c:pt idx="78">
                  <c:v>8.8298395372019001E-2</c:v>
                </c:pt>
                <c:pt idx="79">
                  <c:v>0.1096692892279469</c:v>
                </c:pt>
                <c:pt idx="80">
                  <c:v>0.10130522628689863</c:v>
                </c:pt>
                <c:pt idx="81">
                  <c:v>0.10125695671696579</c:v>
                </c:pt>
                <c:pt idx="82">
                  <c:v>0.1051669530542589</c:v>
                </c:pt>
                <c:pt idx="83">
                  <c:v>9.5436707740038207E-2</c:v>
                </c:pt>
                <c:pt idx="84">
                  <c:v>0.10455816569116222</c:v>
                </c:pt>
                <c:pt idx="85">
                  <c:v>0.13008220157127318</c:v>
                </c:pt>
                <c:pt idx="86">
                  <c:v>0.12480489965269287</c:v>
                </c:pt>
                <c:pt idx="87">
                  <c:v>0.12557162605063843</c:v>
                </c:pt>
                <c:pt idx="88">
                  <c:v>0.12520393560847939</c:v>
                </c:pt>
                <c:pt idx="89">
                  <c:v>0.12906946242166817</c:v>
                </c:pt>
                <c:pt idx="90">
                  <c:v>0.12896592954554548</c:v>
                </c:pt>
                <c:pt idx="91">
                  <c:v>0.13622395249008115</c:v>
                </c:pt>
                <c:pt idx="92">
                  <c:v>0.13188259425874652</c:v>
                </c:pt>
                <c:pt idx="93">
                  <c:v>0.14117134930881392</c:v>
                </c:pt>
                <c:pt idx="94">
                  <c:v>0.15160596444919314</c:v>
                </c:pt>
                <c:pt idx="95">
                  <c:v>0.14254432255562338</c:v>
                </c:pt>
                <c:pt idx="96">
                  <c:v>0.1364249371312502</c:v>
                </c:pt>
                <c:pt idx="97">
                  <c:v>0.15887882985567772</c:v>
                </c:pt>
                <c:pt idx="98">
                  <c:v>0.14604473861930237</c:v>
                </c:pt>
                <c:pt idx="99">
                  <c:v>0.12464033880082294</c:v>
                </c:pt>
                <c:pt idx="100">
                  <c:v>0.10315046906497929</c:v>
                </c:pt>
                <c:pt idx="101">
                  <c:v>9.9587841034047095E-2</c:v>
                </c:pt>
                <c:pt idx="102">
                  <c:v>0.105009668963422</c:v>
                </c:pt>
                <c:pt idx="103">
                  <c:v>0.11061002845043399</c:v>
                </c:pt>
                <c:pt idx="104">
                  <c:v>0.10559345854136243</c:v>
                </c:pt>
                <c:pt idx="105">
                  <c:v>0.10840155820117534</c:v>
                </c:pt>
                <c:pt idx="106">
                  <c:v>0.11014401806687248</c:v>
                </c:pt>
                <c:pt idx="107">
                  <c:v>0.10550565247926134</c:v>
                </c:pt>
                <c:pt idx="108">
                  <c:v>7.4286484265852423E-2</c:v>
                </c:pt>
                <c:pt idx="109">
                  <c:v>0.10302833867373741</c:v>
                </c:pt>
                <c:pt idx="110">
                  <c:v>9.7672737054558492E-2</c:v>
                </c:pt>
                <c:pt idx="111">
                  <c:v>9.8374033748787337E-2</c:v>
                </c:pt>
                <c:pt idx="112">
                  <c:v>9.3398119681859126E-2</c:v>
                </c:pt>
                <c:pt idx="113">
                  <c:v>9.2080729711224163E-2</c:v>
                </c:pt>
                <c:pt idx="114">
                  <c:v>8.4313422305327734E-2</c:v>
                </c:pt>
                <c:pt idx="115">
                  <c:v>0.10611490781544297</c:v>
                </c:pt>
                <c:pt idx="116">
                  <c:v>9.9549238881974741E-2</c:v>
                </c:pt>
                <c:pt idx="117">
                  <c:v>9.0456312419340892E-2</c:v>
                </c:pt>
                <c:pt idx="118">
                  <c:v>9.0366497806778912E-2</c:v>
                </c:pt>
                <c:pt idx="119">
                  <c:v>8.732676421756512E-2</c:v>
                </c:pt>
                <c:pt idx="120">
                  <c:v>7.8118896032023696E-2</c:v>
                </c:pt>
                <c:pt idx="121">
                  <c:v>0.10301711689045626</c:v>
                </c:pt>
                <c:pt idx="122">
                  <c:v>0.1029294890636825</c:v>
                </c:pt>
                <c:pt idx="123">
                  <c:v>0.10689078706683723</c:v>
                </c:pt>
                <c:pt idx="124">
                  <c:v>0.10982347938574176</c:v>
                </c:pt>
                <c:pt idx="125">
                  <c:v>0.10281533159707422</c:v>
                </c:pt>
                <c:pt idx="126">
                  <c:v>9.683228179256291E-2</c:v>
                </c:pt>
                <c:pt idx="127">
                  <c:v>0.12182706936445238</c:v>
                </c:pt>
                <c:pt idx="128">
                  <c:v>0.12499644871241249</c:v>
                </c:pt>
                <c:pt idx="129">
                  <c:v>0.12677593600193149</c:v>
                </c:pt>
                <c:pt idx="130">
                  <c:v>0.12761290952477433</c:v>
                </c:pt>
                <c:pt idx="131">
                  <c:v>0.12725046090180298</c:v>
                </c:pt>
                <c:pt idx="132">
                  <c:v>0.10883094078802262</c:v>
                </c:pt>
                <c:pt idx="133">
                  <c:v>0.13311269776686385</c:v>
                </c:pt>
                <c:pt idx="134">
                  <c:v>0.130273360629416</c:v>
                </c:pt>
                <c:pt idx="135">
                  <c:v>0.1357401791239557</c:v>
                </c:pt>
                <c:pt idx="136">
                  <c:v>0.13832933647726983</c:v>
                </c:pt>
                <c:pt idx="137">
                  <c:v>0.14219486455425789</c:v>
                </c:pt>
                <c:pt idx="138">
                  <c:v>0.13130959123696875</c:v>
                </c:pt>
                <c:pt idx="139">
                  <c:v>0.14012050516621447</c:v>
                </c:pt>
                <c:pt idx="140">
                  <c:v>0.13251370976637417</c:v>
                </c:pt>
                <c:pt idx="141">
                  <c:v>0.13131367029220153</c:v>
                </c:pt>
                <c:pt idx="142">
                  <c:v>0.12934250467198211</c:v>
                </c:pt>
                <c:pt idx="143">
                  <c:v>0.11849478898538464</c:v>
                </c:pt>
                <c:pt idx="144">
                  <c:v>9.9169422300676408E-2</c:v>
                </c:pt>
                <c:pt idx="145">
                  <c:v>0.12709772537628644</c:v>
                </c:pt>
                <c:pt idx="146">
                  <c:v>0.1190916880414039</c:v>
                </c:pt>
                <c:pt idx="147">
                  <c:v>0.11888662718044678</c:v>
                </c:pt>
                <c:pt idx="148">
                  <c:v>0.1283058940778711</c:v>
                </c:pt>
                <c:pt idx="149">
                  <c:v>0.12000418876723222</c:v>
                </c:pt>
                <c:pt idx="150">
                  <c:v>0.1138816257814305</c:v>
                </c:pt>
                <c:pt idx="151">
                  <c:v>0.12582949196694065</c:v>
                </c:pt>
                <c:pt idx="152">
                  <c:v>0.13337563158251822</c:v>
                </c:pt>
                <c:pt idx="153">
                  <c:v>0.14504567543208285</c:v>
                </c:pt>
                <c:pt idx="154">
                  <c:v>0.15526038648114046</c:v>
                </c:pt>
                <c:pt idx="155">
                  <c:v>0.15220012336855671</c:v>
                </c:pt>
                <c:pt idx="156">
                  <c:v>0.1400016050582969</c:v>
                </c:pt>
                <c:pt idx="157">
                  <c:v>0.15838475697548568</c:v>
                </c:pt>
                <c:pt idx="158">
                  <c:v>0.1546998162939871</c:v>
                </c:pt>
                <c:pt idx="159">
                  <c:v>0.14811846707563964</c:v>
                </c:pt>
                <c:pt idx="160">
                  <c:v>0.14484798928429835</c:v>
                </c:pt>
                <c:pt idx="161">
                  <c:v>0.14796780877792995</c:v>
                </c:pt>
                <c:pt idx="162">
                  <c:v>0.14112959283266097</c:v>
                </c:pt>
                <c:pt idx="163">
                  <c:v>0.15221726653706127</c:v>
                </c:pt>
                <c:pt idx="164">
                  <c:v>0.14628665467969248</c:v>
                </c:pt>
                <c:pt idx="165">
                  <c:v>0.14350781734046525</c:v>
                </c:pt>
                <c:pt idx="166">
                  <c:v>0.16202157851986437</c:v>
                </c:pt>
                <c:pt idx="167">
                  <c:v>0.15458225445680707</c:v>
                </c:pt>
                <c:pt idx="168">
                  <c:v>0.15232025360976809</c:v>
                </c:pt>
                <c:pt idx="169">
                  <c:v>0.17111289583470443</c:v>
                </c:pt>
                <c:pt idx="170">
                  <c:v>0.16253437597466319</c:v>
                </c:pt>
                <c:pt idx="171">
                  <c:v>0.15101519415259088</c:v>
                </c:pt>
                <c:pt idx="172">
                  <c:v>0.17084908909713684</c:v>
                </c:pt>
                <c:pt idx="173">
                  <c:v>0.16799418922671863</c:v>
                </c:pt>
                <c:pt idx="174">
                  <c:v>0.15824156585371385</c:v>
                </c:pt>
                <c:pt idx="175">
                  <c:v>0.17306765790420231</c:v>
                </c:pt>
                <c:pt idx="176">
                  <c:v>0.18071932754690206</c:v>
                </c:pt>
                <c:pt idx="177">
                  <c:v>0.17415485400174008</c:v>
                </c:pt>
                <c:pt idx="178">
                  <c:v>0.17618655107733605</c:v>
                </c:pt>
                <c:pt idx="179">
                  <c:v>0.17811691265390325</c:v>
                </c:pt>
                <c:pt idx="180">
                  <c:v>0.16735035269488835</c:v>
                </c:pt>
                <c:pt idx="181">
                  <c:v>0.18161104140993717</c:v>
                </c:pt>
                <c:pt idx="182">
                  <c:v>0.17610908430819691</c:v>
                </c:pt>
                <c:pt idx="183">
                  <c:v>0.17134390239305067</c:v>
                </c:pt>
                <c:pt idx="184">
                  <c:v>0.17224815672728247</c:v>
                </c:pt>
                <c:pt idx="185">
                  <c:v>0.18230246527950023</c:v>
                </c:pt>
                <c:pt idx="186">
                  <c:v>0.17129805846304275</c:v>
                </c:pt>
                <c:pt idx="187">
                  <c:v>0.18270667133150317</c:v>
                </c:pt>
                <c:pt idx="188">
                  <c:v>0.17886490746256406</c:v>
                </c:pt>
                <c:pt idx="189">
                  <c:v>0.17694960957466094</c:v>
                </c:pt>
                <c:pt idx="190">
                  <c:v>0.18097701578320333</c:v>
                </c:pt>
                <c:pt idx="191">
                  <c:v>0.17353218553446442</c:v>
                </c:pt>
                <c:pt idx="192">
                  <c:v>0.16234594546347778</c:v>
                </c:pt>
                <c:pt idx="193">
                  <c:v>0.17563773438247213</c:v>
                </c:pt>
                <c:pt idx="194">
                  <c:v>0.17378066081723323</c:v>
                </c:pt>
                <c:pt idx="195">
                  <c:v>0.16841888629502472</c:v>
                </c:pt>
                <c:pt idx="196">
                  <c:v>0.1712260606095414</c:v>
                </c:pt>
                <c:pt idx="197">
                  <c:v>0.17351940852737277</c:v>
                </c:pt>
                <c:pt idx="198">
                  <c:v>0.17092845380024471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1C-44A8-92E3-17862354C2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496448"/>
        <c:axId val="113497984"/>
      </c:lineChart>
      <c:dateAx>
        <c:axId val="11349644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13497984"/>
        <c:crosses val="autoZero"/>
        <c:auto val="1"/>
        <c:lblOffset val="100"/>
        <c:baseTimeUnit val="months"/>
      </c:dateAx>
      <c:valAx>
        <c:axId val="113497984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6350">
            <a:noFill/>
          </a:ln>
        </c:spPr>
        <c:crossAx val="11349644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Composição da dívida pública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'Composição da dívida pública'!$B$1</c:f>
              <c:strCache>
                <c:ptCount val="1"/>
                <c:pt idx="0">
                  <c:v>DLSP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pública'!$B$2:$B$331</c:f>
              <c:numCache>
                <c:formatCode>0%</c:formatCode>
                <c:ptCount val="330"/>
                <c:pt idx="0">
                  <c:v>0.4219</c:v>
                </c:pt>
                <c:pt idx="1">
                  <c:v>0.39</c:v>
                </c:pt>
                <c:pt idx="2">
                  <c:v>0.39510000000000001</c:v>
                </c:pt>
                <c:pt idx="3">
                  <c:v>0.39810000000000001</c:v>
                </c:pt>
                <c:pt idx="4">
                  <c:v>0.39649999999999996</c:v>
                </c:pt>
                <c:pt idx="5">
                  <c:v>0.38119999999999998</c:v>
                </c:pt>
                <c:pt idx="6">
                  <c:v>0.36229999999999996</c:v>
                </c:pt>
                <c:pt idx="7">
                  <c:v>0.35270000000000001</c:v>
                </c:pt>
                <c:pt idx="8">
                  <c:v>0.34159999999999996</c:v>
                </c:pt>
                <c:pt idx="9">
                  <c:v>0.35520000000000002</c:v>
                </c:pt>
                <c:pt idx="10">
                  <c:v>0.36780000000000002</c:v>
                </c:pt>
                <c:pt idx="11">
                  <c:v>0.38140000000000002</c:v>
                </c:pt>
                <c:pt idx="12">
                  <c:v>0.37280000000000002</c:v>
                </c:pt>
                <c:pt idx="13">
                  <c:v>0.37329999999999997</c:v>
                </c:pt>
                <c:pt idx="14">
                  <c:v>0.3831</c:v>
                </c:pt>
                <c:pt idx="15">
                  <c:v>0.3785</c:v>
                </c:pt>
                <c:pt idx="16">
                  <c:v>0.37070000000000003</c:v>
                </c:pt>
                <c:pt idx="17">
                  <c:v>0.37689999999999996</c:v>
                </c:pt>
                <c:pt idx="18">
                  <c:v>0.37740000000000001</c:v>
                </c:pt>
                <c:pt idx="19">
                  <c:v>0.36820000000000003</c:v>
                </c:pt>
                <c:pt idx="20">
                  <c:v>0.3664</c:v>
                </c:pt>
                <c:pt idx="21">
                  <c:v>0.36890000000000001</c:v>
                </c:pt>
                <c:pt idx="22">
                  <c:v>0.36810000000000004</c:v>
                </c:pt>
                <c:pt idx="23">
                  <c:v>0.37040000000000001</c:v>
                </c:pt>
                <c:pt idx="24">
                  <c:v>0.36369999999999997</c:v>
                </c:pt>
                <c:pt idx="25">
                  <c:v>0.36579999999999996</c:v>
                </c:pt>
                <c:pt idx="26">
                  <c:v>0.36430000000000001</c:v>
                </c:pt>
                <c:pt idx="27">
                  <c:v>0.35840000000000005</c:v>
                </c:pt>
                <c:pt idx="28">
                  <c:v>0.34990000000000004</c:v>
                </c:pt>
                <c:pt idx="29">
                  <c:v>0.34490000000000004</c:v>
                </c:pt>
                <c:pt idx="30">
                  <c:v>0.33799999999999997</c:v>
                </c:pt>
                <c:pt idx="31">
                  <c:v>0.33490000000000003</c:v>
                </c:pt>
                <c:pt idx="32">
                  <c:v>0.33240000000000003</c:v>
                </c:pt>
                <c:pt idx="33">
                  <c:v>0.33149999999999996</c:v>
                </c:pt>
                <c:pt idx="34">
                  <c:v>0.32719999999999999</c:v>
                </c:pt>
                <c:pt idx="35">
                  <c:v>0.32579999999999998</c:v>
                </c:pt>
                <c:pt idx="36">
                  <c:v>0.32319999999999999</c:v>
                </c:pt>
                <c:pt idx="37">
                  <c:v>0.3201</c:v>
                </c:pt>
                <c:pt idx="38">
                  <c:v>0.3271</c:v>
                </c:pt>
                <c:pt idx="39">
                  <c:v>0.3322</c:v>
                </c:pt>
                <c:pt idx="40">
                  <c:v>0.33579999999999999</c:v>
                </c:pt>
                <c:pt idx="41">
                  <c:v>0.33119999999999999</c:v>
                </c:pt>
                <c:pt idx="42">
                  <c:v>0.32819999999999999</c:v>
                </c:pt>
                <c:pt idx="43">
                  <c:v>0.31620000000000004</c:v>
                </c:pt>
                <c:pt idx="44">
                  <c:v>0.30640000000000001</c:v>
                </c:pt>
                <c:pt idx="45">
                  <c:v>0.29930000000000001</c:v>
                </c:pt>
                <c:pt idx="46">
                  <c:v>0.2994</c:v>
                </c:pt>
                <c:pt idx="47">
                  <c:v>0.30049999999999999</c:v>
                </c:pt>
                <c:pt idx="48">
                  <c:v>0.29260000000000003</c:v>
                </c:pt>
                <c:pt idx="49">
                  <c:v>0.29109999999999997</c:v>
                </c:pt>
                <c:pt idx="50">
                  <c:v>0.28220000000000001</c:v>
                </c:pt>
                <c:pt idx="51">
                  <c:v>0.27660000000000001</c:v>
                </c:pt>
                <c:pt idx="52">
                  <c:v>0.26899999999999996</c:v>
                </c:pt>
                <c:pt idx="53">
                  <c:v>0.27210000000000001</c:v>
                </c:pt>
                <c:pt idx="54">
                  <c:v>0.27210000000000001</c:v>
                </c:pt>
                <c:pt idx="55">
                  <c:v>0.27329999999999999</c:v>
                </c:pt>
                <c:pt idx="56">
                  <c:v>0.27760000000000001</c:v>
                </c:pt>
                <c:pt idx="57">
                  <c:v>0.27850000000000003</c:v>
                </c:pt>
                <c:pt idx="58">
                  <c:v>0.2787</c:v>
                </c:pt>
                <c:pt idx="59">
                  <c:v>0.27979999999999999</c:v>
                </c:pt>
                <c:pt idx="60">
                  <c:v>0.27949999999999997</c:v>
                </c:pt>
                <c:pt idx="61">
                  <c:v>0.28079999999999999</c:v>
                </c:pt>
                <c:pt idx="62">
                  <c:v>0.28120000000000001</c:v>
                </c:pt>
                <c:pt idx="63">
                  <c:v>0.2868</c:v>
                </c:pt>
                <c:pt idx="64">
                  <c:v>0.29330000000000001</c:v>
                </c:pt>
                <c:pt idx="65">
                  <c:v>0.29899999999999999</c:v>
                </c:pt>
                <c:pt idx="66">
                  <c:v>0.30079999999999996</c:v>
                </c:pt>
                <c:pt idx="67">
                  <c:v>0.30280000000000001</c:v>
                </c:pt>
                <c:pt idx="68">
                  <c:v>0.30559999999999998</c:v>
                </c:pt>
                <c:pt idx="69">
                  <c:v>0.30719999999999997</c:v>
                </c:pt>
                <c:pt idx="70">
                  <c:v>0.30769999999999997</c:v>
                </c:pt>
                <c:pt idx="71">
                  <c:v>0.30719999999999997</c:v>
                </c:pt>
                <c:pt idx="72">
                  <c:v>0.30640000000000001</c:v>
                </c:pt>
                <c:pt idx="73">
                  <c:v>0.3054</c:v>
                </c:pt>
                <c:pt idx="74">
                  <c:v>0.30599999999999999</c:v>
                </c:pt>
                <c:pt idx="75">
                  <c:v>0.30719999999999997</c:v>
                </c:pt>
                <c:pt idx="76">
                  <c:v>0.30409999999999998</c:v>
                </c:pt>
                <c:pt idx="77">
                  <c:v>0.29600000000000004</c:v>
                </c:pt>
                <c:pt idx="78">
                  <c:v>0.29909999999999998</c:v>
                </c:pt>
                <c:pt idx="79">
                  <c:v>0.29710000000000003</c:v>
                </c:pt>
                <c:pt idx="80">
                  <c:v>0.3014</c:v>
                </c:pt>
                <c:pt idx="81">
                  <c:v>0.30370000000000003</c:v>
                </c:pt>
                <c:pt idx="82">
                  <c:v>0.30549999999999999</c:v>
                </c:pt>
                <c:pt idx="83">
                  <c:v>0.31829999999999997</c:v>
                </c:pt>
                <c:pt idx="84">
                  <c:v>0.33203570422145401</c:v>
                </c:pt>
                <c:pt idx="85">
                  <c:v>0.33573779257766684</c:v>
                </c:pt>
                <c:pt idx="86">
                  <c:v>0.33521249899862982</c:v>
                </c:pt>
                <c:pt idx="87">
                  <c:v>0.33615145516702732</c:v>
                </c:pt>
                <c:pt idx="88">
                  <c:v>0.34017591944022085</c:v>
                </c:pt>
                <c:pt idx="89">
                  <c:v>0.35104776742215804</c:v>
                </c:pt>
                <c:pt idx="90">
                  <c:v>0.35239905540908262</c:v>
                </c:pt>
                <c:pt idx="91">
                  <c:v>0.35320966961726369</c:v>
                </c:pt>
                <c:pt idx="92">
                  <c:v>0.35908568964689308</c:v>
                </c:pt>
                <c:pt idx="93">
                  <c:v>0.36788599041046449</c:v>
                </c:pt>
                <c:pt idx="94">
                  <c:v>0.37807029572740464</c:v>
                </c:pt>
                <c:pt idx="95">
                  <c:v>0.38496457827647201</c:v>
                </c:pt>
                <c:pt idx="96">
                  <c:v>0.47721665816336184</c:v>
                </c:pt>
                <c:pt idx="97">
                  <c:v>0.49170003222915126</c:v>
                </c:pt>
                <c:pt idx="98">
                  <c:v>0.45848706348838902</c:v>
                </c:pt>
                <c:pt idx="99">
                  <c:v>0.45332472304433097</c:v>
                </c:pt>
                <c:pt idx="100">
                  <c:v>0.46591398169561676</c:v>
                </c:pt>
                <c:pt idx="101">
                  <c:v>0.46972410755954452</c:v>
                </c:pt>
                <c:pt idx="102">
                  <c:v>0.4769829888442928</c:v>
                </c:pt>
                <c:pt idx="103">
                  <c:v>0.48943200362656009</c:v>
                </c:pt>
                <c:pt idx="104">
                  <c:v>0.48630740669923522</c:v>
                </c:pt>
                <c:pt idx="105">
                  <c:v>0.49027981478417054</c:v>
                </c:pt>
                <c:pt idx="106">
                  <c:v>0.48287558173366785</c:v>
                </c:pt>
                <c:pt idx="107">
                  <c:v>0.4749229413525014</c:v>
                </c:pt>
                <c:pt idx="108">
                  <c:v>0.47593080388898606</c:v>
                </c:pt>
                <c:pt idx="109">
                  <c:v>0.47704953043711978</c:v>
                </c:pt>
                <c:pt idx="110">
                  <c:v>0.47324710176060497</c:v>
                </c:pt>
                <c:pt idx="111">
                  <c:v>0.47973311002279334</c:v>
                </c:pt>
                <c:pt idx="112">
                  <c:v>0.4800591512544688</c:v>
                </c:pt>
                <c:pt idx="113">
                  <c:v>0.47653944601682352</c:v>
                </c:pt>
                <c:pt idx="114">
                  <c:v>0.47376091837024792</c:v>
                </c:pt>
                <c:pt idx="115">
                  <c:v>0.46785489828508309</c:v>
                </c:pt>
                <c:pt idx="116">
                  <c:v>0.46720525209682795</c:v>
                </c:pt>
                <c:pt idx="117">
                  <c:v>0.47075343483982579</c:v>
                </c:pt>
                <c:pt idx="118">
                  <c:v>0.46642950760012752</c:v>
                </c:pt>
                <c:pt idx="119">
                  <c:v>0.46965795204555177</c:v>
                </c:pt>
                <c:pt idx="120">
                  <c:v>0.4668532986459325</c:v>
                </c:pt>
                <c:pt idx="121">
                  <c:v>0.47200722612233381</c:v>
                </c:pt>
                <c:pt idx="122">
                  <c:v>0.47683554248826576</c:v>
                </c:pt>
                <c:pt idx="123">
                  <c:v>0.47706026882774788</c:v>
                </c:pt>
                <c:pt idx="124">
                  <c:v>0.48959939238790917</c:v>
                </c:pt>
                <c:pt idx="125">
                  <c:v>0.48945670330364971</c:v>
                </c:pt>
                <c:pt idx="126">
                  <c:v>0.50379677852142313</c:v>
                </c:pt>
                <c:pt idx="127">
                  <c:v>0.51396105138220061</c:v>
                </c:pt>
                <c:pt idx="128">
                  <c:v>0.52120061253557048</c:v>
                </c:pt>
                <c:pt idx="129">
                  <c:v>0.51984141856065202</c:v>
                </c:pt>
                <c:pt idx="130">
                  <c:v>0.504663491341523</c:v>
                </c:pt>
                <c:pt idx="131">
                  <c:v>0.51486072450390663</c:v>
                </c:pt>
                <c:pt idx="132">
                  <c:v>0.52279586535783495</c:v>
                </c:pt>
                <c:pt idx="133">
                  <c:v>0.51429242795677899</c:v>
                </c:pt>
                <c:pt idx="134">
                  <c:v>0.5100642673435879</c:v>
                </c:pt>
                <c:pt idx="135">
                  <c:v>0.50950047493503925</c:v>
                </c:pt>
                <c:pt idx="136">
                  <c:v>0.52171790905773541</c:v>
                </c:pt>
                <c:pt idx="137">
                  <c:v>0.54535157673908896</c:v>
                </c:pt>
                <c:pt idx="138">
                  <c:v>0.58791669536714508</c:v>
                </c:pt>
                <c:pt idx="139">
                  <c:v>0.55905215482192339</c:v>
                </c:pt>
                <c:pt idx="140">
                  <c:v>0.62445272743309277</c:v>
                </c:pt>
                <c:pt idx="141">
                  <c:v>0.60395463818821893</c:v>
                </c:pt>
                <c:pt idx="142">
                  <c:v>0.59845738149945071</c:v>
                </c:pt>
                <c:pt idx="143">
                  <c:v>0.59934138341991494</c:v>
                </c:pt>
                <c:pt idx="144">
                  <c:v>0.59913454459889637</c:v>
                </c:pt>
                <c:pt idx="145">
                  <c:v>0.6019852425331792</c:v>
                </c:pt>
                <c:pt idx="146">
                  <c:v>0.58462049311402586</c:v>
                </c:pt>
                <c:pt idx="147">
                  <c:v>0.54428866010742782</c:v>
                </c:pt>
                <c:pt idx="148">
                  <c:v>0.54963831639125227</c:v>
                </c:pt>
                <c:pt idx="149">
                  <c:v>0.54423563081535309</c:v>
                </c:pt>
                <c:pt idx="150">
                  <c:v>0.55063447109941355</c:v>
                </c:pt>
                <c:pt idx="151">
                  <c:v>0.55429671649841561</c:v>
                </c:pt>
                <c:pt idx="152">
                  <c:v>0.54731797823690931</c:v>
                </c:pt>
                <c:pt idx="153">
                  <c:v>0.53907147701657121</c:v>
                </c:pt>
                <c:pt idx="154">
                  <c:v>0.54360842620548677</c:v>
                </c:pt>
                <c:pt idx="155">
                  <c:v>0.5425869862133389</c:v>
                </c:pt>
                <c:pt idx="156">
                  <c:v>0.54032275677586672</c:v>
                </c:pt>
                <c:pt idx="157">
                  <c:v>0.53745158056426223</c:v>
                </c:pt>
                <c:pt idx="158">
                  <c:v>0.53190007862963085</c:v>
                </c:pt>
                <c:pt idx="159">
                  <c:v>0.52985458643121108</c:v>
                </c:pt>
                <c:pt idx="160">
                  <c:v>0.53527739870338509</c:v>
                </c:pt>
                <c:pt idx="161">
                  <c:v>0.5282656581669124</c:v>
                </c:pt>
                <c:pt idx="162">
                  <c:v>0.52019160919333129</c:v>
                </c:pt>
                <c:pt idx="163">
                  <c:v>0.51371665661107579</c:v>
                </c:pt>
                <c:pt idx="164">
                  <c:v>0.5085545082193963</c:v>
                </c:pt>
                <c:pt idx="165">
                  <c:v>0.50760662954959468</c:v>
                </c:pt>
                <c:pt idx="166">
                  <c:v>0.50063483328403402</c:v>
                </c:pt>
                <c:pt idx="167">
                  <c:v>0.50185580782685768</c:v>
                </c:pt>
                <c:pt idx="168">
                  <c:v>0.49567776664998764</c:v>
                </c:pt>
                <c:pt idx="169">
                  <c:v>0.49319945672582549</c:v>
                </c:pt>
                <c:pt idx="170">
                  <c:v>0.49307703998965358</c:v>
                </c:pt>
                <c:pt idx="171">
                  <c:v>0.48285397862790408</c:v>
                </c:pt>
                <c:pt idx="172">
                  <c:v>0.47909129105165443</c:v>
                </c:pt>
                <c:pt idx="173">
                  <c:v>0.48035600831478087</c:v>
                </c:pt>
                <c:pt idx="174">
                  <c:v>0.48154597224991796</c:v>
                </c:pt>
                <c:pt idx="175">
                  <c:v>0.47983668309960231</c:v>
                </c:pt>
                <c:pt idx="176">
                  <c:v>0.47652234287651263</c:v>
                </c:pt>
                <c:pt idx="177">
                  <c:v>0.47529659085159859</c:v>
                </c:pt>
                <c:pt idx="178">
                  <c:v>0.47430205376554685</c:v>
                </c:pt>
                <c:pt idx="179">
                  <c:v>0.47915486358628284</c:v>
                </c:pt>
                <c:pt idx="180">
                  <c:v>0.47779885261815008</c:v>
                </c:pt>
                <c:pt idx="181">
                  <c:v>0.47723196153004327</c:v>
                </c:pt>
                <c:pt idx="182">
                  <c:v>0.47659943987460407</c:v>
                </c:pt>
                <c:pt idx="183">
                  <c:v>0.47201983720259644</c:v>
                </c:pt>
                <c:pt idx="184">
                  <c:v>0.47085442540829892</c:v>
                </c:pt>
                <c:pt idx="185">
                  <c:v>0.46958935915565847</c:v>
                </c:pt>
                <c:pt idx="186">
                  <c:v>0.4681086369248289</c:v>
                </c:pt>
                <c:pt idx="187">
                  <c:v>0.46585881998736139</c:v>
                </c:pt>
                <c:pt idx="188">
                  <c:v>0.4657356055241384</c:v>
                </c:pt>
                <c:pt idx="189">
                  <c:v>0.46188524904268913</c:v>
                </c:pt>
                <c:pt idx="190">
                  <c:v>0.46017645233166971</c:v>
                </c:pt>
                <c:pt idx="191">
                  <c:v>0.46485823589857583</c:v>
                </c:pt>
                <c:pt idx="192">
                  <c:v>0.45938305859793838</c:v>
                </c:pt>
                <c:pt idx="193">
                  <c:v>0.45852368537188343</c:v>
                </c:pt>
                <c:pt idx="194">
                  <c:v>0.45810050862572532</c:v>
                </c:pt>
                <c:pt idx="195">
                  <c:v>0.45087077905657741</c:v>
                </c:pt>
                <c:pt idx="196">
                  <c:v>0.45239217876800858</c:v>
                </c:pt>
                <c:pt idx="197">
                  <c:v>0.44800223105811049</c:v>
                </c:pt>
                <c:pt idx="198">
                  <c:v>0.4473882740207657</c:v>
                </c:pt>
                <c:pt idx="199">
                  <c:v>0.44102138790359452</c:v>
                </c:pt>
                <c:pt idx="200">
                  <c:v>0.44585385039738179</c:v>
                </c:pt>
                <c:pt idx="201">
                  <c:v>0.44586903913123088</c:v>
                </c:pt>
                <c:pt idx="202">
                  <c:v>0.44095574143224509</c:v>
                </c:pt>
                <c:pt idx="203">
                  <c:v>0.44545777174698814</c:v>
                </c:pt>
                <c:pt idx="204">
                  <c:v>0.4370975070642979</c:v>
                </c:pt>
                <c:pt idx="205">
                  <c:v>0.43798526479601213</c:v>
                </c:pt>
                <c:pt idx="206">
                  <c:v>0.42999580634077272</c:v>
                </c:pt>
                <c:pt idx="207">
                  <c:v>0.42824476785088972</c:v>
                </c:pt>
                <c:pt idx="208">
                  <c:v>0.43033030614235834</c:v>
                </c:pt>
                <c:pt idx="209">
                  <c:v>0.42887702371529618</c:v>
                </c:pt>
                <c:pt idx="210">
                  <c:v>0.42684893805400514</c:v>
                </c:pt>
                <c:pt idx="211">
                  <c:v>0.4197556985632292</c:v>
                </c:pt>
                <c:pt idx="212">
                  <c:v>0.39959063371258674</c:v>
                </c:pt>
                <c:pt idx="213">
                  <c:v>0.38311862350345954</c:v>
                </c:pt>
                <c:pt idx="214">
                  <c:v>0.36963428076625021</c:v>
                </c:pt>
                <c:pt idx="215">
                  <c:v>0.37566312156547793</c:v>
                </c:pt>
                <c:pt idx="216">
                  <c:v>0.38044514133910379</c:v>
                </c:pt>
                <c:pt idx="217">
                  <c:v>0.38003821463087661</c:v>
                </c:pt>
                <c:pt idx="218">
                  <c:v>0.3804011135380726</c:v>
                </c:pt>
                <c:pt idx="219">
                  <c:v>0.38647135542651995</c:v>
                </c:pt>
                <c:pt idx="220">
                  <c:v>0.39651071736490018</c:v>
                </c:pt>
                <c:pt idx="221">
                  <c:v>0.39976006983345541</c:v>
                </c:pt>
                <c:pt idx="222">
                  <c:v>0.40677882970375634</c:v>
                </c:pt>
                <c:pt idx="223">
                  <c:v>0.40655024927293643</c:v>
                </c:pt>
                <c:pt idx="224">
                  <c:v>0.41559373778622388</c:v>
                </c:pt>
                <c:pt idx="225">
                  <c:v>0.41457932225525934</c:v>
                </c:pt>
                <c:pt idx="226">
                  <c:v>0.40989715374245211</c:v>
                </c:pt>
                <c:pt idx="227">
                  <c:v>0.40884926832848123</c:v>
                </c:pt>
                <c:pt idx="228">
                  <c:v>0.39595240349034821</c:v>
                </c:pt>
                <c:pt idx="229">
                  <c:v>0.39813479154542492</c:v>
                </c:pt>
                <c:pt idx="230">
                  <c:v>0.39908459208874986</c:v>
                </c:pt>
                <c:pt idx="231">
                  <c:v>0.39476908374399272</c:v>
                </c:pt>
                <c:pt idx="232">
                  <c:v>0.38977061673011026</c:v>
                </c:pt>
                <c:pt idx="233">
                  <c:v>0.38885792499929384</c:v>
                </c:pt>
                <c:pt idx="234">
                  <c:v>0.38996731059242973</c:v>
                </c:pt>
                <c:pt idx="235">
                  <c:v>0.38763923670293537</c:v>
                </c:pt>
                <c:pt idx="236">
                  <c:v>0.38222695431106635</c:v>
                </c:pt>
                <c:pt idx="237">
                  <c:v>0.37876428932052736</c:v>
                </c:pt>
                <c:pt idx="238">
                  <c:v>0.37742961003080688</c:v>
                </c:pt>
                <c:pt idx="239">
                  <c:v>0.37979369234043436</c:v>
                </c:pt>
                <c:pt idx="240">
                  <c:v>0.37558032959971271</c:v>
                </c:pt>
                <c:pt idx="241">
                  <c:v>0.37476342273838986</c:v>
                </c:pt>
                <c:pt idx="242">
                  <c:v>0.37532643805353805</c:v>
                </c:pt>
                <c:pt idx="243">
                  <c:v>0.37422624648070957</c:v>
                </c:pt>
                <c:pt idx="244">
                  <c:v>0.37278442640900239</c:v>
                </c:pt>
                <c:pt idx="245">
                  <c:v>0.37084408516991163</c:v>
                </c:pt>
                <c:pt idx="246">
                  <c:v>0.36798750930843893</c:v>
                </c:pt>
                <c:pt idx="247">
                  <c:v>0.36523569468434253</c:v>
                </c:pt>
                <c:pt idx="248">
                  <c:v>0.3466595203194644</c:v>
                </c:pt>
                <c:pt idx="249">
                  <c:v>0.35640461676928542</c:v>
                </c:pt>
                <c:pt idx="250">
                  <c:v>0.34755036009281987</c:v>
                </c:pt>
                <c:pt idx="251">
                  <c:v>0.34470183590006537</c:v>
                </c:pt>
                <c:pt idx="252">
                  <c:v>0.35017998880521073</c:v>
                </c:pt>
                <c:pt idx="253">
                  <c:v>0.35188073686332833</c:v>
                </c:pt>
                <c:pt idx="254">
                  <c:v>0.34262922707899324</c:v>
                </c:pt>
                <c:pt idx="255">
                  <c:v>0.33489370308494687</c:v>
                </c:pt>
                <c:pt idx="256">
                  <c:v>0.32743469998519292</c:v>
                </c:pt>
                <c:pt idx="257">
                  <c:v>0.32784364731289645</c:v>
                </c:pt>
                <c:pt idx="258">
                  <c:v>0.32511162685357686</c:v>
                </c:pt>
                <c:pt idx="259">
                  <c:v>0.32598232429037599</c:v>
                </c:pt>
                <c:pt idx="260">
                  <c:v>0.32624070419881396</c:v>
                </c:pt>
                <c:pt idx="261">
                  <c:v>0.32457213619145747</c:v>
                </c:pt>
                <c:pt idx="262">
                  <c:v>0.32104627092759713</c:v>
                </c:pt>
                <c:pt idx="263">
                  <c:v>0.32194399720858363</c:v>
                </c:pt>
                <c:pt idx="264">
                  <c:v>0.32155293498339055</c:v>
                </c:pt>
                <c:pt idx="265">
                  <c:v>0.32572332530523629</c:v>
                </c:pt>
                <c:pt idx="266">
                  <c:v>0.32398998405095902</c:v>
                </c:pt>
                <c:pt idx="267">
                  <c:v>0.32160464171968473</c:v>
                </c:pt>
                <c:pt idx="268">
                  <c:v>0.31534151339300515</c:v>
                </c:pt>
                <c:pt idx="269">
                  <c:v>0.31191083043424433</c:v>
                </c:pt>
                <c:pt idx="270">
                  <c:v>0.30794394505669925</c:v>
                </c:pt>
                <c:pt idx="271">
                  <c:v>0.30580482861712388</c:v>
                </c:pt>
                <c:pt idx="272">
                  <c:v>0.31513744642474439</c:v>
                </c:pt>
                <c:pt idx="273">
                  <c:v>0.31611940225523466</c:v>
                </c:pt>
                <c:pt idx="274">
                  <c:v>0.30575385351823942</c:v>
                </c:pt>
                <c:pt idx="275">
                  <c:v>0.30503583808220358</c:v>
                </c:pt>
                <c:pt idx="276">
                  <c:v>0.29998573898845449</c:v>
                </c:pt>
                <c:pt idx="277">
                  <c:v>0.30352600239864003</c:v>
                </c:pt>
                <c:pt idx="278">
                  <c:v>0.30783783331184211</c:v>
                </c:pt>
                <c:pt idx="279">
                  <c:v>0.3076516274550779</c:v>
                </c:pt>
                <c:pt idx="280">
                  <c:v>0.31076469124960915</c:v>
                </c:pt>
                <c:pt idx="281">
                  <c:v>0.31479891576191527</c:v>
                </c:pt>
                <c:pt idx="282">
                  <c:v>0.316246325306063</c:v>
                </c:pt>
                <c:pt idx="283">
                  <c:v>0.32149969506675802</c:v>
                </c:pt>
                <c:pt idx="284">
                  <c:v>0.32072646609262434</c:v>
                </c:pt>
                <c:pt idx="285">
                  <c:v>0.32218737725630858</c:v>
                </c:pt>
                <c:pt idx="286">
                  <c:v>0.3216987748298642</c:v>
                </c:pt>
                <c:pt idx="287">
                  <c:v>0.32586300494224474</c:v>
                </c:pt>
                <c:pt idx="288">
                  <c:v>0.32503865657068587</c:v>
                </c:pt>
                <c:pt idx="289">
                  <c:v>0.3230663778662009</c:v>
                </c:pt>
                <c:pt idx="290">
                  <c:v>0.3158677491880329</c:v>
                </c:pt>
                <c:pt idx="291">
                  <c:v>0.32347693244576792</c:v>
                </c:pt>
                <c:pt idx="292">
                  <c:v>0.32391419090025997</c:v>
                </c:pt>
                <c:pt idx="293">
                  <c:v>0.33228034573247234</c:v>
                </c:pt>
                <c:pt idx="294">
                  <c:v>0.32909302213261976</c:v>
                </c:pt>
                <c:pt idx="295">
                  <c:v>0.3247320055200405</c:v>
                </c:pt>
                <c:pt idx="296">
                  <c:v>0.32016903144821596</c:v>
                </c:pt>
                <c:pt idx="297">
                  <c:v>0.33050219198940578</c:v>
                </c:pt>
                <c:pt idx="298">
                  <c:v>0.33888886418852071</c:v>
                </c:pt>
                <c:pt idx="299">
                  <c:v>0.35639825097189076</c:v>
                </c:pt>
                <c:pt idx="300">
                  <c:v>0.35334316253754366</c:v>
                </c:pt>
                <c:pt idx="301">
                  <c:v>0.36280136026743459</c:v>
                </c:pt>
                <c:pt idx="302">
                  <c:v>0.3834573569381296</c:v>
                </c:pt>
                <c:pt idx="303">
                  <c:v>0.38947290379661087</c:v>
                </c:pt>
                <c:pt idx="304">
                  <c:v>0.39182661506894156</c:v>
                </c:pt>
                <c:pt idx="305">
                  <c:v>0.41385352616132914</c:v>
                </c:pt>
                <c:pt idx="306">
                  <c:v>0.41937338909640626</c:v>
                </c:pt>
                <c:pt idx="307">
                  <c:v>0.42801154045027856</c:v>
                </c:pt>
                <c:pt idx="308">
                  <c:v>0.4369542200189962</c:v>
                </c:pt>
                <c:pt idx="309">
                  <c:v>0.44016598585721667</c:v>
                </c:pt>
                <c:pt idx="310">
                  <c:v>0.44151877409815821</c:v>
                </c:pt>
                <c:pt idx="311">
                  <c:v>0.46218376330703287</c:v>
                </c:pt>
                <c:pt idx="312">
                  <c:v>0.46492688489226958</c:v>
                </c:pt>
                <c:pt idx="313">
                  <c:v>0.4727493210494903</c:v>
                </c:pt>
                <c:pt idx="314">
                  <c:v>0.47593483294880534</c:v>
                </c:pt>
                <c:pt idx="315">
                  <c:v>0.4753714764956023</c:v>
                </c:pt>
                <c:pt idx="316">
                  <c:v>0.48047035122684384</c:v>
                </c:pt>
                <c:pt idx="317">
                  <c:v>0.48473400155042429</c:v>
                </c:pt>
                <c:pt idx="318">
                  <c:v>0.49720488545497632</c:v>
                </c:pt>
                <c:pt idx="319">
                  <c:v>0.50155587229012455</c:v>
                </c:pt>
                <c:pt idx="320">
                  <c:v>0.50827350506751456</c:v>
                </c:pt>
                <c:pt idx="321">
                  <c:v>0.50650501522256863</c:v>
                </c:pt>
                <c:pt idx="322">
                  <c:v>0.50991362643173599</c:v>
                </c:pt>
                <c:pt idx="323">
                  <c:v>0.51569710169466032</c:v>
                </c:pt>
                <c:pt idx="324">
                  <c:v>0.51722195266730331</c:v>
                </c:pt>
                <c:pt idx="325">
                  <c:v>0.51977646598212646</c:v>
                </c:pt>
                <c:pt idx="326">
                  <c:v>0.52348570087063939</c:v>
                </c:pt>
                <c:pt idx="327">
                  <c:v>0.51769886295561629</c:v>
                </c:pt>
                <c:pt idx="328">
                  <c:v>0.51206978635725242</c:v>
                </c:pt>
                <c:pt idx="329">
                  <c:v>0.51397898545202869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FC-4022-A3CC-FCF6DB90C859}"/>
            </c:ext>
          </c:extLst>
        </c:ser>
        <c:ser>
          <c:idx val="1"/>
          <c:order val="1"/>
          <c:tx>
            <c:strRef>
              <c:f>'Composição da dívida pública'!$C$1</c:f>
              <c:strCache>
                <c:ptCount val="1"/>
                <c:pt idx="0">
                  <c:v>Operações compromissadas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pública'!$C$2:$C$331</c:f>
              <c:numCache>
                <c:formatCode>General</c:formatCode>
                <c:ptCount val="330"/>
                <c:pt idx="131" formatCode="0%">
                  <c:v>-6.6695639153626952E-3</c:v>
                </c:pt>
                <c:pt idx="132" formatCode="0%">
                  <c:v>-8.8633625719260598E-6</c:v>
                </c:pt>
                <c:pt idx="133" formatCode="0%">
                  <c:v>3.408935119916157E-3</c:v>
                </c:pt>
                <c:pt idx="134" formatCode="0%">
                  <c:v>9.0625986152686449E-3</c:v>
                </c:pt>
                <c:pt idx="135" formatCode="0%">
                  <c:v>1.1710426096662658E-2</c:v>
                </c:pt>
                <c:pt idx="136" formatCode="0%">
                  <c:v>1.4383759176313111E-2</c:v>
                </c:pt>
                <c:pt idx="137" formatCode="0%">
                  <c:v>2.3063483228024959E-2</c:v>
                </c:pt>
                <c:pt idx="138" formatCode="0%">
                  <c:v>2.5496820535811364E-2</c:v>
                </c:pt>
                <c:pt idx="139" formatCode="0%">
                  <c:v>3.8413642721002228E-2</c:v>
                </c:pt>
                <c:pt idx="140" formatCode="0%">
                  <c:v>4.3496575860521858E-2</c:v>
                </c:pt>
                <c:pt idx="141" formatCode="0%">
                  <c:v>4.5992791745558467E-2</c:v>
                </c:pt>
                <c:pt idx="142" formatCode="0%">
                  <c:v>5.0542790565173301E-2</c:v>
                </c:pt>
                <c:pt idx="143" formatCode="0%">
                  <c:v>5.1779525166180548E-2</c:v>
                </c:pt>
                <c:pt idx="144" formatCode="0%">
                  <c:v>6.0574716040756857E-2</c:v>
                </c:pt>
                <c:pt idx="145" formatCode="0%">
                  <c:v>5.6635880965599704E-2</c:v>
                </c:pt>
                <c:pt idx="146" formatCode="0%">
                  <c:v>5.3401441267403781E-2</c:v>
                </c:pt>
                <c:pt idx="147" formatCode="0%">
                  <c:v>4.0590007350199506E-2</c:v>
                </c:pt>
                <c:pt idx="148" formatCode="0%">
                  <c:v>3.8105092104278135E-2</c:v>
                </c:pt>
                <c:pt idx="149" formatCode="0%">
                  <c:v>3.7664374187503021E-2</c:v>
                </c:pt>
                <c:pt idx="150" formatCode="0%">
                  <c:v>3.5478237625247704E-2</c:v>
                </c:pt>
                <c:pt idx="151" formatCode="0%">
                  <c:v>4.2693962293106298E-2</c:v>
                </c:pt>
                <c:pt idx="152" formatCode="0%">
                  <c:v>4.3080869624590311E-2</c:v>
                </c:pt>
                <c:pt idx="153" formatCode="0%">
                  <c:v>3.8565328323700597E-2</c:v>
                </c:pt>
                <c:pt idx="154" formatCode="0%">
                  <c:v>3.8442383321569018E-2</c:v>
                </c:pt>
                <c:pt idx="155" formatCode="0%">
                  <c:v>3.8307564073374892E-2</c:v>
                </c:pt>
                <c:pt idx="156" formatCode="0%">
                  <c:v>4.9790211335488353E-2</c:v>
                </c:pt>
                <c:pt idx="157" formatCode="0%">
                  <c:v>4.7414998781167512E-2</c:v>
                </c:pt>
                <c:pt idx="158" formatCode="0%">
                  <c:v>4.3486737039076122E-2</c:v>
                </c:pt>
                <c:pt idx="159" formatCode="0%">
                  <c:v>3.8894784162396737E-2</c:v>
                </c:pt>
                <c:pt idx="160" formatCode="0%">
                  <c:v>5.3601724551910368E-2</c:v>
                </c:pt>
                <c:pt idx="161" formatCode="0%">
                  <c:v>4.9521570539783982E-2</c:v>
                </c:pt>
                <c:pt idx="162" formatCode="0%">
                  <c:v>4.8816164218539758E-2</c:v>
                </c:pt>
                <c:pt idx="163" formatCode="0%">
                  <c:v>4.8106909015176683E-2</c:v>
                </c:pt>
                <c:pt idx="164" formatCode="0%">
                  <c:v>4.5070988736958632E-2</c:v>
                </c:pt>
                <c:pt idx="165" formatCode="0%">
                  <c:v>4.4699422043341409E-2</c:v>
                </c:pt>
                <c:pt idx="166" formatCode="0%">
                  <c:v>4.0839837920367085E-2</c:v>
                </c:pt>
                <c:pt idx="167" formatCode="0%">
                  <c:v>3.0081564984580266E-2</c:v>
                </c:pt>
                <c:pt idx="168" formatCode="0%">
                  <c:v>3.4707508401231997E-2</c:v>
                </c:pt>
                <c:pt idx="169" formatCode="0%">
                  <c:v>3.3545485827252246E-2</c:v>
                </c:pt>
                <c:pt idx="170" formatCode="0%">
                  <c:v>2.8720883391700838E-2</c:v>
                </c:pt>
                <c:pt idx="171" formatCode="0%">
                  <c:v>2.8013078102940566E-2</c:v>
                </c:pt>
                <c:pt idx="172" formatCode="0%">
                  <c:v>2.3931342675913791E-2</c:v>
                </c:pt>
                <c:pt idx="173" formatCode="0%">
                  <c:v>2.2162560076174464E-2</c:v>
                </c:pt>
                <c:pt idx="174" formatCode="0%">
                  <c:v>2.3346243684831937E-2</c:v>
                </c:pt>
                <c:pt idx="175" formatCode="0%">
                  <c:v>2.7124928284216508E-2</c:v>
                </c:pt>
                <c:pt idx="176" formatCode="0%">
                  <c:v>2.6139984517414321E-2</c:v>
                </c:pt>
                <c:pt idx="177" formatCode="0%">
                  <c:v>3.1015298071232818E-2</c:v>
                </c:pt>
                <c:pt idx="178" formatCode="0%">
                  <c:v>2.4059383899621253E-2</c:v>
                </c:pt>
                <c:pt idx="179" formatCode="0%">
                  <c:v>1.7123651744057874E-2</c:v>
                </c:pt>
                <c:pt idx="180" formatCode="0%">
                  <c:v>3.2621162532283456E-2</c:v>
                </c:pt>
                <c:pt idx="181" formatCode="0%">
                  <c:v>2.4188942239300952E-2</c:v>
                </c:pt>
                <c:pt idx="182" formatCode="0%">
                  <c:v>2.7197024014066314E-2</c:v>
                </c:pt>
                <c:pt idx="183" formatCode="0%">
                  <c:v>3.883771620704881E-2</c:v>
                </c:pt>
                <c:pt idx="184" formatCode="0%">
                  <c:v>4.6491904525742284E-2</c:v>
                </c:pt>
                <c:pt idx="185" formatCode="0%">
                  <c:v>3.7856083544373684E-2</c:v>
                </c:pt>
                <c:pt idx="186" formatCode="0%">
                  <c:v>4.8759768326125573E-2</c:v>
                </c:pt>
                <c:pt idx="187" formatCode="0%">
                  <c:v>4.090260884482514E-2</c:v>
                </c:pt>
                <c:pt idx="188" formatCode="0%">
                  <c:v>3.7818101698831874E-2</c:v>
                </c:pt>
                <c:pt idx="189" formatCode="0%">
                  <c:v>4.3883102967546356E-2</c:v>
                </c:pt>
                <c:pt idx="190" formatCode="0%">
                  <c:v>3.7577767751974196E-2</c:v>
                </c:pt>
                <c:pt idx="191" formatCode="0%">
                  <c:v>3.2109874524010665E-2</c:v>
                </c:pt>
                <c:pt idx="192" formatCode="0%">
                  <c:v>4.8191780954845602E-2</c:v>
                </c:pt>
                <c:pt idx="193" formatCode="0%">
                  <c:v>4.7852954322537333E-2</c:v>
                </c:pt>
                <c:pt idx="194" formatCode="0%">
                  <c:v>5.0432908875777303E-2</c:v>
                </c:pt>
                <c:pt idx="195" formatCode="0%">
                  <c:v>5.3857640813157553E-2</c:v>
                </c:pt>
                <c:pt idx="196" formatCode="0%">
                  <c:v>6.2038855050828269E-2</c:v>
                </c:pt>
                <c:pt idx="197" formatCode="0%">
                  <c:v>6.0948952498009613E-2</c:v>
                </c:pt>
                <c:pt idx="198" formatCode="0%">
                  <c:v>8.0982146896926496E-2</c:v>
                </c:pt>
                <c:pt idx="199" formatCode="0%">
                  <c:v>7.8106235675281674E-2</c:v>
                </c:pt>
                <c:pt idx="200" formatCode="0%">
                  <c:v>7.4297987339915342E-2</c:v>
                </c:pt>
                <c:pt idx="201" formatCode="0%">
                  <c:v>7.905028686511141E-2</c:v>
                </c:pt>
                <c:pt idx="202" formatCode="0%">
                  <c:v>7.20272193156688E-2</c:v>
                </c:pt>
                <c:pt idx="203" formatCode="0%">
                  <c:v>6.8896357932705682E-2</c:v>
                </c:pt>
                <c:pt idx="204" formatCode="0%">
                  <c:v>9.1078314971228466E-2</c:v>
                </c:pt>
                <c:pt idx="205" formatCode="0%">
                  <c:v>7.9770980391857954E-2</c:v>
                </c:pt>
                <c:pt idx="206" formatCode="0%">
                  <c:v>8.1159837614270577E-2</c:v>
                </c:pt>
                <c:pt idx="207" formatCode="0%">
                  <c:v>9.4749634144773248E-2</c:v>
                </c:pt>
                <c:pt idx="208" formatCode="0%">
                  <c:v>8.621026592583371E-2</c:v>
                </c:pt>
                <c:pt idx="209" formatCode="0%">
                  <c:v>8.8298395372019001E-2</c:v>
                </c:pt>
                <c:pt idx="210" formatCode="0%">
                  <c:v>0.1096692892279469</c:v>
                </c:pt>
                <c:pt idx="211" formatCode="0%">
                  <c:v>0.10130522628689863</c:v>
                </c:pt>
                <c:pt idx="212" formatCode="0%">
                  <c:v>0.10125695671696579</c:v>
                </c:pt>
                <c:pt idx="213" formatCode="0%">
                  <c:v>0.1051669530542589</c:v>
                </c:pt>
                <c:pt idx="214" formatCode="0%">
                  <c:v>9.5436707740038207E-2</c:v>
                </c:pt>
                <c:pt idx="215" formatCode="0%">
                  <c:v>0.10455816569116222</c:v>
                </c:pt>
                <c:pt idx="216" formatCode="0%">
                  <c:v>0.13008220157127318</c:v>
                </c:pt>
                <c:pt idx="217" formatCode="0%">
                  <c:v>0.12480489965269287</c:v>
                </c:pt>
                <c:pt idx="218" formatCode="0%">
                  <c:v>0.12557162605063843</c:v>
                </c:pt>
                <c:pt idx="219" formatCode="0%">
                  <c:v>0.12520393560847939</c:v>
                </c:pt>
                <c:pt idx="220" formatCode="0%">
                  <c:v>0.12906946242166817</c:v>
                </c:pt>
                <c:pt idx="221" formatCode="0%">
                  <c:v>0.12896592954554548</c:v>
                </c:pt>
                <c:pt idx="222" formatCode="0%">
                  <c:v>0.13622395249008115</c:v>
                </c:pt>
                <c:pt idx="223" formatCode="0%">
                  <c:v>0.13188259425874652</c:v>
                </c:pt>
                <c:pt idx="224" formatCode="0%">
                  <c:v>0.14117134930881392</c:v>
                </c:pt>
                <c:pt idx="225" formatCode="0%">
                  <c:v>0.15160596444919314</c:v>
                </c:pt>
                <c:pt idx="226" formatCode="0%">
                  <c:v>0.14254432255562338</c:v>
                </c:pt>
                <c:pt idx="227" formatCode="0%">
                  <c:v>0.1364249371312502</c:v>
                </c:pt>
                <c:pt idx="228" formatCode="0%">
                  <c:v>0.15887882985567772</c:v>
                </c:pt>
                <c:pt idx="229" formatCode="0%">
                  <c:v>0.14604473861930237</c:v>
                </c:pt>
                <c:pt idx="230" formatCode="0%">
                  <c:v>0.12464033880082294</c:v>
                </c:pt>
                <c:pt idx="231" formatCode="0%">
                  <c:v>0.10315046906497929</c:v>
                </c:pt>
                <c:pt idx="232" formatCode="0%">
                  <c:v>9.9587841034047095E-2</c:v>
                </c:pt>
                <c:pt idx="233" formatCode="0%">
                  <c:v>0.105009668963422</c:v>
                </c:pt>
                <c:pt idx="234" formatCode="0%">
                  <c:v>0.11061002845043399</c:v>
                </c:pt>
                <c:pt idx="235" formatCode="0%">
                  <c:v>0.10559345854136243</c:v>
                </c:pt>
                <c:pt idx="236" formatCode="0%">
                  <c:v>0.10840155820117534</c:v>
                </c:pt>
                <c:pt idx="237" formatCode="0%">
                  <c:v>0.11014401806687248</c:v>
                </c:pt>
                <c:pt idx="238" formatCode="0%">
                  <c:v>0.10550565247926134</c:v>
                </c:pt>
                <c:pt idx="239" formatCode="0%">
                  <c:v>7.4286484265852423E-2</c:v>
                </c:pt>
                <c:pt idx="240" formatCode="0%">
                  <c:v>0.10302833867373741</c:v>
                </c:pt>
                <c:pt idx="241" formatCode="0%">
                  <c:v>9.7672737054558492E-2</c:v>
                </c:pt>
                <c:pt idx="242" formatCode="0%">
                  <c:v>9.8374033748787337E-2</c:v>
                </c:pt>
                <c:pt idx="243" formatCode="0%">
                  <c:v>9.3398119681859126E-2</c:v>
                </c:pt>
                <c:pt idx="244" formatCode="0%">
                  <c:v>9.2080729711224163E-2</c:v>
                </c:pt>
                <c:pt idx="245" formatCode="0%">
                  <c:v>8.4313422305327734E-2</c:v>
                </c:pt>
                <c:pt idx="246" formatCode="0%">
                  <c:v>0.10611490781544297</c:v>
                </c:pt>
                <c:pt idx="247" formatCode="0%">
                  <c:v>9.9549238881974741E-2</c:v>
                </c:pt>
                <c:pt idx="248" formatCode="0%">
                  <c:v>9.0456312419340892E-2</c:v>
                </c:pt>
                <c:pt idx="249" formatCode="0%">
                  <c:v>9.0366497806778912E-2</c:v>
                </c:pt>
                <c:pt idx="250" formatCode="0%">
                  <c:v>8.732676421756512E-2</c:v>
                </c:pt>
                <c:pt idx="251" formatCode="0%">
                  <c:v>7.8118896032023696E-2</c:v>
                </c:pt>
                <c:pt idx="252" formatCode="0%">
                  <c:v>0.10301711689045626</c:v>
                </c:pt>
                <c:pt idx="253" formatCode="0%">
                  <c:v>0.1029294890636825</c:v>
                </c:pt>
                <c:pt idx="254" formatCode="0%">
                  <c:v>0.10689078706683723</c:v>
                </c:pt>
                <c:pt idx="255" formatCode="0%">
                  <c:v>0.10982347938574176</c:v>
                </c:pt>
                <c:pt idx="256" formatCode="0%">
                  <c:v>0.10281533159707422</c:v>
                </c:pt>
                <c:pt idx="257" formatCode="0%">
                  <c:v>9.683228179256291E-2</c:v>
                </c:pt>
                <c:pt idx="258" formatCode="0%">
                  <c:v>0.12182706936445238</c:v>
                </c:pt>
                <c:pt idx="259" formatCode="0%">
                  <c:v>0.12499644871241249</c:v>
                </c:pt>
                <c:pt idx="260" formatCode="0%">
                  <c:v>0.12677593600193149</c:v>
                </c:pt>
                <c:pt idx="261" formatCode="0%">
                  <c:v>0.12761290952477433</c:v>
                </c:pt>
                <c:pt idx="262" formatCode="0%">
                  <c:v>0.12725046090180298</c:v>
                </c:pt>
                <c:pt idx="263" formatCode="0%">
                  <c:v>0.10883094078802262</c:v>
                </c:pt>
                <c:pt idx="264" formatCode="0%">
                  <c:v>0.13311269776686385</c:v>
                </c:pt>
                <c:pt idx="265" formatCode="0%">
                  <c:v>0.130273360629416</c:v>
                </c:pt>
                <c:pt idx="266" formatCode="0%">
                  <c:v>0.1357401791239557</c:v>
                </c:pt>
                <c:pt idx="267" formatCode="0%">
                  <c:v>0.13832933647726983</c:v>
                </c:pt>
                <c:pt idx="268" formatCode="0%">
                  <c:v>0.14219486455425789</c:v>
                </c:pt>
                <c:pt idx="269" formatCode="0%">
                  <c:v>0.13130959123696875</c:v>
                </c:pt>
                <c:pt idx="270" formatCode="0%">
                  <c:v>0.14012050516621447</c:v>
                </c:pt>
                <c:pt idx="271" formatCode="0%">
                  <c:v>0.13251370976637417</c:v>
                </c:pt>
                <c:pt idx="272" formatCode="0%">
                  <c:v>0.13131367029220153</c:v>
                </c:pt>
                <c:pt idx="273" formatCode="0%">
                  <c:v>0.12934250467198211</c:v>
                </c:pt>
                <c:pt idx="274" formatCode="0%">
                  <c:v>0.11849478898538464</c:v>
                </c:pt>
                <c:pt idx="275" formatCode="0%">
                  <c:v>9.9169422300676408E-2</c:v>
                </c:pt>
                <c:pt idx="276" formatCode="0%">
                  <c:v>0.12709772537628644</c:v>
                </c:pt>
                <c:pt idx="277" formatCode="0%">
                  <c:v>0.1190916880414039</c:v>
                </c:pt>
                <c:pt idx="278" formatCode="0%">
                  <c:v>0.11888662718044678</c:v>
                </c:pt>
                <c:pt idx="279" formatCode="0%">
                  <c:v>0.1283058940778711</c:v>
                </c:pt>
                <c:pt idx="280" formatCode="0%">
                  <c:v>0.12000418876723222</c:v>
                </c:pt>
                <c:pt idx="281" formatCode="0%">
                  <c:v>0.1138816257814305</c:v>
                </c:pt>
                <c:pt idx="282" formatCode="0%">
                  <c:v>0.12582949196694065</c:v>
                </c:pt>
                <c:pt idx="283" formatCode="0%">
                  <c:v>0.13337563158251822</c:v>
                </c:pt>
                <c:pt idx="284" formatCode="0%">
                  <c:v>0.14504567543208285</c:v>
                </c:pt>
                <c:pt idx="285" formatCode="0%">
                  <c:v>0.15526038648114046</c:v>
                </c:pt>
                <c:pt idx="286" formatCode="0%">
                  <c:v>0.15220012336855671</c:v>
                </c:pt>
                <c:pt idx="287" formatCode="0%">
                  <c:v>0.1400016050582969</c:v>
                </c:pt>
                <c:pt idx="288" formatCode="0%">
                  <c:v>0.15838475697548568</c:v>
                </c:pt>
                <c:pt idx="289" formatCode="0%">
                  <c:v>0.1546998162939871</c:v>
                </c:pt>
                <c:pt idx="290" formatCode="0%">
                  <c:v>0.14811846707563964</c:v>
                </c:pt>
                <c:pt idx="291" formatCode="0%">
                  <c:v>0.14484798928429835</c:v>
                </c:pt>
                <c:pt idx="292" formatCode="0%">
                  <c:v>0.14796780877792995</c:v>
                </c:pt>
                <c:pt idx="293" formatCode="0%">
                  <c:v>0.14112959283266097</c:v>
                </c:pt>
                <c:pt idx="294" formatCode="0%">
                  <c:v>0.15221726653706127</c:v>
                </c:pt>
                <c:pt idx="295" formatCode="0%">
                  <c:v>0.14628665467969248</c:v>
                </c:pt>
                <c:pt idx="296" formatCode="0%">
                  <c:v>0.14350781734046525</c:v>
                </c:pt>
                <c:pt idx="297" formatCode="0%">
                  <c:v>0.16202157851986437</c:v>
                </c:pt>
                <c:pt idx="298" formatCode="0%">
                  <c:v>0.15458225445680707</c:v>
                </c:pt>
                <c:pt idx="299" formatCode="0%">
                  <c:v>0.15232025360976809</c:v>
                </c:pt>
                <c:pt idx="300" formatCode="0%">
                  <c:v>0.17111289583470443</c:v>
                </c:pt>
                <c:pt idx="301" formatCode="0%">
                  <c:v>0.16253437597466319</c:v>
                </c:pt>
                <c:pt idx="302" formatCode="0%">
                  <c:v>0.15101519415259088</c:v>
                </c:pt>
                <c:pt idx="303" formatCode="0%">
                  <c:v>0.17084908909713684</c:v>
                </c:pt>
                <c:pt idx="304" formatCode="0%">
                  <c:v>0.16799418922671863</c:v>
                </c:pt>
                <c:pt idx="305" formatCode="0%">
                  <c:v>0.15824156585371385</c:v>
                </c:pt>
                <c:pt idx="306" formatCode="0%">
                  <c:v>0.17306765790420231</c:v>
                </c:pt>
                <c:pt idx="307" formatCode="0%">
                  <c:v>0.18071932754690206</c:v>
                </c:pt>
                <c:pt idx="308" formatCode="0%">
                  <c:v>0.17415485400174008</c:v>
                </c:pt>
                <c:pt idx="309" formatCode="0%">
                  <c:v>0.17618655107733605</c:v>
                </c:pt>
                <c:pt idx="310" formatCode="0%">
                  <c:v>0.17811691265390325</c:v>
                </c:pt>
                <c:pt idx="311" formatCode="0%">
                  <c:v>0.16735035269488835</c:v>
                </c:pt>
                <c:pt idx="312" formatCode="0%">
                  <c:v>0.18161104140993717</c:v>
                </c:pt>
                <c:pt idx="313" formatCode="0%">
                  <c:v>0.17610908430819691</c:v>
                </c:pt>
                <c:pt idx="314" formatCode="0%">
                  <c:v>0.17134390239305067</c:v>
                </c:pt>
                <c:pt idx="315" formatCode="0%">
                  <c:v>0.17224815672728247</c:v>
                </c:pt>
                <c:pt idx="316" formatCode="0%">
                  <c:v>0.18230246527950023</c:v>
                </c:pt>
                <c:pt idx="317" formatCode="0.0%">
                  <c:v>0.17129805846304275</c:v>
                </c:pt>
                <c:pt idx="318" formatCode="0.0%">
                  <c:v>0.18270667133150317</c:v>
                </c:pt>
                <c:pt idx="319" formatCode="0.0%">
                  <c:v>0.17886490746256406</c:v>
                </c:pt>
                <c:pt idx="320" formatCode="0.0%">
                  <c:v>0.17694960957466094</c:v>
                </c:pt>
                <c:pt idx="321" formatCode="0.0%">
                  <c:v>0.18097701578320333</c:v>
                </c:pt>
                <c:pt idx="322" formatCode="0.0%">
                  <c:v>0.17353218553446442</c:v>
                </c:pt>
                <c:pt idx="323" formatCode="0.0%">
                  <c:v>0.16234594546347778</c:v>
                </c:pt>
                <c:pt idx="324" formatCode="0.0%">
                  <c:v>0.17563773438247213</c:v>
                </c:pt>
                <c:pt idx="325" formatCode="0.0%">
                  <c:v>0.17378066081723323</c:v>
                </c:pt>
                <c:pt idx="326" formatCode="0.0%">
                  <c:v>0.16841888629502472</c:v>
                </c:pt>
                <c:pt idx="327" formatCode="0.0%">
                  <c:v>0.1712260606095414</c:v>
                </c:pt>
                <c:pt idx="328" formatCode="0.0%">
                  <c:v>0.17351940852737277</c:v>
                </c:pt>
                <c:pt idx="329" formatCode="0.0%">
                  <c:v>0.17092845380024471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FC-4022-A3CC-FCF6DB90C859}"/>
            </c:ext>
          </c:extLst>
        </c:ser>
        <c:ser>
          <c:idx val="2"/>
          <c:order val="2"/>
          <c:tx>
            <c:strRef>
              <c:f>'Composição da dívida pública'!$D$1</c:f>
              <c:strCache>
                <c:ptCount val="1"/>
                <c:pt idx="0">
                  <c:v>BNDES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pública'!$D$2:$D$331</c:f>
              <c:numCache>
                <c:formatCode>General</c:formatCode>
                <c:ptCount val="330"/>
                <c:pt idx="131" formatCode="0%">
                  <c:v>3.231679213957304E-3</c:v>
                </c:pt>
                <c:pt idx="132" formatCode="0%">
                  <c:v>3.2157075183185026E-3</c:v>
                </c:pt>
                <c:pt idx="133" formatCode="0%">
                  <c:v>3.2178950719964202E-3</c:v>
                </c:pt>
                <c:pt idx="134" formatCode="0%">
                  <c:v>3.2194691472977907E-3</c:v>
                </c:pt>
                <c:pt idx="135" formatCode="0%">
                  <c:v>4.0815176951085634E-3</c:v>
                </c:pt>
                <c:pt idx="136" formatCode="0%">
                  <c:v>4.131323995259225E-3</c:v>
                </c:pt>
                <c:pt idx="137" formatCode="0%">
                  <c:v>4.1308762547314264E-3</c:v>
                </c:pt>
                <c:pt idx="138" formatCode="0%">
                  <c:v>4.1100314932009758E-3</c:v>
                </c:pt>
                <c:pt idx="139" formatCode="0%">
                  <c:v>5.8192795883144511E-3</c:v>
                </c:pt>
                <c:pt idx="140" formatCode="0%">
                  <c:v>6.2126053356242848E-3</c:v>
                </c:pt>
                <c:pt idx="141" formatCode="0%">
                  <c:v>6.9926899554661323E-3</c:v>
                </c:pt>
                <c:pt idx="142" formatCode="0%">
                  <c:v>7.0682621903733903E-3</c:v>
                </c:pt>
                <c:pt idx="143" formatCode="0%">
                  <c:v>7.9312750719998763E-3</c:v>
                </c:pt>
                <c:pt idx="144" formatCode="0%">
                  <c:v>7.7732555931640688E-3</c:v>
                </c:pt>
                <c:pt idx="145" formatCode="0%">
                  <c:v>7.7918320644673961E-3</c:v>
                </c:pt>
                <c:pt idx="146" formatCode="0%">
                  <c:v>7.8067887681555134E-3</c:v>
                </c:pt>
                <c:pt idx="147" formatCode="0%">
                  <c:v>7.5548518649554862E-3</c:v>
                </c:pt>
                <c:pt idx="148" formatCode="0%">
                  <c:v>7.590910784541151E-3</c:v>
                </c:pt>
                <c:pt idx="149" formatCode="0%">
                  <c:v>7.6293401970857063E-3</c:v>
                </c:pt>
                <c:pt idx="150" formatCode="0%">
                  <c:v>8.2773712152224253E-3</c:v>
                </c:pt>
                <c:pt idx="151" formatCode="0%">
                  <c:v>8.2982544177408381E-3</c:v>
                </c:pt>
                <c:pt idx="152" formatCode="0%">
                  <c:v>8.3322378470879425E-3</c:v>
                </c:pt>
                <c:pt idx="153" formatCode="0%">
                  <c:v>8.0144244176878522E-3</c:v>
                </c:pt>
                <c:pt idx="154" formatCode="0%">
                  <c:v>8.0209461197308617E-3</c:v>
                </c:pt>
                <c:pt idx="155" formatCode="0%">
                  <c:v>7.9290624455746802E-3</c:v>
                </c:pt>
                <c:pt idx="156" formatCode="0%">
                  <c:v>7.9028328016865941E-3</c:v>
                </c:pt>
                <c:pt idx="157" formatCode="0%">
                  <c:v>8.9143376715804367E-3</c:v>
                </c:pt>
                <c:pt idx="158" formatCode="0%">
                  <c:v>8.8483319835680942E-3</c:v>
                </c:pt>
                <c:pt idx="159" formatCode="0%">
                  <c:v>9.3170820939014899E-3</c:v>
                </c:pt>
                <c:pt idx="160" formatCode="0%">
                  <c:v>9.3711916442373137E-3</c:v>
                </c:pt>
                <c:pt idx="161" formatCode="0%">
                  <c:v>9.3079975008476465E-3</c:v>
                </c:pt>
                <c:pt idx="162" formatCode="0%">
                  <c:v>9.0284217480259207E-3</c:v>
                </c:pt>
                <c:pt idx="163" formatCode="0%">
                  <c:v>9.0162625820680783E-3</c:v>
                </c:pt>
                <c:pt idx="164" formatCode="0%">
                  <c:v>9.4301103725768706E-3</c:v>
                </c:pt>
                <c:pt idx="165" formatCode="0%">
                  <c:v>9.1470329817631372E-3</c:v>
                </c:pt>
                <c:pt idx="166" formatCode="0%">
                  <c:v>9.1236923139954886E-3</c:v>
                </c:pt>
                <c:pt idx="167" formatCode="0%">
                  <c:v>9.0784232950540389E-3</c:v>
                </c:pt>
                <c:pt idx="168" formatCode="0%">
                  <c:v>8.7731528901201453E-3</c:v>
                </c:pt>
                <c:pt idx="169" formatCode="0%">
                  <c:v>8.6267349452740019E-3</c:v>
                </c:pt>
                <c:pt idx="170" formatCode="0%">
                  <c:v>8.589950722870188E-3</c:v>
                </c:pt>
                <c:pt idx="171" formatCode="0%">
                  <c:v>8.5027417686558693E-3</c:v>
                </c:pt>
                <c:pt idx="172" formatCode="0%">
                  <c:v>8.5364585387816636E-3</c:v>
                </c:pt>
                <c:pt idx="173" formatCode="0%">
                  <c:v>8.5399703306240863E-3</c:v>
                </c:pt>
                <c:pt idx="174" formatCode="0%">
                  <c:v>8.2157509193449586E-3</c:v>
                </c:pt>
                <c:pt idx="175" formatCode="0%">
                  <c:v>8.1978453765500937E-3</c:v>
                </c:pt>
                <c:pt idx="176" formatCode="0%">
                  <c:v>8.1519755895728754E-3</c:v>
                </c:pt>
                <c:pt idx="177" formatCode="0%">
                  <c:v>7.7732172441624184E-3</c:v>
                </c:pt>
                <c:pt idx="178" formatCode="0%">
                  <c:v>7.7571000666661468E-3</c:v>
                </c:pt>
                <c:pt idx="179" formatCode="0%">
                  <c:v>7.7463032192480862E-3</c:v>
                </c:pt>
                <c:pt idx="180" formatCode="0%">
                  <c:v>6.9913932678928826E-3</c:v>
                </c:pt>
                <c:pt idx="181" formatCode="0%">
                  <c:v>6.9610435227306974E-3</c:v>
                </c:pt>
                <c:pt idx="182" formatCode="0%">
                  <c:v>6.888476236555593E-3</c:v>
                </c:pt>
                <c:pt idx="183" formatCode="0%">
                  <c:v>6.8532785298394813E-3</c:v>
                </c:pt>
                <c:pt idx="184" formatCode="0%">
                  <c:v>6.8181633852170123E-3</c:v>
                </c:pt>
                <c:pt idx="185" formatCode="0%">
                  <c:v>6.8010406574042972E-3</c:v>
                </c:pt>
                <c:pt idx="186" formatCode="0%">
                  <c:v>6.5526048166003681E-3</c:v>
                </c:pt>
                <c:pt idx="187" formatCode="0%">
                  <c:v>4.543477395821437E-3</c:v>
                </c:pt>
                <c:pt idx="188" formatCode="0%">
                  <c:v>4.4792369443994546E-3</c:v>
                </c:pt>
                <c:pt idx="189" formatCode="0%">
                  <c:v>4.1249659897099914E-3</c:v>
                </c:pt>
                <c:pt idx="190" formatCode="0%">
                  <c:v>4.097149785907455E-3</c:v>
                </c:pt>
                <c:pt idx="191" formatCode="0%">
                  <c:v>4.1308969335333888E-3</c:v>
                </c:pt>
                <c:pt idx="192" formatCode="0%">
                  <c:v>3.5235727638214033E-3</c:v>
                </c:pt>
                <c:pt idx="193" formatCode="0%">
                  <c:v>3.5342021284403991E-3</c:v>
                </c:pt>
                <c:pt idx="194" formatCode="0%">
                  <c:v>3.438012468821426E-3</c:v>
                </c:pt>
                <c:pt idx="195" formatCode="0%">
                  <c:v>3.0333028118889999E-3</c:v>
                </c:pt>
                <c:pt idx="196" formatCode="0%">
                  <c:v>2.9919405230791891E-3</c:v>
                </c:pt>
                <c:pt idx="197" formatCode="0%">
                  <c:v>2.9905868499052321E-3</c:v>
                </c:pt>
                <c:pt idx="198" formatCode="0%">
                  <c:v>2.6829721945461752E-3</c:v>
                </c:pt>
                <c:pt idx="199" formatCode="0%">
                  <c:v>2.6439182441770088E-3</c:v>
                </c:pt>
                <c:pt idx="200" formatCode="0%">
                  <c:v>2.612118039368077E-3</c:v>
                </c:pt>
                <c:pt idx="201" formatCode="0%">
                  <c:v>2.3920815069051441E-3</c:v>
                </c:pt>
                <c:pt idx="202" formatCode="0%">
                  <c:v>2.3901632396140871E-3</c:v>
                </c:pt>
                <c:pt idx="203" formatCode="0%">
                  <c:v>2.4429279195624805E-3</c:v>
                </c:pt>
                <c:pt idx="204" formatCode="0%">
                  <c:v>2.4017102510012723E-3</c:v>
                </c:pt>
                <c:pt idx="205" formatCode="0%">
                  <c:v>2.403870588874727E-3</c:v>
                </c:pt>
                <c:pt idx="206" formatCode="0%">
                  <c:v>6.0297237468934922E-3</c:v>
                </c:pt>
                <c:pt idx="207" formatCode="0%">
                  <c:v>5.8648482104006342E-3</c:v>
                </c:pt>
                <c:pt idx="208" formatCode="0%">
                  <c:v>5.7495132489000372E-3</c:v>
                </c:pt>
                <c:pt idx="209" formatCode="0%">
                  <c:v>6.4605968841067703E-3</c:v>
                </c:pt>
                <c:pt idx="210" formatCode="0%">
                  <c:v>6.3484712410326405E-3</c:v>
                </c:pt>
                <c:pt idx="211" formatCode="0%">
                  <c:v>6.5006664136997528E-3</c:v>
                </c:pt>
                <c:pt idx="212" formatCode="0%">
                  <c:v>8.7426109205285471E-3</c:v>
                </c:pt>
                <c:pt idx="213" formatCode="0%">
                  <c:v>1.0786534391681962E-2</c:v>
                </c:pt>
                <c:pt idx="214" formatCode="0%">
                  <c:v>1.1298258882065797E-2</c:v>
                </c:pt>
                <c:pt idx="215" formatCode="0%">
                  <c:v>1.1400667373149766E-2</c:v>
                </c:pt>
                <c:pt idx="216" formatCode="0%">
                  <c:v>1.287216703052301E-2</c:v>
                </c:pt>
                <c:pt idx="217" formatCode="0%">
                  <c:v>1.2970059399301665E-2</c:v>
                </c:pt>
                <c:pt idx="218" formatCode="0%">
                  <c:v>1.6915442797712565E-2</c:v>
                </c:pt>
                <c:pt idx="219" formatCode="0%">
                  <c:v>1.6523285481779303E-2</c:v>
                </c:pt>
                <c:pt idx="220" formatCode="0%">
                  <c:v>1.5983609901275009E-2</c:v>
                </c:pt>
                <c:pt idx="221" formatCode="0%">
                  <c:v>2.414897271426427E-2</c:v>
                </c:pt>
                <c:pt idx="222" formatCode="0%">
                  <c:v>3.1660221207056818E-2</c:v>
                </c:pt>
                <c:pt idx="223" formatCode="0%">
                  <c:v>4.2824556347265195E-2</c:v>
                </c:pt>
                <c:pt idx="224" formatCode="0%">
                  <c:v>4.1928239999627658E-2</c:v>
                </c:pt>
                <c:pt idx="225" formatCode="0%">
                  <c:v>3.9669947600594176E-2</c:v>
                </c:pt>
                <c:pt idx="226" formatCode="0%">
                  <c:v>3.934604724014424E-2</c:v>
                </c:pt>
                <c:pt idx="227" formatCode="0%">
                  <c:v>3.8774416490204106E-2</c:v>
                </c:pt>
                <c:pt idx="228" formatCode="0%">
                  <c:v>3.9121702712628229E-2</c:v>
                </c:pt>
                <c:pt idx="229" formatCode="0%">
                  <c:v>3.8267890420191117E-2</c:v>
                </c:pt>
                <c:pt idx="230" formatCode="0%">
                  <c:v>3.7502196676233147E-2</c:v>
                </c:pt>
                <c:pt idx="231" formatCode="0%">
                  <c:v>5.7670375990809458E-2</c:v>
                </c:pt>
                <c:pt idx="232" formatCode="0%">
                  <c:v>5.9077316206356562E-2</c:v>
                </c:pt>
                <c:pt idx="233" formatCode="0%">
                  <c:v>5.8885658955193078E-2</c:v>
                </c:pt>
                <c:pt idx="234" formatCode="0%">
                  <c:v>5.7921249214633611E-2</c:v>
                </c:pt>
                <c:pt idx="235" formatCode="0%">
                  <c:v>5.7254862349030988E-2</c:v>
                </c:pt>
                <c:pt idx="236" formatCode="0%">
                  <c:v>6.2810264166877558E-2</c:v>
                </c:pt>
                <c:pt idx="237" formatCode="0%">
                  <c:v>6.2217800354421697E-2</c:v>
                </c:pt>
                <c:pt idx="238" formatCode="0%">
                  <c:v>6.1549023538307254E-2</c:v>
                </c:pt>
                <c:pt idx="239" formatCode="0%">
                  <c:v>6.0919270096282736E-2</c:v>
                </c:pt>
                <c:pt idx="240" formatCode="0%">
                  <c:v>6.0372070767833651E-2</c:v>
                </c:pt>
                <c:pt idx="241" formatCode="0%">
                  <c:v>5.9476779912431901E-2</c:v>
                </c:pt>
                <c:pt idx="242" formatCode="0%">
                  <c:v>5.9694766336491879E-2</c:v>
                </c:pt>
                <c:pt idx="243" formatCode="0%">
                  <c:v>5.8872698852755805E-2</c:v>
                </c:pt>
                <c:pt idx="244" formatCode="0%">
                  <c:v>5.8794778548805521E-2</c:v>
                </c:pt>
                <c:pt idx="245" formatCode="0%">
                  <c:v>6.528504359749103E-2</c:v>
                </c:pt>
                <c:pt idx="246" formatCode="0%">
                  <c:v>6.4731198060432676E-2</c:v>
                </c:pt>
                <c:pt idx="247" formatCode="0%">
                  <c:v>6.434758554366822E-2</c:v>
                </c:pt>
                <c:pt idx="248" formatCode="0%">
                  <c:v>6.6364922791064679E-2</c:v>
                </c:pt>
                <c:pt idx="249" formatCode="0%">
                  <c:v>6.5214589070824447E-2</c:v>
                </c:pt>
                <c:pt idx="250" formatCode="0%">
                  <c:v>6.5552503821687924E-2</c:v>
                </c:pt>
                <c:pt idx="251" formatCode="0%">
                  <c:v>6.9058213702526447E-2</c:v>
                </c:pt>
                <c:pt idx="252" formatCode="0%">
                  <c:v>7.0470447798490002E-2</c:v>
                </c:pt>
                <c:pt idx="253" formatCode="0%">
                  <c:v>7.017766621487595E-2</c:v>
                </c:pt>
                <c:pt idx="254" formatCode="0%">
                  <c:v>7.0101734980381275E-2</c:v>
                </c:pt>
                <c:pt idx="255" formatCode="0%">
                  <c:v>7.0107644479616704E-2</c:v>
                </c:pt>
                <c:pt idx="256" formatCode="0%">
                  <c:v>7.04876406267025E-2</c:v>
                </c:pt>
                <c:pt idx="257" formatCode="0%">
                  <c:v>7.2405100315152626E-2</c:v>
                </c:pt>
                <c:pt idx="258" formatCode="0%">
                  <c:v>7.2049157255424046E-2</c:v>
                </c:pt>
                <c:pt idx="259" formatCode="0%">
                  <c:v>7.1531639952370177E-2</c:v>
                </c:pt>
                <c:pt idx="260" formatCode="0%">
                  <c:v>7.0945972054617099E-2</c:v>
                </c:pt>
                <c:pt idx="261" formatCode="0%">
                  <c:v>7.4679958432368632E-2</c:v>
                </c:pt>
                <c:pt idx="262" formatCode="0%">
                  <c:v>7.4679843905528204E-2</c:v>
                </c:pt>
                <c:pt idx="263" formatCode="0%">
                  <c:v>7.7194531885088763E-2</c:v>
                </c:pt>
                <c:pt idx="264" formatCode="0%">
                  <c:v>7.6355979684138944E-2</c:v>
                </c:pt>
                <c:pt idx="265" formatCode="0%">
                  <c:v>7.6054639339379476E-2</c:v>
                </c:pt>
                <c:pt idx="266" formatCode="0%">
                  <c:v>7.571442830294936E-2</c:v>
                </c:pt>
                <c:pt idx="267" formatCode="0%">
                  <c:v>7.4888183198704827E-2</c:v>
                </c:pt>
                <c:pt idx="268" formatCode="0%">
                  <c:v>7.5443657637009984E-2</c:v>
                </c:pt>
                <c:pt idx="269" formatCode="0%">
                  <c:v>7.5265363059479951E-2</c:v>
                </c:pt>
                <c:pt idx="270" formatCode="0%">
                  <c:v>7.5102748853046811E-2</c:v>
                </c:pt>
                <c:pt idx="271" formatCode="0%">
                  <c:v>7.5129482093646824E-2</c:v>
                </c:pt>
                <c:pt idx="272" formatCode="0%">
                  <c:v>7.3773944044611878E-2</c:v>
                </c:pt>
                <c:pt idx="273" formatCode="0%">
                  <c:v>7.3364137599743043E-2</c:v>
                </c:pt>
                <c:pt idx="274" formatCode="0%">
                  <c:v>7.3275977085932018E-2</c:v>
                </c:pt>
                <c:pt idx="275" formatCode="0%">
                  <c:v>7.7464708460143125E-2</c:v>
                </c:pt>
                <c:pt idx="276" formatCode="0%">
                  <c:v>7.7196519952670684E-2</c:v>
                </c:pt>
                <c:pt idx="277" formatCode="0%">
                  <c:v>7.616670941537812E-2</c:v>
                </c:pt>
                <c:pt idx="278" formatCode="0%">
                  <c:v>7.5613474860188087E-2</c:v>
                </c:pt>
                <c:pt idx="279" formatCode="0%">
                  <c:v>7.5224906886921669E-2</c:v>
                </c:pt>
                <c:pt idx="280" formatCode="0%">
                  <c:v>7.4907496506439367E-2</c:v>
                </c:pt>
                <c:pt idx="281" formatCode="0%">
                  <c:v>8.0145624562125373E-2</c:v>
                </c:pt>
                <c:pt idx="282" formatCode="0%">
                  <c:v>8.0151949022405619E-2</c:v>
                </c:pt>
                <c:pt idx="283" formatCode="0%">
                  <c:v>8.0020860735636759E-2</c:v>
                </c:pt>
                <c:pt idx="284" formatCode="0%">
                  <c:v>8.007962095064311E-2</c:v>
                </c:pt>
                <c:pt idx="285" formatCode="0%">
                  <c:v>7.9846660089013075E-2</c:v>
                </c:pt>
                <c:pt idx="286" formatCode="0%">
                  <c:v>7.9901768141076954E-2</c:v>
                </c:pt>
                <c:pt idx="287" formatCode="0%">
                  <c:v>8.4420418827365437E-2</c:v>
                </c:pt>
                <c:pt idx="288" formatCode="0%">
                  <c:v>8.4493527568397259E-2</c:v>
                </c:pt>
                <c:pt idx="289" formatCode="0%">
                  <c:v>8.5082593368736456E-2</c:v>
                </c:pt>
                <c:pt idx="290" formatCode="0%">
                  <c:v>8.5521291034932362E-2</c:v>
                </c:pt>
                <c:pt idx="291" formatCode="0%">
                  <c:v>8.5111741679096534E-2</c:v>
                </c:pt>
                <c:pt idx="292" formatCode="0%">
                  <c:v>8.5789160806179085E-2</c:v>
                </c:pt>
                <c:pt idx="293" formatCode="0%">
                  <c:v>8.5543254110719474E-2</c:v>
                </c:pt>
                <c:pt idx="294" formatCode="0%">
                  <c:v>8.6217650249509045E-2</c:v>
                </c:pt>
                <c:pt idx="295" formatCode="0%">
                  <c:v>8.6980896043094891E-2</c:v>
                </c:pt>
                <c:pt idx="296" formatCode="0%">
                  <c:v>8.7809794197149987E-2</c:v>
                </c:pt>
                <c:pt idx="297" formatCode="0%">
                  <c:v>8.7759355825097529E-2</c:v>
                </c:pt>
                <c:pt idx="298" formatCode="0%">
                  <c:v>8.7940564167390184E-2</c:v>
                </c:pt>
                <c:pt idx="299" formatCode="0%">
                  <c:v>8.5812684511409429E-2</c:v>
                </c:pt>
                <c:pt idx="300" formatCode="0%">
                  <c:v>8.4120359824059701E-2</c:v>
                </c:pt>
                <c:pt idx="301" formatCode="0%">
                  <c:v>8.4116886444123129E-2</c:v>
                </c:pt>
                <c:pt idx="302" formatCode="0%">
                  <c:v>8.401591934646481E-2</c:v>
                </c:pt>
                <c:pt idx="303" formatCode="0%">
                  <c:v>8.4134320428243994E-2</c:v>
                </c:pt>
                <c:pt idx="304" formatCode="0%">
                  <c:v>8.4433978093200412E-2</c:v>
                </c:pt>
                <c:pt idx="305" formatCode="0%">
                  <c:v>8.3818652217752948E-2</c:v>
                </c:pt>
                <c:pt idx="306" formatCode="0%">
                  <c:v>8.4042345138061289E-2</c:v>
                </c:pt>
                <c:pt idx="307" formatCode="0%">
                  <c:v>8.4029252848629707E-2</c:v>
                </c:pt>
                <c:pt idx="308" formatCode="0%">
                  <c:v>8.4301545504547354E-2</c:v>
                </c:pt>
                <c:pt idx="309" formatCode="0%">
                  <c:v>8.4547682696258578E-2</c:v>
                </c:pt>
                <c:pt idx="310" formatCode="0%">
                  <c:v>8.4766641837414655E-2</c:v>
                </c:pt>
                <c:pt idx="311" formatCode="0%">
                  <c:v>6.8643905479032097E-2</c:v>
                </c:pt>
                <c:pt idx="312" formatCode="0%">
                  <c:v>6.8497396475852512E-2</c:v>
                </c:pt>
                <c:pt idx="313" formatCode="0%">
                  <c:v>6.8534331762635611E-2</c:v>
                </c:pt>
                <c:pt idx="314" formatCode="0%">
                  <c:v>6.8697592567954352E-2</c:v>
                </c:pt>
                <c:pt idx="315" formatCode="0%">
                  <c:v>6.8863327097254207E-2</c:v>
                </c:pt>
                <c:pt idx="316" formatCode="0%">
                  <c:v>6.8871718462307566E-2</c:v>
                </c:pt>
                <c:pt idx="317" formatCode="0%">
                  <c:v>6.9057297974769005E-2</c:v>
                </c:pt>
                <c:pt idx="318" formatCode="0%">
                  <c:v>6.8949646599313547E-2</c:v>
                </c:pt>
                <c:pt idx="319" formatCode="0%">
                  <c:v>6.9120500735977752E-2</c:v>
                </c:pt>
                <c:pt idx="320" formatCode="0%">
                  <c:v>6.4200206868586407E-2</c:v>
                </c:pt>
                <c:pt idx="321" formatCode="0%">
                  <c:v>6.1753806341269209E-2</c:v>
                </c:pt>
                <c:pt idx="322" formatCode="0%">
                  <c:v>6.1862203663440675E-2</c:v>
                </c:pt>
                <c:pt idx="323" formatCode="0%">
                  <c:v>6.204795468574463E-2</c:v>
                </c:pt>
                <c:pt idx="324" formatCode="0%">
                  <c:v>6.1982680689419596E-2</c:v>
                </c:pt>
                <c:pt idx="325" formatCode="0%">
                  <c:v>6.2161534706480975E-2</c:v>
                </c:pt>
                <c:pt idx="326" formatCode="0%">
                  <c:v>5.7897725445204808E-2</c:v>
                </c:pt>
                <c:pt idx="327" formatCode="0%">
                  <c:v>5.8036730979138501E-2</c:v>
                </c:pt>
                <c:pt idx="328" formatCode="0%">
                  <c:v>5.845125218402121E-2</c:v>
                </c:pt>
                <c:pt idx="329" formatCode="0%">
                  <c:v>5.4062992017063875E-2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0FC-4022-A3CC-FCF6DB90C859}"/>
            </c:ext>
          </c:extLst>
        </c:ser>
        <c:ser>
          <c:idx val="3"/>
          <c:order val="3"/>
          <c:tx>
            <c:strRef>
              <c:f>'Composição da dívida pública'!$E$1</c:f>
              <c:strCache>
                <c:ptCount val="1"/>
                <c:pt idx="0">
                  <c:v>Outros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pública'!$E$2:$E$331</c:f>
              <c:numCache>
                <c:formatCode>General</c:formatCode>
                <c:ptCount val="330"/>
                <c:pt idx="131" formatCode="0%">
                  <c:v>0.10714751018087321</c:v>
                </c:pt>
                <c:pt idx="132" formatCode="0%">
                  <c:v>0.10884416957054011</c:v>
                </c:pt>
                <c:pt idx="133" formatCode="0%">
                  <c:v>0.10343312097598589</c:v>
                </c:pt>
                <c:pt idx="134" formatCode="0%">
                  <c:v>9.9376297289138327E-2</c:v>
                </c:pt>
                <c:pt idx="135" formatCode="0%">
                  <c:v>0.10181980972988514</c:v>
                </c:pt>
                <c:pt idx="136" formatCode="0%">
                  <c:v>9.7999100778473514E-2</c:v>
                </c:pt>
                <c:pt idx="137" formatCode="0%">
                  <c:v>9.455065706433019E-2</c:v>
                </c:pt>
                <c:pt idx="138" formatCode="0%">
                  <c:v>8.8620236056769164E-2</c:v>
                </c:pt>
                <c:pt idx="139" formatCode="0%">
                  <c:v>5.2117160841191557E-2</c:v>
                </c:pt>
                <c:pt idx="140" formatCode="0%">
                  <c:v>5.2701191345365994E-2</c:v>
                </c:pt>
                <c:pt idx="141" formatCode="0%">
                  <c:v>3.2335398086727363E-2</c:v>
                </c:pt>
                <c:pt idx="142" formatCode="0%">
                  <c:v>2.9968984322082837E-2</c:v>
                </c:pt>
                <c:pt idx="143" formatCode="0%">
                  <c:v>8.8590516350791626E-3</c:v>
                </c:pt>
                <c:pt idx="144" formatCode="0%">
                  <c:v>1.0369874051661232E-2</c:v>
                </c:pt>
                <c:pt idx="145" formatCode="0%">
                  <c:v>8.4261381363824883E-3</c:v>
                </c:pt>
                <c:pt idx="146" formatCode="0%">
                  <c:v>8.0092801434730188E-3</c:v>
                </c:pt>
                <c:pt idx="147" formatCode="0%">
                  <c:v>1.0637610613820514E-2</c:v>
                </c:pt>
                <c:pt idx="148" formatCode="0%">
                  <c:v>1.6494092530034421E-2</c:v>
                </c:pt>
                <c:pt idx="149" formatCode="0%">
                  <c:v>1.7589744567757193E-2</c:v>
                </c:pt>
                <c:pt idx="150" formatCode="0%">
                  <c:v>2.039980369620209E-2</c:v>
                </c:pt>
                <c:pt idx="151" formatCode="0%">
                  <c:v>1.419659211544666E-2</c:v>
                </c:pt>
                <c:pt idx="152" formatCode="0%">
                  <c:v>2.0500483091940858E-2</c:v>
                </c:pt>
                <c:pt idx="153" formatCode="0%">
                  <c:v>2.6168478938039752E-2</c:v>
                </c:pt>
                <c:pt idx="154" formatCode="0%">
                  <c:v>2.7450031619338788E-2</c:v>
                </c:pt>
                <c:pt idx="155" formatCode="0%">
                  <c:v>2.1283435879255408E-2</c:v>
                </c:pt>
                <c:pt idx="156" formatCode="0%">
                  <c:v>2.4688912745416514E-2</c:v>
                </c:pt>
                <c:pt idx="157" formatCode="0%">
                  <c:v>2.5140540904765918E-2</c:v>
                </c:pt>
                <c:pt idx="158" formatCode="0%">
                  <c:v>3.3100571539224855E-2</c:v>
                </c:pt>
                <c:pt idx="159" formatCode="0%">
                  <c:v>2.8789746688087092E-2</c:v>
                </c:pt>
                <c:pt idx="160" formatCode="0%">
                  <c:v>1.4435867432446403E-2</c:v>
                </c:pt>
                <c:pt idx="161" formatCode="0%">
                  <c:v>1.9263999354430572E-2</c:v>
                </c:pt>
                <c:pt idx="162" formatCode="0%">
                  <c:v>1.6861784911311739E-2</c:v>
                </c:pt>
                <c:pt idx="163" formatCode="0%">
                  <c:v>1.5201657257880474E-2</c:v>
                </c:pt>
                <c:pt idx="164" formatCode="0%">
                  <c:v>1.8357470144011345E-2</c:v>
                </c:pt>
                <c:pt idx="165" formatCode="0%">
                  <c:v>1.8854314007839545E-2</c:v>
                </c:pt>
                <c:pt idx="166" formatCode="0%">
                  <c:v>1.9022901629316857E-2</c:v>
                </c:pt>
                <c:pt idx="167" formatCode="0%">
                  <c:v>2.1559381146652679E-2</c:v>
                </c:pt>
                <c:pt idx="168" formatCode="0%">
                  <c:v>2.7742287689941025E-2</c:v>
                </c:pt>
                <c:pt idx="169" formatCode="0%">
                  <c:v>3.4990357559834429E-2</c:v>
                </c:pt>
                <c:pt idx="170" formatCode="0%">
                  <c:v>4.7209273987460998E-2</c:v>
                </c:pt>
                <c:pt idx="171" formatCode="0%">
                  <c:v>4.5352530231886734E-2</c:v>
                </c:pt>
                <c:pt idx="172" formatCode="0%">
                  <c:v>4.6043338288703162E-2</c:v>
                </c:pt>
                <c:pt idx="173" formatCode="0%">
                  <c:v>4.6260982328800382E-2</c:v>
                </c:pt>
                <c:pt idx="174" formatCode="0%">
                  <c:v>4.5058304294873175E-2</c:v>
                </c:pt>
                <c:pt idx="175" formatCode="0%">
                  <c:v>4.4497865075968701E-2</c:v>
                </c:pt>
                <c:pt idx="176" formatCode="0%">
                  <c:v>4.6167827519451254E-2</c:v>
                </c:pt>
                <c:pt idx="177" formatCode="0%">
                  <c:v>4.4871571043063829E-2</c:v>
                </c:pt>
                <c:pt idx="178" formatCode="0%">
                  <c:v>5.0952189650735058E-2</c:v>
                </c:pt>
                <c:pt idx="179" formatCode="0%">
                  <c:v>5.7081529229033923E-2</c:v>
                </c:pt>
                <c:pt idx="180" formatCode="0%">
                  <c:v>4.9058857464550909E-2</c:v>
                </c:pt>
                <c:pt idx="181" formatCode="0%">
                  <c:v>5.1826610690733521E-2</c:v>
                </c:pt>
                <c:pt idx="182" formatCode="0%">
                  <c:v>5.4057002294787271E-2</c:v>
                </c:pt>
                <c:pt idx="183" formatCode="0%">
                  <c:v>3.8831831021085894E-2</c:v>
                </c:pt>
                <c:pt idx="184" formatCode="0%">
                  <c:v>4.1331340209045164E-2</c:v>
                </c:pt>
                <c:pt idx="185" formatCode="0%">
                  <c:v>4.1161656046915684E-2</c:v>
                </c:pt>
                <c:pt idx="186" formatCode="0%">
                  <c:v>3.5524439069830216E-2</c:v>
                </c:pt>
                <c:pt idx="187" formatCode="0%">
                  <c:v>4.576532285813445E-2</c:v>
                </c:pt>
                <c:pt idx="188" formatCode="0%">
                  <c:v>5.3172344436116736E-2</c:v>
                </c:pt>
                <c:pt idx="189" formatCode="0%">
                  <c:v>5.2283362142953593E-2</c:v>
                </c:pt>
                <c:pt idx="190" formatCode="0%">
                  <c:v>5.8275026604809099E-2</c:v>
                </c:pt>
                <c:pt idx="191" formatCode="0%">
                  <c:v>5.3652058436947592E-2</c:v>
                </c:pt>
                <c:pt idx="192" formatCode="0%">
                  <c:v>5.0479860053465941E-2</c:v>
                </c:pt>
                <c:pt idx="193" formatCode="0%">
                  <c:v>5.8998758726870382E-2</c:v>
                </c:pt>
                <c:pt idx="194" formatCode="0%">
                  <c:v>6.0405317016779703E-2</c:v>
                </c:pt>
                <c:pt idx="195" formatCode="0%">
                  <c:v>6.3961017935415809E-2</c:v>
                </c:pt>
                <c:pt idx="196" formatCode="0%">
                  <c:v>6.1800812027002439E-2</c:v>
                </c:pt>
                <c:pt idx="197" formatCode="0%">
                  <c:v>7.0308918965535538E-2</c:v>
                </c:pt>
                <c:pt idx="198" formatCode="0%">
                  <c:v>5.2266470485649863E-2</c:v>
                </c:pt>
                <c:pt idx="199" formatCode="0%">
                  <c:v>6.2954017488870695E-2</c:v>
                </c:pt>
                <c:pt idx="200" formatCode="0%">
                  <c:v>5.604712807125789E-2</c:v>
                </c:pt>
                <c:pt idx="201" formatCode="0%">
                  <c:v>4.7331093716986294E-2</c:v>
                </c:pt>
                <c:pt idx="202" formatCode="0%">
                  <c:v>5.7010564869861391E-2</c:v>
                </c:pt>
                <c:pt idx="203" formatCode="0%">
                  <c:v>5.0373060406617431E-2</c:v>
                </c:pt>
                <c:pt idx="204" formatCode="0%">
                  <c:v>4.4533702300231237E-2</c:v>
                </c:pt>
                <c:pt idx="205" formatCode="0%">
                  <c:v>5.0333306559042723E-2</c:v>
                </c:pt>
                <c:pt idx="206" formatCode="0%">
                  <c:v>5.3720858993014153E-2</c:v>
                </c:pt>
                <c:pt idx="207" formatCode="0%">
                  <c:v>3.6433392205190263E-2</c:v>
                </c:pt>
                <c:pt idx="208" formatCode="0%">
                  <c:v>3.6016629315745119E-2</c:v>
                </c:pt>
                <c:pt idx="209" formatCode="0%">
                  <c:v>3.2318137702240513E-2</c:v>
                </c:pt>
                <c:pt idx="210" formatCode="0%">
                  <c:v>1.1716274675804217E-2</c:v>
                </c:pt>
                <c:pt idx="211" formatCode="0%">
                  <c:v>2.1280118098140843E-2</c:v>
                </c:pt>
                <c:pt idx="212" formatCode="0%">
                  <c:v>3.8714484233601021E-2</c:v>
                </c:pt>
                <c:pt idx="213" formatCode="0%">
                  <c:v>5.1508941275867803E-2</c:v>
                </c:pt>
                <c:pt idx="214" formatCode="0%">
                  <c:v>7.0188134215941556E-2</c:v>
                </c:pt>
                <c:pt idx="215" formatCode="0%">
                  <c:v>6.8184487778091052E-2</c:v>
                </c:pt>
                <c:pt idx="216" formatCode="0%">
                  <c:v>4.5212323146374245E-2</c:v>
                </c:pt>
                <c:pt idx="217" formatCode="0%">
                  <c:v>5.371570097477979E-2</c:v>
                </c:pt>
                <c:pt idx="218" formatCode="0%">
                  <c:v>5.181025763740621E-2</c:v>
                </c:pt>
                <c:pt idx="219" formatCode="0%">
                  <c:v>3.9662355309290021E-2</c:v>
                </c:pt>
                <c:pt idx="220" formatCode="0%">
                  <c:v>2.8960388888754629E-2</c:v>
                </c:pt>
                <c:pt idx="221" formatCode="0%">
                  <c:v>3.0513919800013722E-2</c:v>
                </c:pt>
                <c:pt idx="222" formatCode="0%">
                  <c:v>2.2662632140601047E-2</c:v>
                </c:pt>
                <c:pt idx="223" formatCode="0%">
                  <c:v>2.6766604160828822E-2</c:v>
                </c:pt>
                <c:pt idx="224" formatCode="0%">
                  <c:v>9.3457085404964335E-3</c:v>
                </c:pt>
                <c:pt idx="225" formatCode="0%">
                  <c:v>4.6516371248347954E-3</c:v>
                </c:pt>
                <c:pt idx="226" formatCode="0%">
                  <c:v>1.1183588538612566E-2</c:v>
                </c:pt>
                <c:pt idx="227" formatCode="0%">
                  <c:v>8.0306916039337151E-3</c:v>
                </c:pt>
                <c:pt idx="228" formatCode="0%">
                  <c:v>3.7708449012473499E-3</c:v>
                </c:pt>
                <c:pt idx="229" formatCode="0%">
                  <c:v>7.7932612159607451E-3</c:v>
                </c:pt>
                <c:pt idx="230" formatCode="0%">
                  <c:v>1.2116300556996307E-3</c:v>
                </c:pt>
                <c:pt idx="231" formatCode="0%">
                  <c:v>5.003820213992094E-3</c:v>
                </c:pt>
                <c:pt idx="232" formatCode="0%">
                  <c:v>1.116214562689416E-2</c:v>
                </c:pt>
                <c:pt idx="233" formatCode="0%">
                  <c:v>5.0678249140271858E-3</c:v>
                </c:pt>
                <c:pt idx="234" formatCode="0%">
                  <c:v>-3.1256910977391916E-3</c:v>
                </c:pt>
                <c:pt idx="235" formatCode="0%">
                  <c:v>-6.5745717429466222E-4</c:v>
                </c:pt>
                <c:pt idx="236" formatCode="0%">
                  <c:v>-4.5117109320196302E-3</c:v>
                </c:pt>
                <c:pt idx="237" formatCode="0%">
                  <c:v>-5.6293410148339218E-4</c:v>
                </c:pt>
                <c:pt idx="238" formatCode="0%">
                  <c:v>1.6492937378846939E-3</c:v>
                </c:pt>
                <c:pt idx="239" formatCode="0%">
                  <c:v>2.6538885934418999E-3</c:v>
                </c:pt>
                <c:pt idx="240" formatCode="0%">
                  <c:v>-1.5125572064437542E-2</c:v>
                </c:pt>
                <c:pt idx="241" formatCode="0%">
                  <c:v>-8.384536324448244E-3</c:v>
                </c:pt>
                <c:pt idx="242" formatCode="0%">
                  <c:v>-7.2748427388356074E-3</c:v>
                </c:pt>
                <c:pt idx="243" formatCode="0%">
                  <c:v>-2.9725354535165005E-4</c:v>
                </c:pt>
                <c:pt idx="244" formatCode="0%">
                  <c:v>-1.156560660178052E-3</c:v>
                </c:pt>
                <c:pt idx="245" formatCode="0%">
                  <c:v>3.0785769850067979E-3</c:v>
                </c:pt>
                <c:pt idx="246" formatCode="0%">
                  <c:v>-1.3931781233720741E-2</c:v>
                </c:pt>
                <c:pt idx="247" formatCode="0%">
                  <c:v>-6.6088675614170977E-3</c:v>
                </c:pt>
                <c:pt idx="248" formatCode="0%">
                  <c:v>1.7584560857240583E-2</c:v>
                </c:pt>
                <c:pt idx="249" formatCode="0%">
                  <c:v>4.9270933967093811E-3</c:v>
                </c:pt>
                <c:pt idx="250" formatCode="0%">
                  <c:v>1.7053027579892577E-2</c:v>
                </c:pt>
                <c:pt idx="251" formatCode="0%">
                  <c:v>2.0782819266163322E-2</c:v>
                </c:pt>
                <c:pt idx="252" formatCode="0%">
                  <c:v>-5.1486111004367396E-3</c:v>
                </c:pt>
                <c:pt idx="253" formatCode="0%">
                  <c:v>-2.2470087235305636E-3</c:v>
                </c:pt>
                <c:pt idx="254" formatCode="0%">
                  <c:v>7.5568474358825299E-3</c:v>
                </c:pt>
                <c:pt idx="255" formatCode="0%">
                  <c:v>1.7160859516253846E-2</c:v>
                </c:pt>
                <c:pt idx="256" formatCode="0%">
                  <c:v>3.1551600947409886E-2</c:v>
                </c:pt>
                <c:pt idx="257" formatCode="0%">
                  <c:v>3.7119978204241122E-2</c:v>
                </c:pt>
                <c:pt idx="258" formatCode="0%">
                  <c:v>1.6957574055996683E-2</c:v>
                </c:pt>
                <c:pt idx="259" formatCode="0%">
                  <c:v>1.079593252479949E-2</c:v>
                </c:pt>
                <c:pt idx="260" formatCode="0%">
                  <c:v>1.6539980663213272E-2</c:v>
                </c:pt>
                <c:pt idx="261" formatCode="0%">
                  <c:v>1.8692367507209429E-2</c:v>
                </c:pt>
                <c:pt idx="262" formatCode="0%">
                  <c:v>2.3931815057451677E-2</c:v>
                </c:pt>
                <c:pt idx="263" formatCode="0%">
                  <c:v>2.8702420305977916E-2</c:v>
                </c:pt>
                <c:pt idx="264" formatCode="0%">
                  <c:v>8.5887696027212024E-3</c:v>
                </c:pt>
                <c:pt idx="265" formatCode="0%">
                  <c:v>7.9124868731158537E-3</c:v>
                </c:pt>
                <c:pt idx="266" formatCode="0%">
                  <c:v>5.0953276037894457E-3</c:v>
                </c:pt>
                <c:pt idx="267" formatCode="0%">
                  <c:v>3.3849081820001015E-3</c:v>
                </c:pt>
                <c:pt idx="268" formatCode="0%">
                  <c:v>6.7530948719525807E-3</c:v>
                </c:pt>
                <c:pt idx="269" formatCode="0%">
                  <c:v>1.7576983229763143E-2</c:v>
                </c:pt>
                <c:pt idx="270" formatCode="0%">
                  <c:v>1.3756774258238014E-2</c:v>
                </c:pt>
                <c:pt idx="271" formatCode="0%">
                  <c:v>2.1001549938166386E-2</c:v>
                </c:pt>
                <c:pt idx="272" formatCode="0%">
                  <c:v>9.2245560564727658E-3</c:v>
                </c:pt>
                <c:pt idx="273" formatCode="0%">
                  <c:v>1.206757715828044E-2</c:v>
                </c:pt>
                <c:pt idx="274" formatCode="0%">
                  <c:v>2.9705176664099553E-2</c:v>
                </c:pt>
                <c:pt idx="275" formatCode="0%">
                  <c:v>3.3745088009313862E-2</c:v>
                </c:pt>
                <c:pt idx="276" formatCode="0%">
                  <c:v>2.1902647116851748E-2</c:v>
                </c:pt>
                <c:pt idx="277" formatCode="0%">
                  <c:v>1.9510386673964153E-2</c:v>
                </c:pt>
                <c:pt idx="278" formatCode="0%">
                  <c:v>1.5526245715375475E-2</c:v>
                </c:pt>
                <c:pt idx="279" formatCode="0%">
                  <c:v>8.5413272434610166E-3</c:v>
                </c:pt>
                <c:pt idx="280" formatCode="0%">
                  <c:v>1.5752736250989663E-2</c:v>
                </c:pt>
                <c:pt idx="281" formatCode="0%">
                  <c:v>1.8689325726010675E-2</c:v>
                </c:pt>
                <c:pt idx="282" formatCode="0%">
                  <c:v>9.8989592474638122E-3</c:v>
                </c:pt>
                <c:pt idx="283" formatCode="0%">
                  <c:v>3.3940036270009299E-3</c:v>
                </c:pt>
                <c:pt idx="284" formatCode="0%">
                  <c:v>5.2579003432728366E-3</c:v>
                </c:pt>
                <c:pt idx="285" formatCode="0%">
                  <c:v>-3.0768156947849623E-3</c:v>
                </c:pt>
                <c:pt idx="286" formatCode="0%">
                  <c:v>6.0877937863290654E-3</c:v>
                </c:pt>
                <c:pt idx="287" formatCode="0%">
                  <c:v>1.2524281093803658E-2</c:v>
                </c:pt>
                <c:pt idx="288" formatCode="0%">
                  <c:v>3.7560094595269211E-3</c:v>
                </c:pt>
                <c:pt idx="289" formatCode="0%">
                  <c:v>2.0076307179512864E-2</c:v>
                </c:pt>
                <c:pt idx="290" formatCode="0%">
                  <c:v>4.5457659871403933E-2</c:v>
                </c:pt>
                <c:pt idx="291" formatCode="0%">
                  <c:v>3.7727086018335854E-2</c:v>
                </c:pt>
                <c:pt idx="292" formatCode="0%">
                  <c:v>4.4450119697980517E-2</c:v>
                </c:pt>
                <c:pt idx="293" formatCode="0%">
                  <c:v>4.8527285521220154E-2</c:v>
                </c:pt>
                <c:pt idx="294" formatCode="0%">
                  <c:v>5.4104513918395825E-2</c:v>
                </c:pt>
                <c:pt idx="295" formatCode="0%">
                  <c:v>7.1916273840935296E-2</c:v>
                </c:pt>
                <c:pt idx="296" formatCode="0%">
                  <c:v>8.4990285150069123E-2</c:v>
                </c:pt>
                <c:pt idx="297" formatCode="0%">
                  <c:v>5.8756586502503871E-2</c:v>
                </c:pt>
                <c:pt idx="298" formatCode="0%">
                  <c:v>6.1208843358165343E-2</c:v>
                </c:pt>
                <c:pt idx="299" formatCode="0%">
                  <c:v>6.0515940299728788E-2</c:v>
                </c:pt>
                <c:pt idx="300" formatCode="0%">
                  <c:v>5.6464559455013885E-2</c:v>
                </c:pt>
                <c:pt idx="301" formatCode="0%">
                  <c:v>5.7046590823436605E-2</c:v>
                </c:pt>
                <c:pt idx="302" formatCode="0%">
                  <c:v>4.506205556866133E-2</c:v>
                </c:pt>
                <c:pt idx="303" formatCode="0%">
                  <c:v>2.3109822308146788E-2</c:v>
                </c:pt>
                <c:pt idx="304" formatCode="0%">
                  <c:v>3.3276395848130247E-2</c:v>
                </c:pt>
                <c:pt idx="305" formatCode="0%">
                  <c:v>1.9880527375070123E-2</c:v>
                </c:pt>
                <c:pt idx="306" formatCode="0%">
                  <c:v>1.0656101607323498E-2</c:v>
                </c:pt>
                <c:pt idx="307" formatCode="0%">
                  <c:v>4.1651703294581788E-4</c:v>
                </c:pt>
                <c:pt idx="308" formatCode="0%">
                  <c:v>5.3203139901636942E-3</c:v>
                </c:pt>
                <c:pt idx="309" formatCode="0%">
                  <c:v>-8.6913898854712457E-4</c:v>
                </c:pt>
                <c:pt idx="310" formatCode="0%">
                  <c:v>6.509167175053121E-3</c:v>
                </c:pt>
                <c:pt idx="311" formatCode="0%">
                  <c:v>1.3469886169376055E-3</c:v>
                </c:pt>
                <c:pt idx="312" formatCode="0%">
                  <c:v>-1.6420265136498857E-2</c:v>
                </c:pt>
                <c:pt idx="313" formatCode="0%">
                  <c:v>-1.3287222781599772E-2</c:v>
                </c:pt>
                <c:pt idx="314" formatCode="0%">
                  <c:v>-2.691501899258486E-3</c:v>
                </c:pt>
                <c:pt idx="315" formatCode="0%">
                  <c:v>-1.828831586773827E-3</c:v>
                </c:pt>
                <c:pt idx="316" formatCode="0%">
                  <c:v>-7.6878732775056968E-3</c:v>
                </c:pt>
                <c:pt idx="317" formatCode="0%">
                  <c:v>2.8309465356078922E-3</c:v>
                </c:pt>
                <c:pt idx="318" formatCode="0%">
                  <c:v>-1.6543503314221164E-2</c:v>
                </c:pt>
                <c:pt idx="319" formatCode="0%">
                  <c:v>-1.2598732291305315E-2</c:v>
                </c:pt>
                <c:pt idx="320" formatCode="0%">
                  <c:v>-1.1324388817547548E-2</c:v>
                </c:pt>
                <c:pt idx="321" formatCode="0%">
                  <c:v>-6.4651374568364117E-3</c:v>
                </c:pt>
                <c:pt idx="322" formatCode="0%">
                  <c:v>-3.0401123284503617E-3</c:v>
                </c:pt>
                <c:pt idx="323" formatCode="0%">
                  <c:v>-4.179895708211756E-5</c:v>
                </c:pt>
                <c:pt idx="324" formatCode="0%">
                  <c:v>-1.030271761068402E-2</c:v>
                </c:pt>
                <c:pt idx="325" formatCode="0%">
                  <c:v>-4.9075169140694319E-3</c:v>
                </c:pt>
                <c:pt idx="326" formatCode="0%">
                  <c:v>3.6286368409700342E-3</c:v>
                </c:pt>
                <c:pt idx="327" formatCode="0%">
                  <c:v>1.0605891979358906E-2</c:v>
                </c:pt>
                <c:pt idx="328" formatCode="0%">
                  <c:v>2.5298817446610333E-2</c:v>
                </c:pt>
                <c:pt idx="329" formatCode="0%">
                  <c:v>3.2654171739083027E-2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0FC-4022-A3CC-FCF6DB90C859}"/>
            </c:ext>
          </c:extLst>
        </c:ser>
        <c:ser>
          <c:idx val="4"/>
          <c:order val="4"/>
          <c:tx>
            <c:strRef>
              <c:f>'Composição da dívida pública'!$F$1</c:f>
              <c:strCache>
                <c:ptCount val="1"/>
                <c:pt idx="0">
                  <c:v>Dívida Mobiliária do Bacen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pública'!$F$2:$F$331</c:f>
              <c:numCache>
                <c:formatCode>General</c:formatCode>
                <c:ptCount val="330"/>
                <c:pt idx="131" formatCode="0%">
                  <c:v>9.5912656028479454E-2</c:v>
                </c:pt>
                <c:pt idx="132" formatCode="0%">
                  <c:v>9.6147469964490015E-2</c:v>
                </c:pt>
                <c:pt idx="133" formatCode="0%">
                  <c:v>8.9342488443319198E-2</c:v>
                </c:pt>
                <c:pt idx="134" formatCode="0%">
                  <c:v>8.5049219948679464E-2</c:v>
                </c:pt>
                <c:pt idx="135" formatCode="0%">
                  <c:v>7.8953947522148002E-2</c:v>
                </c:pt>
                <c:pt idx="136" formatCode="0%">
                  <c:v>7.8188713133849827E-2</c:v>
                </c:pt>
                <c:pt idx="137" formatCode="0%">
                  <c:v>8.2319418357272869E-2</c:v>
                </c:pt>
                <c:pt idx="138" formatCode="0%">
                  <c:v>7.0883683432589564E-2</c:v>
                </c:pt>
                <c:pt idx="139" formatCode="0%">
                  <c:v>5.2546646950240722E-2</c:v>
                </c:pt>
                <c:pt idx="140" formatCode="0%">
                  <c:v>6.5220270789389176E-2</c:v>
                </c:pt>
                <c:pt idx="141" formatCode="0%">
                  <c:v>5.8539519046953647E-2</c:v>
                </c:pt>
                <c:pt idx="142" formatCode="0%">
                  <c:v>5.1487689393887912E-2</c:v>
                </c:pt>
                <c:pt idx="143" formatCode="0%">
                  <c:v>4.5087092089373684E-2</c:v>
                </c:pt>
                <c:pt idx="144" formatCode="0%">
                  <c:v>4.1775297607485933E-2</c:v>
                </c:pt>
                <c:pt idx="145" formatCode="0%">
                  <c:v>3.9341902169786357E-2</c:v>
                </c:pt>
                <c:pt idx="146" formatCode="0%">
                  <c:v>3.4466061182891694E-2</c:v>
                </c:pt>
                <c:pt idx="147" formatCode="0%">
                  <c:v>2.7172388170356582E-2</c:v>
                </c:pt>
                <c:pt idx="148" formatCode="0%">
                  <c:v>2.5684153548841508E-2</c:v>
                </c:pt>
                <c:pt idx="149" formatCode="0%">
                  <c:v>2.3193283060979404E-2</c:v>
                </c:pt>
                <c:pt idx="150" formatCode="0%">
                  <c:v>2.2326959583143874E-2</c:v>
                </c:pt>
                <c:pt idx="151" formatCode="0%">
                  <c:v>2.0923254194251881E-2</c:v>
                </c:pt>
                <c:pt idx="152" formatCode="0%">
                  <c:v>2.0339672566360021E-2</c:v>
                </c:pt>
                <c:pt idx="153" formatCode="0%">
                  <c:v>1.9442265207927134E-2</c:v>
                </c:pt>
                <c:pt idx="154" formatCode="0%">
                  <c:v>1.9382302848825909E-2</c:v>
                </c:pt>
                <c:pt idx="155" formatCode="0%">
                  <c:v>1.784624818967125E-2</c:v>
                </c:pt>
                <c:pt idx="156" formatCode="0%">
                  <c:v>1.8110303625795129E-2</c:v>
                </c:pt>
                <c:pt idx="157" formatCode="0%">
                  <c:v>1.7851713581178579E-2</c:v>
                </c:pt>
                <c:pt idx="158" formatCode="0%">
                  <c:v>1.5981386751881602E-2</c:v>
                </c:pt>
                <c:pt idx="159" formatCode="0%">
                  <c:v>1.458729096675083E-2</c:v>
                </c:pt>
                <c:pt idx="160" formatCode="0%">
                  <c:v>1.4501827221231438E-2</c:v>
                </c:pt>
                <c:pt idx="161" formatCode="0%">
                  <c:v>1.3323763858464685E-2</c:v>
                </c:pt>
                <c:pt idx="162" formatCode="0%">
                  <c:v>1.2280500693775726E-2</c:v>
                </c:pt>
                <c:pt idx="163" formatCode="0%">
                  <c:v>9.8581935386708956E-3</c:v>
                </c:pt>
                <c:pt idx="164" formatCode="0%">
                  <c:v>8.4645754283373831E-3</c:v>
                </c:pt>
                <c:pt idx="165" formatCode="0%">
                  <c:v>7.7479216334409183E-3</c:v>
                </c:pt>
                <c:pt idx="166" formatCode="0%">
                  <c:v>7.1617352094537545E-3</c:v>
                </c:pt>
                <c:pt idx="167" formatCode="0%">
                  <c:v>6.9385433684481974E-3</c:v>
                </c:pt>
                <c:pt idx="168" formatCode="0%">
                  <c:v>6.8591588319466762E-3</c:v>
                </c:pt>
                <c:pt idx="169" formatCode="0%">
                  <c:v>6.779573642254808E-3</c:v>
                </c:pt>
                <c:pt idx="170" formatCode="0%">
                  <c:v>6.9721641513145098E-3</c:v>
                </c:pt>
                <c:pt idx="171" formatCode="0%">
                  <c:v>6.4357148088317632E-3</c:v>
                </c:pt>
                <c:pt idx="172" formatCode="0%">
                  <c:v>5.9285410442394852E-3</c:v>
                </c:pt>
                <c:pt idx="173" formatCode="0%">
                  <c:v>5.8073323004349748E-3</c:v>
                </c:pt>
                <c:pt idx="174" formatCode="0%">
                  <c:v>5.9236635078568902E-3</c:v>
                </c:pt>
                <c:pt idx="175" formatCode="0%">
                  <c:v>5.86321201900958E-3</c:v>
                </c:pt>
                <c:pt idx="176" formatCode="0%">
                  <c:v>5.5197286902101154E-3</c:v>
                </c:pt>
                <c:pt idx="177" formatCode="0%">
                  <c:v>4.6649151231180526E-3</c:v>
                </c:pt>
                <c:pt idx="178" formatCode="0%">
                  <c:v>2.9595843527121506E-3</c:v>
                </c:pt>
                <c:pt idx="179" formatCode="0%">
                  <c:v>3.1399287177133533E-3</c:v>
                </c:pt>
                <c:pt idx="180" formatCode="0%">
                  <c:v>2.9711786158273259E-3</c:v>
                </c:pt>
                <c:pt idx="181" formatCode="0%">
                  <c:v>2.8621119759015133E-3</c:v>
                </c:pt>
                <c:pt idx="182" formatCode="0%">
                  <c:v>2.9257762022440745E-3</c:v>
                </c:pt>
                <c:pt idx="183" formatCode="0%">
                  <c:v>2.7376148730960505E-3</c:v>
                </c:pt>
                <c:pt idx="184" formatCode="0%">
                  <c:v>2.9404369460085543E-3</c:v>
                </c:pt>
                <c:pt idx="185" formatCode="0%">
                  <c:v>2.7706742913425507E-3</c:v>
                </c:pt>
                <c:pt idx="186" formatCode="0%">
                  <c:v>2.7847141298248989E-3</c:v>
                </c:pt>
                <c:pt idx="187" formatCode="0%">
                  <c:v>2.7363451016820884E-3</c:v>
                </c:pt>
                <c:pt idx="188" formatCode="0%">
                  <c:v>2.7841256230612872E-3</c:v>
                </c:pt>
                <c:pt idx="189" formatCode="0%">
                  <c:v>1.1740573318259509E-3</c:v>
                </c:pt>
                <c:pt idx="190" formatCode="0%">
                  <c:v>0</c:v>
                </c:pt>
                <c:pt idx="191" formatCode="0%">
                  <c:v>0</c:v>
                </c:pt>
                <c:pt idx="192" formatCode="0%">
                  <c:v>0</c:v>
                </c:pt>
                <c:pt idx="193" formatCode="0%">
                  <c:v>0</c:v>
                </c:pt>
                <c:pt idx="194" formatCode="0%">
                  <c:v>0</c:v>
                </c:pt>
                <c:pt idx="195" formatCode="0%">
                  <c:v>0</c:v>
                </c:pt>
                <c:pt idx="196" formatCode="0%">
                  <c:v>0</c:v>
                </c:pt>
                <c:pt idx="197" formatCode="0%">
                  <c:v>0</c:v>
                </c:pt>
                <c:pt idx="198" formatCode="0%">
                  <c:v>0</c:v>
                </c:pt>
                <c:pt idx="199" formatCode="0%">
                  <c:v>0</c:v>
                </c:pt>
                <c:pt idx="200" formatCode="0%">
                  <c:v>0</c:v>
                </c:pt>
                <c:pt idx="201" formatCode="0%">
                  <c:v>0</c:v>
                </c:pt>
                <c:pt idx="202" formatCode="0%">
                  <c:v>0</c:v>
                </c:pt>
                <c:pt idx="203" formatCode="0%">
                  <c:v>0</c:v>
                </c:pt>
                <c:pt idx="204" formatCode="0%">
                  <c:v>0</c:v>
                </c:pt>
                <c:pt idx="205" formatCode="0%">
                  <c:v>0</c:v>
                </c:pt>
                <c:pt idx="206" formatCode="0%">
                  <c:v>0</c:v>
                </c:pt>
                <c:pt idx="207" formatCode="0%">
                  <c:v>0</c:v>
                </c:pt>
                <c:pt idx="208" formatCode="0%">
                  <c:v>0</c:v>
                </c:pt>
                <c:pt idx="209" formatCode="0%">
                  <c:v>0</c:v>
                </c:pt>
                <c:pt idx="210" formatCode="0%">
                  <c:v>0</c:v>
                </c:pt>
                <c:pt idx="211" formatCode="0%">
                  <c:v>0</c:v>
                </c:pt>
                <c:pt idx="212" formatCode="0%">
                  <c:v>0</c:v>
                </c:pt>
                <c:pt idx="213" formatCode="0%">
                  <c:v>0</c:v>
                </c:pt>
                <c:pt idx="214" formatCode="0%">
                  <c:v>0</c:v>
                </c:pt>
                <c:pt idx="215" formatCode="0%">
                  <c:v>0</c:v>
                </c:pt>
                <c:pt idx="216" formatCode="0%">
                  <c:v>0</c:v>
                </c:pt>
                <c:pt idx="217" formatCode="0%">
                  <c:v>0</c:v>
                </c:pt>
                <c:pt idx="218" formatCode="0%">
                  <c:v>0</c:v>
                </c:pt>
                <c:pt idx="219" formatCode="0%">
                  <c:v>0</c:v>
                </c:pt>
                <c:pt idx="220" formatCode="0%">
                  <c:v>0</c:v>
                </c:pt>
                <c:pt idx="221" formatCode="0%">
                  <c:v>0</c:v>
                </c:pt>
                <c:pt idx="222" formatCode="0%">
                  <c:v>0</c:v>
                </c:pt>
                <c:pt idx="223" formatCode="0%">
                  <c:v>0</c:v>
                </c:pt>
                <c:pt idx="224" formatCode="0%">
                  <c:v>0</c:v>
                </c:pt>
                <c:pt idx="225" formatCode="0%">
                  <c:v>0</c:v>
                </c:pt>
                <c:pt idx="226" formatCode="0%">
                  <c:v>0</c:v>
                </c:pt>
                <c:pt idx="227" formatCode="0%">
                  <c:v>0</c:v>
                </c:pt>
                <c:pt idx="228" formatCode="0%">
                  <c:v>0</c:v>
                </c:pt>
                <c:pt idx="229" formatCode="0%">
                  <c:v>0</c:v>
                </c:pt>
                <c:pt idx="230" formatCode="0%">
                  <c:v>0</c:v>
                </c:pt>
                <c:pt idx="231" formatCode="0%">
                  <c:v>0</c:v>
                </c:pt>
                <c:pt idx="232" formatCode="0%">
                  <c:v>0</c:v>
                </c:pt>
                <c:pt idx="233" formatCode="0%">
                  <c:v>0</c:v>
                </c:pt>
                <c:pt idx="234" formatCode="0%">
                  <c:v>0</c:v>
                </c:pt>
                <c:pt idx="235" formatCode="0%">
                  <c:v>0</c:v>
                </c:pt>
                <c:pt idx="236" formatCode="0%">
                  <c:v>0</c:v>
                </c:pt>
                <c:pt idx="237" formatCode="0%">
                  <c:v>0</c:v>
                </c:pt>
                <c:pt idx="238" formatCode="0%">
                  <c:v>0</c:v>
                </c:pt>
                <c:pt idx="239" formatCode="0%">
                  <c:v>0</c:v>
                </c:pt>
                <c:pt idx="240" formatCode="0%">
                  <c:v>0</c:v>
                </c:pt>
                <c:pt idx="241" formatCode="0%">
                  <c:v>0</c:v>
                </c:pt>
                <c:pt idx="242" formatCode="0%">
                  <c:v>0</c:v>
                </c:pt>
                <c:pt idx="243" formatCode="0%">
                  <c:v>0</c:v>
                </c:pt>
                <c:pt idx="244" formatCode="0%">
                  <c:v>0</c:v>
                </c:pt>
                <c:pt idx="245" formatCode="0%">
                  <c:v>0</c:v>
                </c:pt>
                <c:pt idx="246" formatCode="0%">
                  <c:v>0</c:v>
                </c:pt>
                <c:pt idx="247" formatCode="0%">
                  <c:v>0</c:v>
                </c:pt>
                <c:pt idx="248" formatCode="0%">
                  <c:v>0</c:v>
                </c:pt>
                <c:pt idx="249" formatCode="0%">
                  <c:v>0</c:v>
                </c:pt>
                <c:pt idx="250" formatCode="0%">
                  <c:v>0</c:v>
                </c:pt>
                <c:pt idx="251" formatCode="0%">
                  <c:v>0</c:v>
                </c:pt>
                <c:pt idx="252" formatCode="0%">
                  <c:v>0</c:v>
                </c:pt>
                <c:pt idx="253" formatCode="0%">
                  <c:v>0</c:v>
                </c:pt>
                <c:pt idx="254" formatCode="0%">
                  <c:v>0</c:v>
                </c:pt>
                <c:pt idx="255" formatCode="0%">
                  <c:v>0</c:v>
                </c:pt>
                <c:pt idx="256" formatCode="0%">
                  <c:v>0</c:v>
                </c:pt>
                <c:pt idx="257" formatCode="0%">
                  <c:v>0</c:v>
                </c:pt>
                <c:pt idx="258" formatCode="0%">
                  <c:v>0</c:v>
                </c:pt>
                <c:pt idx="259" formatCode="0%">
                  <c:v>0</c:v>
                </c:pt>
                <c:pt idx="260" formatCode="0%">
                  <c:v>0</c:v>
                </c:pt>
                <c:pt idx="261" formatCode="0%">
                  <c:v>0</c:v>
                </c:pt>
                <c:pt idx="262" formatCode="0%">
                  <c:v>0</c:v>
                </c:pt>
                <c:pt idx="263" formatCode="0%">
                  <c:v>0</c:v>
                </c:pt>
                <c:pt idx="264" formatCode="0%">
                  <c:v>0</c:v>
                </c:pt>
                <c:pt idx="265" formatCode="0%">
                  <c:v>0</c:v>
                </c:pt>
                <c:pt idx="266" formatCode="0%">
                  <c:v>0</c:v>
                </c:pt>
                <c:pt idx="267" formatCode="0%">
                  <c:v>0</c:v>
                </c:pt>
                <c:pt idx="268" formatCode="0%">
                  <c:v>0</c:v>
                </c:pt>
                <c:pt idx="269" formatCode="0%">
                  <c:v>0</c:v>
                </c:pt>
                <c:pt idx="270" formatCode="0%">
                  <c:v>0</c:v>
                </c:pt>
                <c:pt idx="271" formatCode="0%">
                  <c:v>0</c:v>
                </c:pt>
                <c:pt idx="272" formatCode="0%">
                  <c:v>0</c:v>
                </c:pt>
                <c:pt idx="273" formatCode="0%">
                  <c:v>0</c:v>
                </c:pt>
                <c:pt idx="274" formatCode="0%">
                  <c:v>0</c:v>
                </c:pt>
                <c:pt idx="275" formatCode="0%">
                  <c:v>0</c:v>
                </c:pt>
                <c:pt idx="276" formatCode="0%">
                  <c:v>0</c:v>
                </c:pt>
                <c:pt idx="277" formatCode="0%">
                  <c:v>0</c:v>
                </c:pt>
                <c:pt idx="278" formatCode="0%">
                  <c:v>0</c:v>
                </c:pt>
                <c:pt idx="279" formatCode="0%">
                  <c:v>0</c:v>
                </c:pt>
                <c:pt idx="280" formatCode="0%">
                  <c:v>0</c:v>
                </c:pt>
                <c:pt idx="281" formatCode="0%">
                  <c:v>0</c:v>
                </c:pt>
                <c:pt idx="282" formatCode="0%">
                  <c:v>0</c:v>
                </c:pt>
                <c:pt idx="283" formatCode="0%">
                  <c:v>0</c:v>
                </c:pt>
                <c:pt idx="284" formatCode="0%">
                  <c:v>0</c:v>
                </c:pt>
                <c:pt idx="285" formatCode="0%">
                  <c:v>0</c:v>
                </c:pt>
                <c:pt idx="286" formatCode="0%">
                  <c:v>0</c:v>
                </c:pt>
                <c:pt idx="287" formatCode="0%">
                  <c:v>0</c:v>
                </c:pt>
                <c:pt idx="288" formatCode="0%">
                  <c:v>0</c:v>
                </c:pt>
                <c:pt idx="289" formatCode="0%">
                  <c:v>0</c:v>
                </c:pt>
                <c:pt idx="290" formatCode="0%">
                  <c:v>0</c:v>
                </c:pt>
                <c:pt idx="291" formatCode="0%">
                  <c:v>0</c:v>
                </c:pt>
                <c:pt idx="292" formatCode="0%">
                  <c:v>0</c:v>
                </c:pt>
                <c:pt idx="293" formatCode="0%">
                  <c:v>0</c:v>
                </c:pt>
                <c:pt idx="294" formatCode="0%">
                  <c:v>0</c:v>
                </c:pt>
                <c:pt idx="295" formatCode="0%">
                  <c:v>0</c:v>
                </c:pt>
                <c:pt idx="296" formatCode="0%">
                  <c:v>0</c:v>
                </c:pt>
                <c:pt idx="297" formatCode="0%">
                  <c:v>0</c:v>
                </c:pt>
                <c:pt idx="298" formatCode="0%">
                  <c:v>0</c:v>
                </c:pt>
                <c:pt idx="299" formatCode="0%">
                  <c:v>0</c:v>
                </c:pt>
                <c:pt idx="300" formatCode="0%">
                  <c:v>0</c:v>
                </c:pt>
                <c:pt idx="301" formatCode="0%">
                  <c:v>0</c:v>
                </c:pt>
                <c:pt idx="302" formatCode="0%">
                  <c:v>0</c:v>
                </c:pt>
                <c:pt idx="303" formatCode="0%">
                  <c:v>0</c:v>
                </c:pt>
                <c:pt idx="304" formatCode="0%">
                  <c:v>0</c:v>
                </c:pt>
                <c:pt idx="305" formatCode="0%">
                  <c:v>0</c:v>
                </c:pt>
                <c:pt idx="306" formatCode="0%">
                  <c:v>0</c:v>
                </c:pt>
                <c:pt idx="307" formatCode="0%">
                  <c:v>0</c:v>
                </c:pt>
                <c:pt idx="308" formatCode="0%">
                  <c:v>0</c:v>
                </c:pt>
                <c:pt idx="309" formatCode="0%">
                  <c:v>0</c:v>
                </c:pt>
                <c:pt idx="310" formatCode="0%">
                  <c:v>0</c:v>
                </c:pt>
                <c:pt idx="311" formatCode="0%">
                  <c:v>0</c:v>
                </c:pt>
                <c:pt idx="312" formatCode="0%">
                  <c:v>0</c:v>
                </c:pt>
                <c:pt idx="313" formatCode="0%">
                  <c:v>0</c:v>
                </c:pt>
                <c:pt idx="314" formatCode="0%">
                  <c:v>0</c:v>
                </c:pt>
                <c:pt idx="315" formatCode="0%">
                  <c:v>0</c:v>
                </c:pt>
                <c:pt idx="316" formatCode="0%">
                  <c:v>0</c:v>
                </c:pt>
                <c:pt idx="317" formatCode="0%">
                  <c:v>0</c:v>
                </c:pt>
                <c:pt idx="318" formatCode="0%">
                  <c:v>0</c:v>
                </c:pt>
                <c:pt idx="319" formatCode="0%">
                  <c:v>0</c:v>
                </c:pt>
                <c:pt idx="320" formatCode="0%">
                  <c:v>0</c:v>
                </c:pt>
                <c:pt idx="321" formatCode="0%">
                  <c:v>0</c:v>
                </c:pt>
                <c:pt idx="322" formatCode="0%">
                  <c:v>0</c:v>
                </c:pt>
                <c:pt idx="323" formatCode="0%">
                  <c:v>0</c:v>
                </c:pt>
                <c:pt idx="324" formatCode="0%">
                  <c:v>0</c:v>
                </c:pt>
                <c:pt idx="325" formatCode="0%">
                  <c:v>0</c:v>
                </c:pt>
                <c:pt idx="326" formatCode="0%">
                  <c:v>0</c:v>
                </c:pt>
                <c:pt idx="327" formatCode="0%">
                  <c:v>0</c:v>
                </c:pt>
                <c:pt idx="328" formatCode="0%">
                  <c:v>0</c:v>
                </c:pt>
                <c:pt idx="329" formatCode="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0FC-4022-A3CC-FCF6DB90C859}"/>
            </c:ext>
          </c:extLst>
        </c:ser>
        <c:ser>
          <c:idx val="5"/>
          <c:order val="5"/>
          <c:tx>
            <c:strRef>
              <c:f>'Composição da dívida pública'!$G$1</c:f>
              <c:strCache>
                <c:ptCount val="1"/>
                <c:pt idx="0">
                  <c:v>Títulos do TN livres na carteira do Bacen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cat>
            <c:numRef>
              <c:f>'Composição da dívida pública'!$A$2:$A$331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'Composição da dívida pública'!$G$2:$G$331</c:f>
              <c:numCache>
                <c:formatCode>General</c:formatCode>
                <c:ptCount val="330"/>
                <c:pt idx="131" formatCode="0%">
                  <c:v>0.1506491552279508</c:v>
                </c:pt>
                <c:pt idx="132" formatCode="0%">
                  <c:v>0.14496625432806404</c:v>
                </c:pt>
                <c:pt idx="133" formatCode="0%">
                  <c:v>0.14259360431288112</c:v>
                </c:pt>
                <c:pt idx="134" formatCode="0%">
                  <c:v>0.13717224530319519</c:v>
                </c:pt>
                <c:pt idx="135" formatCode="0%">
                  <c:v>0.13585095848991197</c:v>
                </c:pt>
                <c:pt idx="136" formatCode="0%">
                  <c:v>0.13772880500692103</c:v>
                </c:pt>
                <c:pt idx="137" formatCode="0%">
                  <c:v>0.13479826933427322</c:v>
                </c:pt>
                <c:pt idx="138" formatCode="0%">
                  <c:v>0.14549397350260354</c:v>
                </c:pt>
                <c:pt idx="139" formatCode="0%">
                  <c:v>0.13753768396925836</c:v>
                </c:pt>
                <c:pt idx="140" formatCode="0%">
                  <c:v>0.14859885894984284</c:v>
                </c:pt>
                <c:pt idx="141" formatCode="0%">
                  <c:v>0.14368072602886139</c:v>
                </c:pt>
                <c:pt idx="142" formatCode="0%">
                  <c:v>0.13888774151122871</c:v>
                </c:pt>
                <c:pt idx="143" formatCode="0%">
                  <c:v>0.13812675958802173</c:v>
                </c:pt>
                <c:pt idx="144" formatCode="0%">
                  <c:v>0.1375115700295074</c:v>
                </c:pt>
                <c:pt idx="145" formatCode="0%">
                  <c:v>0.14252519186655685</c:v>
                </c:pt>
                <c:pt idx="146" formatCode="0%">
                  <c:v>0.14168776759855112</c:v>
                </c:pt>
                <c:pt idx="147" formatCode="0%">
                  <c:v>0.14709748046821877</c:v>
                </c:pt>
                <c:pt idx="148" formatCode="0%">
                  <c:v>0.15100920010635838</c:v>
                </c:pt>
                <c:pt idx="149" formatCode="0%">
                  <c:v>0.14973436471450555</c:v>
                </c:pt>
                <c:pt idx="150" formatCode="0%">
                  <c:v>0.15185171727192079</c:v>
                </c:pt>
                <c:pt idx="151" formatCode="0%">
                  <c:v>0.14356734045159331</c:v>
                </c:pt>
                <c:pt idx="152" formatCode="0%">
                  <c:v>0.14459575749001757</c:v>
                </c:pt>
                <c:pt idx="153" formatCode="0%">
                  <c:v>0.14216664409665605</c:v>
                </c:pt>
                <c:pt idx="154" formatCode="0%">
                  <c:v>0.13790797383641337</c:v>
                </c:pt>
                <c:pt idx="155" formatCode="0%">
                  <c:v>0.12287584729508139</c:v>
                </c:pt>
                <c:pt idx="156" formatCode="0%">
                  <c:v>0.1113049844058059</c:v>
                </c:pt>
                <c:pt idx="157" formatCode="0%">
                  <c:v>0.11591955827297573</c:v>
                </c:pt>
                <c:pt idx="158" formatCode="0%">
                  <c:v>0.12050785987139855</c:v>
                </c:pt>
                <c:pt idx="159" formatCode="0%">
                  <c:v>0.12085629020905453</c:v>
                </c:pt>
                <c:pt idx="160" formatCode="0%">
                  <c:v>0.10874158529929445</c:v>
                </c:pt>
                <c:pt idx="161" formatCode="0%">
                  <c:v>0.11515292686447053</c:v>
                </c:pt>
                <c:pt idx="162" formatCode="0%">
                  <c:v>0.11266007413418674</c:v>
                </c:pt>
                <c:pt idx="163" formatCode="0%">
                  <c:v>0.11166243523439133</c:v>
                </c:pt>
                <c:pt idx="164" formatCode="0%">
                  <c:v>0.11306911676951889</c:v>
                </c:pt>
                <c:pt idx="165" formatCode="0%">
                  <c:v>0.11342810403396177</c:v>
                </c:pt>
                <c:pt idx="166" formatCode="0%">
                  <c:v>0.11475014191254169</c:v>
                </c:pt>
                <c:pt idx="167" formatCode="0%">
                  <c:v>0.12461359402986187</c:v>
                </c:pt>
                <c:pt idx="168" formatCode="0%">
                  <c:v>0.11763210641269239</c:v>
                </c:pt>
                <c:pt idx="169" formatCode="0%">
                  <c:v>0.1143627930320131</c:v>
                </c:pt>
                <c:pt idx="170" formatCode="0%">
                  <c:v>0.11861080592587733</c:v>
                </c:pt>
                <c:pt idx="171" formatCode="0%">
                  <c:v>0.11765748297020839</c:v>
                </c:pt>
                <c:pt idx="172" formatCode="0%">
                  <c:v>0.122725463475964</c:v>
                </c:pt>
                <c:pt idx="173" formatCode="0%">
                  <c:v>0.1251460503815473</c:v>
                </c:pt>
                <c:pt idx="174" formatCode="0%">
                  <c:v>0.12330259044383096</c:v>
                </c:pt>
                <c:pt idx="175" formatCode="0%">
                  <c:v>0.11951095581507618</c:v>
                </c:pt>
                <c:pt idx="176" formatCode="0%">
                  <c:v>0.12133939534658474</c:v>
                </c:pt>
                <c:pt idx="177" formatCode="0%">
                  <c:v>0.11449429295827798</c:v>
                </c:pt>
                <c:pt idx="178" formatCode="0%">
                  <c:v>0.12108184795279912</c:v>
                </c:pt>
                <c:pt idx="179" formatCode="0%">
                  <c:v>0.1117185851395721</c:v>
                </c:pt>
                <c:pt idx="180" formatCode="0%">
                  <c:v>0.10160957870041924</c:v>
                </c:pt>
                <c:pt idx="181" formatCode="0%">
                  <c:v>0.1101418359241805</c:v>
                </c:pt>
                <c:pt idx="182" formatCode="0%">
                  <c:v>0.10807633425163843</c:v>
                </c:pt>
                <c:pt idx="183" formatCode="0%">
                  <c:v>9.0024021400907456E-2</c:v>
                </c:pt>
                <c:pt idx="184" formatCode="0%">
                  <c:v>7.2559280342174792E-2</c:v>
                </c:pt>
                <c:pt idx="185" formatCode="0%">
                  <c:v>9.2583627261183257E-2</c:v>
                </c:pt>
                <c:pt idx="186" formatCode="0%">
                  <c:v>7.646420654743788E-2</c:v>
                </c:pt>
                <c:pt idx="187" formatCode="0%">
                  <c:v>8.0997670179432379E-2</c:v>
                </c:pt>
                <c:pt idx="188" formatCode="0%">
                  <c:v>8.8333551636313831E-2</c:v>
                </c:pt>
                <c:pt idx="189" formatCode="0%">
                  <c:v>8.0173791236225284E-2</c:v>
                </c:pt>
                <c:pt idx="190" formatCode="0%">
                  <c:v>8.5100439233725969E-2</c:v>
                </c:pt>
                <c:pt idx="191" formatCode="0%">
                  <c:v>9.1237155144910792E-2</c:v>
                </c:pt>
                <c:pt idx="192" formatCode="0%">
                  <c:v>7.4451540418202497E-2</c:v>
                </c:pt>
                <c:pt idx="193" formatCode="0%">
                  <c:v>7.8036798534603713E-2</c:v>
                </c:pt>
                <c:pt idx="194" formatCode="0%">
                  <c:v>7.2545483851739034E-2</c:v>
                </c:pt>
                <c:pt idx="195" formatCode="0%">
                  <c:v>6.4980029463811262E-2</c:v>
                </c:pt>
                <c:pt idx="196" formatCode="0%">
                  <c:v>6.0743860610510736E-2</c:v>
                </c:pt>
                <c:pt idx="197" formatCode="0%">
                  <c:v>6.0506235922666893E-2</c:v>
                </c:pt>
                <c:pt idx="198" formatCode="0%">
                  <c:v>3.8297037816721093E-2</c:v>
                </c:pt>
                <c:pt idx="199" formatCode="0%">
                  <c:v>4.2081197032311432E-2</c:v>
                </c:pt>
                <c:pt idx="200" formatCode="0%">
                  <c:v>4.5835174243678896E-2</c:v>
                </c:pt>
                <c:pt idx="201" formatCode="0%">
                  <c:v>5.2335858132574485E-2</c:v>
                </c:pt>
                <c:pt idx="202" formatCode="0%">
                  <c:v>5.905937636123048E-2</c:v>
                </c:pt>
                <c:pt idx="203" formatCode="0%">
                  <c:v>6.307649575958274E-2</c:v>
                </c:pt>
                <c:pt idx="204" formatCode="0%">
                  <c:v>3.7909850257956464E-2</c:v>
                </c:pt>
                <c:pt idx="205" formatCode="0%">
                  <c:v>4.853432868874033E-2</c:v>
                </c:pt>
                <c:pt idx="206" formatCode="0%">
                  <c:v>4.8441183406279766E-2</c:v>
                </c:pt>
                <c:pt idx="207" formatCode="0%">
                  <c:v>3.3048969736728731E-2</c:v>
                </c:pt>
                <c:pt idx="208" formatCode="0%">
                  <c:v>4.2099035523307564E-2</c:v>
                </c:pt>
                <c:pt idx="209" formatCode="0%">
                  <c:v>5.7804703432553561E-2</c:v>
                </c:pt>
                <c:pt idx="210" formatCode="0%">
                  <c:v>2.5716807130909881E-2</c:v>
                </c:pt>
                <c:pt idx="211" formatCode="0%">
                  <c:v>3.3792999271716251E-2</c:v>
                </c:pt>
                <c:pt idx="212" formatCode="0%">
                  <c:v>3.326107488202959E-2</c:v>
                </c:pt>
                <c:pt idx="213" formatCode="0%">
                  <c:v>2.8907921105715783E-2</c:v>
                </c:pt>
                <c:pt idx="214" formatCode="0%">
                  <c:v>3.7990758370848046E-2</c:v>
                </c:pt>
                <c:pt idx="215" formatCode="0%">
                  <c:v>5.4394314088955037E-2</c:v>
                </c:pt>
                <c:pt idx="216" formatCode="0%">
                  <c:v>1.7994100716995358E-2</c:v>
                </c:pt>
                <c:pt idx="217" formatCode="0%">
                  <c:v>2.3740806083392949E-2</c:v>
                </c:pt>
                <c:pt idx="218" formatCode="0%">
                  <c:v>2.729176068387517E-2</c:v>
                </c:pt>
                <c:pt idx="219" formatCode="0%">
                  <c:v>2.4653088462013785E-2</c:v>
                </c:pt>
                <c:pt idx="220" formatCode="0%">
                  <c:v>2.0572535597487118E-2</c:v>
                </c:pt>
                <c:pt idx="221" formatCode="0%">
                  <c:v>2.7764771696884367E-2</c:v>
                </c:pt>
                <c:pt idx="222" formatCode="0%">
                  <c:v>1.7378476669087709E-2</c:v>
                </c:pt>
                <c:pt idx="223" formatCode="0%">
                  <c:v>2.2027003898973295E-2</c:v>
                </c:pt>
                <c:pt idx="224" formatCode="0%">
                  <c:v>2.3071297842109314E-2</c:v>
                </c:pt>
                <c:pt idx="225" formatCode="0%">
                  <c:v>1.686662708695506E-2</c:v>
                </c:pt>
                <c:pt idx="226" formatCode="0%">
                  <c:v>2.4667837796877794E-2</c:v>
                </c:pt>
                <c:pt idx="227" formatCode="0%">
                  <c:v>5.4936451528183557E-2</c:v>
                </c:pt>
                <c:pt idx="228" formatCode="0%">
                  <c:v>1.9267711736004813E-2</c:v>
                </c:pt>
                <c:pt idx="229" formatCode="0%">
                  <c:v>3.080744546188088E-2</c:v>
                </c:pt>
                <c:pt idx="230" formatCode="0%">
                  <c:v>6.7452363864299009E-2</c:v>
                </c:pt>
                <c:pt idx="231" formatCode="0%">
                  <c:v>8.5182496138576369E-2</c:v>
                </c:pt>
                <c:pt idx="232" formatCode="0%">
                  <c:v>8.9656709664067982E-2</c:v>
                </c:pt>
                <c:pt idx="233" formatCode="0%">
                  <c:v>8.3574719807650882E-2</c:v>
                </c:pt>
                <c:pt idx="234" formatCode="0%">
                  <c:v>7.4885459924256867E-2</c:v>
                </c:pt>
                <c:pt idx="235" formatCode="0%">
                  <c:v>7.5164126476577067E-2</c:v>
                </c:pt>
                <c:pt idx="236" formatCode="0%">
                  <c:v>7.4288361612691825E-2</c:v>
                </c:pt>
                <c:pt idx="237" formatCode="0%">
                  <c:v>7.2099480391570908E-2</c:v>
                </c:pt>
                <c:pt idx="238" formatCode="0%">
                  <c:v>7.5264273513046417E-2</c:v>
                </c:pt>
                <c:pt idx="239" formatCode="0%">
                  <c:v>0.10667868283111101</c:v>
                </c:pt>
                <c:pt idx="240" formatCode="0%">
                  <c:v>7.4815783599989014E-2</c:v>
                </c:pt>
                <c:pt idx="241" formatCode="0%">
                  <c:v>7.9356215563946619E-2</c:v>
                </c:pt>
                <c:pt idx="242" formatCode="0%">
                  <c:v>7.751438363945623E-2</c:v>
                </c:pt>
                <c:pt idx="243" formatCode="0%">
                  <c:v>8.373802145725924E-2</c:v>
                </c:pt>
                <c:pt idx="244" formatCode="0%">
                  <c:v>8.2483525770978977E-2</c:v>
                </c:pt>
                <c:pt idx="245" formatCode="0%">
                  <c:v>8.7295684157723943E-2</c:v>
                </c:pt>
                <c:pt idx="246" formatCode="0%">
                  <c:v>6.0854188682201882E-2</c:v>
                </c:pt>
                <c:pt idx="247" formatCode="0%">
                  <c:v>6.8127811267989474E-2</c:v>
                </c:pt>
                <c:pt idx="248" formatCode="0%">
                  <c:v>7.8792204492336301E-2</c:v>
                </c:pt>
                <c:pt idx="249" formatCode="0%">
                  <c:v>8.132721945949388E-2</c:v>
                </c:pt>
                <c:pt idx="250" formatCode="0%">
                  <c:v>8.5263858348666496E-2</c:v>
                </c:pt>
                <c:pt idx="251" formatCode="0%">
                  <c:v>9.3675332608743472E-2</c:v>
                </c:pt>
                <c:pt idx="252" formatCode="0%">
                  <c:v>7.6392459436907811E-2</c:v>
                </c:pt>
                <c:pt idx="253" formatCode="0%">
                  <c:v>8.9325633997841783E-2</c:v>
                </c:pt>
                <c:pt idx="254" formatCode="0%">
                  <c:v>7.2996655765117893E-2</c:v>
                </c:pt>
                <c:pt idx="255" formatCode="0%">
                  <c:v>7.65500551828832E-2</c:v>
                </c:pt>
                <c:pt idx="256" formatCode="0%">
                  <c:v>8.343466442138224E-2</c:v>
                </c:pt>
                <c:pt idx="257" formatCode="0%">
                  <c:v>9.0195923323430766E-2</c:v>
                </c:pt>
                <c:pt idx="258" formatCode="0%">
                  <c:v>5.9944427558584409E-2</c:v>
                </c:pt>
                <c:pt idx="259" formatCode="0%">
                  <c:v>5.8783899134139776E-2</c:v>
                </c:pt>
                <c:pt idx="260" formatCode="0%">
                  <c:v>5.7437093039871684E-2</c:v>
                </c:pt>
                <c:pt idx="261" formatCode="0%">
                  <c:v>5.4255233852662968E-2</c:v>
                </c:pt>
                <c:pt idx="262" formatCode="0%">
                  <c:v>5.8068481859012366E-2</c:v>
                </c:pt>
                <c:pt idx="263" formatCode="0%">
                  <c:v>7.9470657226121066E-2</c:v>
                </c:pt>
                <c:pt idx="264" formatCode="0%">
                  <c:v>5.0611928898789044E-2</c:v>
                </c:pt>
                <c:pt idx="265" formatCode="0%">
                  <c:v>5.2724107543670136E-2</c:v>
                </c:pt>
                <c:pt idx="266" formatCode="0%">
                  <c:v>5.1009335196736651E-2</c:v>
                </c:pt>
                <c:pt idx="267" formatCode="0%">
                  <c:v>4.7603526404027569E-2</c:v>
                </c:pt>
                <c:pt idx="268" formatCode="0%">
                  <c:v>4.1546327958793039E-2</c:v>
                </c:pt>
                <c:pt idx="269" formatCode="0%">
                  <c:v>5.0210577708854856E-2</c:v>
                </c:pt>
                <c:pt idx="270" formatCode="0%">
                  <c:v>3.8861883063225341E-2</c:v>
                </c:pt>
                <c:pt idx="271" formatCode="0%">
                  <c:v>4.5376894947663872E-2</c:v>
                </c:pt>
                <c:pt idx="272" formatCode="0%">
                  <c:v>4.7949370116218401E-2</c:v>
                </c:pt>
                <c:pt idx="273" formatCode="0%">
                  <c:v>4.9879517677314827E-2</c:v>
                </c:pt>
                <c:pt idx="274" formatCode="0%">
                  <c:v>6.1505000575227162E-2</c:v>
                </c:pt>
                <c:pt idx="275" formatCode="0%">
                  <c:v>8.0531762897361248E-2</c:v>
                </c:pt>
                <c:pt idx="276" formatCode="0%">
                  <c:v>5.1040470571792292E-2</c:v>
                </c:pt>
                <c:pt idx="277" formatCode="0%">
                  <c:v>5.9360101179430129E-2</c:v>
                </c:pt>
                <c:pt idx="278" formatCode="0%">
                  <c:v>5.9835486003719886E-2</c:v>
                </c:pt>
                <c:pt idx="279" formatCode="0%">
                  <c:v>5.0626654411534633E-2</c:v>
                </c:pt>
                <c:pt idx="280" formatCode="0%">
                  <c:v>5.8611617979378181E-2</c:v>
                </c:pt>
                <c:pt idx="281" formatCode="0%">
                  <c:v>6.5559347911478882E-2</c:v>
                </c:pt>
                <c:pt idx="282" formatCode="0%">
                  <c:v>4.735971033384731E-2</c:v>
                </c:pt>
                <c:pt idx="283" formatCode="0%">
                  <c:v>4.2587244619851902E-2</c:v>
                </c:pt>
                <c:pt idx="284" formatCode="0%">
                  <c:v>2.952460719028795E-2</c:v>
                </c:pt>
                <c:pt idx="285" formatCode="0%">
                  <c:v>2.0012999424075698E-2</c:v>
                </c:pt>
                <c:pt idx="286" formatCode="0%">
                  <c:v>2.8228563620697682E-2</c:v>
                </c:pt>
                <c:pt idx="287" formatCode="0%">
                  <c:v>5.3362181723784423E-2</c:v>
                </c:pt>
                <c:pt idx="288" formatCode="0%">
                  <c:v>2.5438589460214336E-2</c:v>
                </c:pt>
                <c:pt idx="289" formatCode="0%">
                  <c:v>3.2007404515082778E-2</c:v>
                </c:pt>
                <c:pt idx="290" formatCode="0%">
                  <c:v>4.4191203117220933E-2</c:v>
                </c:pt>
                <c:pt idx="291" formatCode="0%">
                  <c:v>4.5708291745021577E-2</c:v>
                </c:pt>
                <c:pt idx="292" formatCode="0%">
                  <c:v>4.124580144187779E-2</c:v>
                </c:pt>
                <c:pt idx="293" formatCode="0%">
                  <c:v>4.9050581129496534E-2</c:v>
                </c:pt>
                <c:pt idx="294" formatCode="0%">
                  <c:v>3.5284855200779702E-2</c:v>
                </c:pt>
                <c:pt idx="295" formatCode="0%">
                  <c:v>4.5471264252636361E-2</c:v>
                </c:pt>
                <c:pt idx="296" formatCode="0%">
                  <c:v>6.0405085358722528E-2</c:v>
                </c:pt>
                <c:pt idx="297" formatCode="0%">
                  <c:v>4.0438618988277421E-2</c:v>
                </c:pt>
                <c:pt idx="298" formatCode="0%">
                  <c:v>4.9191738144560911E-2</c:v>
                </c:pt>
                <c:pt idx="299" formatCode="0%">
                  <c:v>6.2249636030229941E-2</c:v>
                </c:pt>
                <c:pt idx="300" formatCode="0%">
                  <c:v>3.9796015585368029E-2</c:v>
                </c:pt>
                <c:pt idx="301" formatCode="0%">
                  <c:v>4.8908027065629342E-2</c:v>
                </c:pt>
                <c:pt idx="302" formatCode="0%">
                  <c:v>6.2568194403544525E-2</c:v>
                </c:pt>
                <c:pt idx="303" formatCode="0%">
                  <c:v>4.3596803222816068E-2</c:v>
                </c:pt>
                <c:pt idx="304" formatCode="0%">
                  <c:v>4.6851864995580576E-2</c:v>
                </c:pt>
                <c:pt idx="305" formatCode="0%">
                  <c:v>5.7630136358673104E-2</c:v>
                </c:pt>
                <c:pt idx="306" formatCode="0%">
                  <c:v>4.1994777961783823E-2</c:v>
                </c:pt>
                <c:pt idx="307" formatCode="0%">
                  <c:v>3.0010305249804827E-2</c:v>
                </c:pt>
                <c:pt idx="308" formatCode="0%">
                  <c:v>4.2387390176403771E-2</c:v>
                </c:pt>
                <c:pt idx="309" formatCode="0%">
                  <c:v>4.1382051912617859E-2</c:v>
                </c:pt>
                <c:pt idx="310" formatCode="0%">
                  <c:v>3.9222141328996638E-2</c:v>
                </c:pt>
                <c:pt idx="311" formatCode="0%">
                  <c:v>7.5946095884038597E-2</c:v>
                </c:pt>
                <c:pt idx="312" formatCode="0%">
                  <c:v>6.8090193004571545E-2</c:v>
                </c:pt>
                <c:pt idx="313" formatCode="0%">
                  <c:v>7.6381345661502398E-2</c:v>
                </c:pt>
                <c:pt idx="314" formatCode="0%">
                  <c:v>8.2778775132331672E-2</c:v>
                </c:pt>
                <c:pt idx="315" formatCode="0%">
                  <c:v>8.325543038788967E-2</c:v>
                </c:pt>
                <c:pt idx="316" formatCode="0%">
                  <c:v>6.7389125086064455E-2</c:v>
                </c:pt>
                <c:pt idx="317" formatCode="0.0%">
                  <c:v>7.8119216131934316E-2</c:v>
                </c:pt>
                <c:pt idx="318" formatCode="0.0%">
                  <c:v>6.0251579024488772E-2</c:v>
                </c:pt>
                <c:pt idx="319" formatCode="0.0%">
                  <c:v>7.339752852564177E-2</c:v>
                </c:pt>
                <c:pt idx="320" formatCode="0.0%">
                  <c:v>7.7403677838838794E-2</c:v>
                </c:pt>
                <c:pt idx="321" formatCode="0.0%">
                  <c:v>7.069667884198641E-2</c:v>
                </c:pt>
                <c:pt idx="322" formatCode="0.0%">
                  <c:v>7.8212071689722065E-2</c:v>
                </c:pt>
                <c:pt idx="323" formatCode="0.0%">
                  <c:v>9.0621693061385594E-2</c:v>
                </c:pt>
                <c:pt idx="324" formatCode="0.0%">
                  <c:v>7.7935561363233957E-2</c:v>
                </c:pt>
                <c:pt idx="325" formatCode="0.0%">
                  <c:v>7.9799258324744868E-2</c:v>
                </c:pt>
                <c:pt idx="326" formatCode="0.0%">
                  <c:v>9.2022749145766594E-2</c:v>
                </c:pt>
                <c:pt idx="327" formatCode="0.0%">
                  <c:v>9.006270010866349E-2</c:v>
                </c:pt>
                <c:pt idx="328" formatCode="0.0%">
                  <c:v>8.9274557443893232E-2</c:v>
                </c:pt>
                <c:pt idx="329" formatCode="0.0%">
                  <c:v>9.3412458892095387E-2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0FC-4022-A3CC-FCF6DB90C8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075328"/>
        <c:axId val="113076864"/>
      </c:areaChart>
      <c:dateAx>
        <c:axId val="113075328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3076864"/>
        <c:crosses val="autoZero"/>
        <c:auto val="1"/>
        <c:lblOffset val="100"/>
        <c:baseTimeUnit val="months"/>
      </c:dateAx>
      <c:valAx>
        <c:axId val="113076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3075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65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Dívida Pública/PIB (esquerda) x Dólar (direita)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'Dívida - Câmbio'!$B$1</c:f>
              <c:strCache>
                <c:ptCount val="1"/>
                <c:pt idx="0">
                  <c:v>DLSP</c:v>
                </c:pt>
              </c:strCache>
            </c:strRef>
          </c:tx>
          <c:spPr>
            <a:ln w="317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- Câmbio'!$A$2:$A$247</c:f>
              <c:numCache>
                <c:formatCode>mmm\-yy</c:formatCode>
                <c:ptCount val="246"/>
                <c:pt idx="0">
                  <c:v>35796</c:v>
                </c:pt>
                <c:pt idx="1">
                  <c:v>35827</c:v>
                </c:pt>
                <c:pt idx="2">
                  <c:v>35855</c:v>
                </c:pt>
                <c:pt idx="3">
                  <c:v>35886</c:v>
                </c:pt>
                <c:pt idx="4">
                  <c:v>35916</c:v>
                </c:pt>
                <c:pt idx="5">
                  <c:v>35947</c:v>
                </c:pt>
                <c:pt idx="6">
                  <c:v>35977</c:v>
                </c:pt>
                <c:pt idx="7">
                  <c:v>36008</c:v>
                </c:pt>
                <c:pt idx="8">
                  <c:v>36039</c:v>
                </c:pt>
                <c:pt idx="9">
                  <c:v>36069</c:v>
                </c:pt>
                <c:pt idx="10">
                  <c:v>36100</c:v>
                </c:pt>
                <c:pt idx="11">
                  <c:v>36130</c:v>
                </c:pt>
                <c:pt idx="12">
                  <c:v>36161</c:v>
                </c:pt>
                <c:pt idx="13">
                  <c:v>36192</c:v>
                </c:pt>
                <c:pt idx="14">
                  <c:v>36220</c:v>
                </c:pt>
                <c:pt idx="15">
                  <c:v>36251</c:v>
                </c:pt>
                <c:pt idx="16">
                  <c:v>36281</c:v>
                </c:pt>
                <c:pt idx="17">
                  <c:v>36312</c:v>
                </c:pt>
                <c:pt idx="18">
                  <c:v>36342</c:v>
                </c:pt>
                <c:pt idx="19">
                  <c:v>36373</c:v>
                </c:pt>
                <c:pt idx="20">
                  <c:v>36404</c:v>
                </c:pt>
                <c:pt idx="21">
                  <c:v>36434</c:v>
                </c:pt>
                <c:pt idx="22">
                  <c:v>36465</c:v>
                </c:pt>
                <c:pt idx="23">
                  <c:v>36495</c:v>
                </c:pt>
                <c:pt idx="24">
                  <c:v>36526</c:v>
                </c:pt>
                <c:pt idx="25">
                  <c:v>36557</c:v>
                </c:pt>
                <c:pt idx="26">
                  <c:v>36586</c:v>
                </c:pt>
                <c:pt idx="27">
                  <c:v>36617</c:v>
                </c:pt>
                <c:pt idx="28">
                  <c:v>36647</c:v>
                </c:pt>
                <c:pt idx="29">
                  <c:v>36678</c:v>
                </c:pt>
                <c:pt idx="30">
                  <c:v>36708</c:v>
                </c:pt>
                <c:pt idx="31">
                  <c:v>36739</c:v>
                </c:pt>
                <c:pt idx="32">
                  <c:v>36770</c:v>
                </c:pt>
                <c:pt idx="33">
                  <c:v>36800</c:v>
                </c:pt>
                <c:pt idx="34">
                  <c:v>36831</c:v>
                </c:pt>
                <c:pt idx="35">
                  <c:v>36861</c:v>
                </c:pt>
                <c:pt idx="36">
                  <c:v>36892</c:v>
                </c:pt>
                <c:pt idx="37">
                  <c:v>36923</c:v>
                </c:pt>
                <c:pt idx="38">
                  <c:v>36951</c:v>
                </c:pt>
                <c:pt idx="39">
                  <c:v>36982</c:v>
                </c:pt>
                <c:pt idx="40">
                  <c:v>37012</c:v>
                </c:pt>
                <c:pt idx="41">
                  <c:v>37043</c:v>
                </c:pt>
                <c:pt idx="42">
                  <c:v>37073</c:v>
                </c:pt>
                <c:pt idx="43">
                  <c:v>37104</c:v>
                </c:pt>
                <c:pt idx="44">
                  <c:v>37135</c:v>
                </c:pt>
                <c:pt idx="45">
                  <c:v>37165</c:v>
                </c:pt>
                <c:pt idx="46">
                  <c:v>37196</c:v>
                </c:pt>
                <c:pt idx="47">
                  <c:v>37226</c:v>
                </c:pt>
                <c:pt idx="48">
                  <c:v>37257</c:v>
                </c:pt>
                <c:pt idx="49">
                  <c:v>37288</c:v>
                </c:pt>
                <c:pt idx="50">
                  <c:v>37316</c:v>
                </c:pt>
                <c:pt idx="51">
                  <c:v>37347</c:v>
                </c:pt>
                <c:pt idx="52">
                  <c:v>37377</c:v>
                </c:pt>
                <c:pt idx="53">
                  <c:v>37408</c:v>
                </c:pt>
                <c:pt idx="54">
                  <c:v>37438</c:v>
                </c:pt>
                <c:pt idx="55">
                  <c:v>37469</c:v>
                </c:pt>
                <c:pt idx="56">
                  <c:v>37500</c:v>
                </c:pt>
                <c:pt idx="57">
                  <c:v>37530</c:v>
                </c:pt>
                <c:pt idx="58">
                  <c:v>37561</c:v>
                </c:pt>
                <c:pt idx="59">
                  <c:v>37591</c:v>
                </c:pt>
                <c:pt idx="60">
                  <c:v>37622</c:v>
                </c:pt>
                <c:pt idx="61">
                  <c:v>37653</c:v>
                </c:pt>
                <c:pt idx="62">
                  <c:v>37681</c:v>
                </c:pt>
                <c:pt idx="63">
                  <c:v>37712</c:v>
                </c:pt>
                <c:pt idx="64">
                  <c:v>37742</c:v>
                </c:pt>
                <c:pt idx="65">
                  <c:v>37773</c:v>
                </c:pt>
                <c:pt idx="66">
                  <c:v>37803</c:v>
                </c:pt>
                <c:pt idx="67">
                  <c:v>37834</c:v>
                </c:pt>
                <c:pt idx="68">
                  <c:v>37865</c:v>
                </c:pt>
                <c:pt idx="69">
                  <c:v>37895</c:v>
                </c:pt>
                <c:pt idx="70">
                  <c:v>37926</c:v>
                </c:pt>
                <c:pt idx="71">
                  <c:v>37956</c:v>
                </c:pt>
                <c:pt idx="72">
                  <c:v>37987</c:v>
                </c:pt>
                <c:pt idx="73">
                  <c:v>38018</c:v>
                </c:pt>
                <c:pt idx="74">
                  <c:v>38047</c:v>
                </c:pt>
                <c:pt idx="75">
                  <c:v>38078</c:v>
                </c:pt>
                <c:pt idx="76">
                  <c:v>38108</c:v>
                </c:pt>
                <c:pt idx="77">
                  <c:v>38139</c:v>
                </c:pt>
                <c:pt idx="78">
                  <c:v>38169</c:v>
                </c:pt>
                <c:pt idx="79">
                  <c:v>38200</c:v>
                </c:pt>
                <c:pt idx="80">
                  <c:v>38231</c:v>
                </c:pt>
                <c:pt idx="81">
                  <c:v>38261</c:v>
                </c:pt>
                <c:pt idx="82">
                  <c:v>38292</c:v>
                </c:pt>
                <c:pt idx="83">
                  <c:v>38322</c:v>
                </c:pt>
                <c:pt idx="84">
                  <c:v>38353</c:v>
                </c:pt>
                <c:pt idx="85">
                  <c:v>38384</c:v>
                </c:pt>
                <c:pt idx="86">
                  <c:v>38412</c:v>
                </c:pt>
                <c:pt idx="87">
                  <c:v>38443</c:v>
                </c:pt>
                <c:pt idx="88">
                  <c:v>38473</c:v>
                </c:pt>
                <c:pt idx="89">
                  <c:v>38504</c:v>
                </c:pt>
                <c:pt idx="90">
                  <c:v>38534</c:v>
                </c:pt>
                <c:pt idx="91">
                  <c:v>38565</c:v>
                </c:pt>
                <c:pt idx="92">
                  <c:v>38596</c:v>
                </c:pt>
                <c:pt idx="93">
                  <c:v>38626</c:v>
                </c:pt>
                <c:pt idx="94">
                  <c:v>38657</c:v>
                </c:pt>
                <c:pt idx="95">
                  <c:v>38687</c:v>
                </c:pt>
                <c:pt idx="96">
                  <c:v>38718</c:v>
                </c:pt>
                <c:pt idx="97">
                  <c:v>38749</c:v>
                </c:pt>
                <c:pt idx="98">
                  <c:v>38777</c:v>
                </c:pt>
                <c:pt idx="99">
                  <c:v>38808</c:v>
                </c:pt>
                <c:pt idx="100">
                  <c:v>38838</c:v>
                </c:pt>
                <c:pt idx="101">
                  <c:v>38869</c:v>
                </c:pt>
                <c:pt idx="102">
                  <c:v>38899</c:v>
                </c:pt>
                <c:pt idx="103">
                  <c:v>38930</c:v>
                </c:pt>
                <c:pt idx="104">
                  <c:v>38961</c:v>
                </c:pt>
                <c:pt idx="105">
                  <c:v>38991</c:v>
                </c:pt>
                <c:pt idx="106">
                  <c:v>39022</c:v>
                </c:pt>
                <c:pt idx="107">
                  <c:v>39052</c:v>
                </c:pt>
                <c:pt idx="108">
                  <c:v>39083</c:v>
                </c:pt>
                <c:pt idx="109">
                  <c:v>39114</c:v>
                </c:pt>
                <c:pt idx="110">
                  <c:v>39142</c:v>
                </c:pt>
                <c:pt idx="111">
                  <c:v>39173</c:v>
                </c:pt>
                <c:pt idx="112">
                  <c:v>39203</c:v>
                </c:pt>
                <c:pt idx="113">
                  <c:v>39234</c:v>
                </c:pt>
                <c:pt idx="114">
                  <c:v>39264</c:v>
                </c:pt>
                <c:pt idx="115">
                  <c:v>39295</c:v>
                </c:pt>
                <c:pt idx="116">
                  <c:v>39326</c:v>
                </c:pt>
                <c:pt idx="117">
                  <c:v>39356</c:v>
                </c:pt>
                <c:pt idx="118">
                  <c:v>39387</c:v>
                </c:pt>
                <c:pt idx="119">
                  <c:v>39417</c:v>
                </c:pt>
                <c:pt idx="120">
                  <c:v>39448</c:v>
                </c:pt>
                <c:pt idx="121">
                  <c:v>39479</c:v>
                </c:pt>
                <c:pt idx="122">
                  <c:v>39508</c:v>
                </c:pt>
                <c:pt idx="123">
                  <c:v>39539</c:v>
                </c:pt>
                <c:pt idx="124">
                  <c:v>39569</c:v>
                </c:pt>
                <c:pt idx="125">
                  <c:v>39600</c:v>
                </c:pt>
                <c:pt idx="126">
                  <c:v>39630</c:v>
                </c:pt>
                <c:pt idx="127">
                  <c:v>39661</c:v>
                </c:pt>
                <c:pt idx="128">
                  <c:v>39692</c:v>
                </c:pt>
                <c:pt idx="129">
                  <c:v>39722</c:v>
                </c:pt>
                <c:pt idx="130">
                  <c:v>39753</c:v>
                </c:pt>
                <c:pt idx="131">
                  <c:v>39783</c:v>
                </c:pt>
                <c:pt idx="132">
                  <c:v>39814</c:v>
                </c:pt>
                <c:pt idx="133">
                  <c:v>39845</c:v>
                </c:pt>
                <c:pt idx="134">
                  <c:v>39873</c:v>
                </c:pt>
                <c:pt idx="135">
                  <c:v>39904</c:v>
                </c:pt>
                <c:pt idx="136">
                  <c:v>39934</c:v>
                </c:pt>
                <c:pt idx="137">
                  <c:v>39965</c:v>
                </c:pt>
                <c:pt idx="138">
                  <c:v>39995</c:v>
                </c:pt>
                <c:pt idx="139">
                  <c:v>40026</c:v>
                </c:pt>
                <c:pt idx="140">
                  <c:v>40057</c:v>
                </c:pt>
                <c:pt idx="141">
                  <c:v>40087</c:v>
                </c:pt>
                <c:pt idx="142">
                  <c:v>40118</c:v>
                </c:pt>
                <c:pt idx="143">
                  <c:v>40148</c:v>
                </c:pt>
                <c:pt idx="144">
                  <c:v>40179</c:v>
                </c:pt>
                <c:pt idx="145">
                  <c:v>40210</c:v>
                </c:pt>
                <c:pt idx="146">
                  <c:v>40238</c:v>
                </c:pt>
                <c:pt idx="147">
                  <c:v>40269</c:v>
                </c:pt>
                <c:pt idx="148">
                  <c:v>40299</c:v>
                </c:pt>
                <c:pt idx="149">
                  <c:v>40330</c:v>
                </c:pt>
                <c:pt idx="150">
                  <c:v>40360</c:v>
                </c:pt>
                <c:pt idx="151">
                  <c:v>40391</c:v>
                </c:pt>
                <c:pt idx="152">
                  <c:v>40422</c:v>
                </c:pt>
                <c:pt idx="153">
                  <c:v>40452</c:v>
                </c:pt>
                <c:pt idx="154">
                  <c:v>40483</c:v>
                </c:pt>
                <c:pt idx="155">
                  <c:v>40513</c:v>
                </c:pt>
                <c:pt idx="156">
                  <c:v>40544</c:v>
                </c:pt>
                <c:pt idx="157">
                  <c:v>40575</c:v>
                </c:pt>
                <c:pt idx="158">
                  <c:v>40603</c:v>
                </c:pt>
                <c:pt idx="159">
                  <c:v>40634</c:v>
                </c:pt>
                <c:pt idx="160">
                  <c:v>40664</c:v>
                </c:pt>
                <c:pt idx="161">
                  <c:v>40695</c:v>
                </c:pt>
                <c:pt idx="162">
                  <c:v>40725</c:v>
                </c:pt>
                <c:pt idx="163">
                  <c:v>40756</c:v>
                </c:pt>
                <c:pt idx="164">
                  <c:v>40787</c:v>
                </c:pt>
                <c:pt idx="165">
                  <c:v>40817</c:v>
                </c:pt>
                <c:pt idx="166">
                  <c:v>40848</c:v>
                </c:pt>
                <c:pt idx="167">
                  <c:v>40878</c:v>
                </c:pt>
                <c:pt idx="168">
                  <c:v>40909</c:v>
                </c:pt>
                <c:pt idx="169">
                  <c:v>40940</c:v>
                </c:pt>
                <c:pt idx="170">
                  <c:v>40969</c:v>
                </c:pt>
                <c:pt idx="171">
                  <c:v>41000</c:v>
                </c:pt>
                <c:pt idx="172">
                  <c:v>41030</c:v>
                </c:pt>
                <c:pt idx="173">
                  <c:v>41061</c:v>
                </c:pt>
                <c:pt idx="174">
                  <c:v>41091</c:v>
                </c:pt>
                <c:pt idx="175">
                  <c:v>41122</c:v>
                </c:pt>
                <c:pt idx="176">
                  <c:v>41153</c:v>
                </c:pt>
                <c:pt idx="177">
                  <c:v>41183</c:v>
                </c:pt>
                <c:pt idx="178">
                  <c:v>41214</c:v>
                </c:pt>
                <c:pt idx="179">
                  <c:v>41244</c:v>
                </c:pt>
                <c:pt idx="180">
                  <c:v>41275</c:v>
                </c:pt>
                <c:pt idx="181">
                  <c:v>41306</c:v>
                </c:pt>
                <c:pt idx="182">
                  <c:v>41334</c:v>
                </c:pt>
                <c:pt idx="183">
                  <c:v>41365</c:v>
                </c:pt>
                <c:pt idx="184">
                  <c:v>41395</c:v>
                </c:pt>
                <c:pt idx="185">
                  <c:v>41426</c:v>
                </c:pt>
                <c:pt idx="186">
                  <c:v>41456</c:v>
                </c:pt>
                <c:pt idx="187">
                  <c:v>41487</c:v>
                </c:pt>
                <c:pt idx="188">
                  <c:v>41518</c:v>
                </c:pt>
                <c:pt idx="189">
                  <c:v>41548</c:v>
                </c:pt>
                <c:pt idx="190">
                  <c:v>41579</c:v>
                </c:pt>
                <c:pt idx="191">
                  <c:v>41609</c:v>
                </c:pt>
                <c:pt idx="192">
                  <c:v>41640</c:v>
                </c:pt>
                <c:pt idx="193">
                  <c:v>41671</c:v>
                </c:pt>
                <c:pt idx="194">
                  <c:v>41699</c:v>
                </c:pt>
                <c:pt idx="195">
                  <c:v>41730</c:v>
                </c:pt>
                <c:pt idx="196">
                  <c:v>41760</c:v>
                </c:pt>
                <c:pt idx="197">
                  <c:v>41791</c:v>
                </c:pt>
                <c:pt idx="198">
                  <c:v>41821</c:v>
                </c:pt>
                <c:pt idx="199">
                  <c:v>41852</c:v>
                </c:pt>
                <c:pt idx="200">
                  <c:v>41883</c:v>
                </c:pt>
                <c:pt idx="201">
                  <c:v>41913</c:v>
                </c:pt>
                <c:pt idx="202">
                  <c:v>41944</c:v>
                </c:pt>
                <c:pt idx="203">
                  <c:v>41974</c:v>
                </c:pt>
                <c:pt idx="204">
                  <c:v>42005</c:v>
                </c:pt>
                <c:pt idx="205">
                  <c:v>42036</c:v>
                </c:pt>
                <c:pt idx="206">
                  <c:v>42064</c:v>
                </c:pt>
                <c:pt idx="207">
                  <c:v>42095</c:v>
                </c:pt>
                <c:pt idx="208">
                  <c:v>42125</c:v>
                </c:pt>
                <c:pt idx="209">
                  <c:v>42156</c:v>
                </c:pt>
                <c:pt idx="210">
                  <c:v>42186</c:v>
                </c:pt>
                <c:pt idx="211">
                  <c:v>42217</c:v>
                </c:pt>
                <c:pt idx="212">
                  <c:v>42248</c:v>
                </c:pt>
                <c:pt idx="213">
                  <c:v>42278</c:v>
                </c:pt>
                <c:pt idx="214">
                  <c:v>42309</c:v>
                </c:pt>
                <c:pt idx="215">
                  <c:v>42339</c:v>
                </c:pt>
                <c:pt idx="216">
                  <c:v>42370</c:v>
                </c:pt>
                <c:pt idx="217">
                  <c:v>42401</c:v>
                </c:pt>
                <c:pt idx="218">
                  <c:v>42430</c:v>
                </c:pt>
                <c:pt idx="219">
                  <c:v>42461</c:v>
                </c:pt>
                <c:pt idx="220">
                  <c:v>42491</c:v>
                </c:pt>
                <c:pt idx="221">
                  <c:v>42522</c:v>
                </c:pt>
                <c:pt idx="222">
                  <c:v>42552</c:v>
                </c:pt>
                <c:pt idx="223">
                  <c:v>42583</c:v>
                </c:pt>
                <c:pt idx="224">
                  <c:v>42614</c:v>
                </c:pt>
                <c:pt idx="225">
                  <c:v>42644</c:v>
                </c:pt>
                <c:pt idx="226">
                  <c:v>42675</c:v>
                </c:pt>
                <c:pt idx="227">
                  <c:v>42705</c:v>
                </c:pt>
                <c:pt idx="228">
                  <c:v>42736</c:v>
                </c:pt>
                <c:pt idx="229">
                  <c:v>42767</c:v>
                </c:pt>
                <c:pt idx="230">
                  <c:v>42795</c:v>
                </c:pt>
                <c:pt idx="231">
                  <c:v>42826</c:v>
                </c:pt>
                <c:pt idx="232">
                  <c:v>42856</c:v>
                </c:pt>
                <c:pt idx="233">
                  <c:v>42887</c:v>
                </c:pt>
                <c:pt idx="234">
                  <c:v>42917</c:v>
                </c:pt>
                <c:pt idx="235">
                  <c:v>42948</c:v>
                </c:pt>
                <c:pt idx="236">
                  <c:v>42979</c:v>
                </c:pt>
                <c:pt idx="237">
                  <c:v>43009</c:v>
                </c:pt>
                <c:pt idx="238">
                  <c:v>43040</c:v>
                </c:pt>
                <c:pt idx="239">
                  <c:v>43070</c:v>
                </c:pt>
                <c:pt idx="240">
                  <c:v>43101</c:v>
                </c:pt>
                <c:pt idx="241">
                  <c:v>43132</c:v>
                </c:pt>
                <c:pt idx="242">
                  <c:v>43160</c:v>
                </c:pt>
                <c:pt idx="243">
                  <c:v>43191</c:v>
                </c:pt>
                <c:pt idx="244">
                  <c:v>43221</c:v>
                </c:pt>
                <c:pt idx="245">
                  <c:v>43252</c:v>
                </c:pt>
              </c:numCache>
            </c:numRef>
          </c:cat>
          <c:val>
            <c:numRef>
              <c:f>'Dívida - Câmbio'!$B$2:$B$247</c:f>
              <c:numCache>
                <c:formatCode>0%</c:formatCode>
                <c:ptCount val="246"/>
                <c:pt idx="0">
                  <c:v>0.33203570422145401</c:v>
                </c:pt>
                <c:pt idx="1">
                  <c:v>0.33573779257766684</c:v>
                </c:pt>
                <c:pt idx="2">
                  <c:v>0.33521249899862982</c:v>
                </c:pt>
                <c:pt idx="3">
                  <c:v>0.33615145516702732</c:v>
                </c:pt>
                <c:pt idx="4">
                  <c:v>0.34017591944022085</c:v>
                </c:pt>
                <c:pt idx="5">
                  <c:v>0.35104776742215804</c:v>
                </c:pt>
                <c:pt idx="6">
                  <c:v>0.35239905540908262</c:v>
                </c:pt>
                <c:pt idx="7">
                  <c:v>0.35320966961726369</c:v>
                </c:pt>
                <c:pt idx="8">
                  <c:v>0.35908568964689308</c:v>
                </c:pt>
                <c:pt idx="9">
                  <c:v>0.36788599041046449</c:v>
                </c:pt>
                <c:pt idx="10">
                  <c:v>0.37807029572740464</c:v>
                </c:pt>
                <c:pt idx="11">
                  <c:v>0.38496457827647201</c:v>
                </c:pt>
                <c:pt idx="12">
                  <c:v>0.47721665816336184</c:v>
                </c:pt>
                <c:pt idx="13">
                  <c:v>0.49170003222915126</c:v>
                </c:pt>
                <c:pt idx="14">
                  <c:v>0.45848706348838902</c:v>
                </c:pt>
                <c:pt idx="15">
                  <c:v>0.45332472304433097</c:v>
                </c:pt>
                <c:pt idx="16">
                  <c:v>0.46591398169561676</c:v>
                </c:pt>
                <c:pt idx="17">
                  <c:v>0.46972410755954452</c:v>
                </c:pt>
                <c:pt idx="18">
                  <c:v>0.4769829888442928</c:v>
                </c:pt>
                <c:pt idx="19">
                  <c:v>0.48943200362656009</c:v>
                </c:pt>
                <c:pt idx="20">
                  <c:v>0.48630740669923522</c:v>
                </c:pt>
                <c:pt idx="21">
                  <c:v>0.49027981478417054</c:v>
                </c:pt>
                <c:pt idx="22">
                  <c:v>0.48287558173366785</c:v>
                </c:pt>
                <c:pt idx="23">
                  <c:v>0.4749229413525014</c:v>
                </c:pt>
                <c:pt idx="24">
                  <c:v>0.47593080388898606</c:v>
                </c:pt>
                <c:pt idx="25">
                  <c:v>0.47704953043711978</c:v>
                </c:pt>
                <c:pt idx="26">
                  <c:v>0.47324710176060497</c:v>
                </c:pt>
                <c:pt idx="27">
                  <c:v>0.47973311002279334</c:v>
                </c:pt>
                <c:pt idx="28">
                  <c:v>0.4800591512544688</c:v>
                </c:pt>
                <c:pt idx="29">
                  <c:v>0.47653944601682352</c:v>
                </c:pt>
                <c:pt idx="30">
                  <c:v>0.47376091837024792</c:v>
                </c:pt>
                <c:pt idx="31">
                  <c:v>0.46785489828508309</c:v>
                </c:pt>
                <c:pt idx="32">
                  <c:v>0.46720525209682795</c:v>
                </c:pt>
                <c:pt idx="33">
                  <c:v>0.47075343483982579</c:v>
                </c:pt>
                <c:pt idx="34">
                  <c:v>0.46642950760012752</c:v>
                </c:pt>
                <c:pt idx="35">
                  <c:v>0.46965795204555177</c:v>
                </c:pt>
                <c:pt idx="36">
                  <c:v>0.4668532986459325</c:v>
                </c:pt>
                <c:pt idx="37">
                  <c:v>0.47200722612233381</c:v>
                </c:pt>
                <c:pt idx="38">
                  <c:v>0.47683554248826576</c:v>
                </c:pt>
                <c:pt idx="39">
                  <c:v>0.47706026882774788</c:v>
                </c:pt>
                <c:pt idx="40">
                  <c:v>0.48959939238790917</c:v>
                </c:pt>
                <c:pt idx="41">
                  <c:v>0.48945670330364971</c:v>
                </c:pt>
                <c:pt idx="42">
                  <c:v>0.50379677852142313</c:v>
                </c:pt>
                <c:pt idx="43">
                  <c:v>0.51396105138220061</c:v>
                </c:pt>
                <c:pt idx="44">
                  <c:v>0.52120061253557048</c:v>
                </c:pt>
                <c:pt idx="45">
                  <c:v>0.51984141856065202</c:v>
                </c:pt>
                <c:pt idx="46">
                  <c:v>0.504663491341523</c:v>
                </c:pt>
                <c:pt idx="47">
                  <c:v>0.51486072450390663</c:v>
                </c:pt>
                <c:pt idx="48">
                  <c:v>0.52279586535783495</c:v>
                </c:pt>
                <c:pt idx="49">
                  <c:v>0.51429242795677899</c:v>
                </c:pt>
                <c:pt idx="50">
                  <c:v>0.5100642673435879</c:v>
                </c:pt>
                <c:pt idx="51">
                  <c:v>0.50950047493503925</c:v>
                </c:pt>
                <c:pt idx="52">
                  <c:v>0.52171790905773541</c:v>
                </c:pt>
                <c:pt idx="53">
                  <c:v>0.54535157673908896</c:v>
                </c:pt>
                <c:pt idx="54">
                  <c:v>0.58791669536714508</c:v>
                </c:pt>
                <c:pt idx="55">
                  <c:v>0.55905215482192339</c:v>
                </c:pt>
                <c:pt idx="56">
                  <c:v>0.62445272743309277</c:v>
                </c:pt>
                <c:pt idx="57">
                  <c:v>0.60395463818821893</c:v>
                </c:pt>
                <c:pt idx="58">
                  <c:v>0.59845738149945071</c:v>
                </c:pt>
                <c:pt idx="59">
                  <c:v>0.59934138341991494</c:v>
                </c:pt>
                <c:pt idx="60">
                  <c:v>0.59913454459889637</c:v>
                </c:pt>
                <c:pt idx="61">
                  <c:v>0.6019852425331792</c:v>
                </c:pt>
                <c:pt idx="62">
                  <c:v>0.58462049311402586</c:v>
                </c:pt>
                <c:pt idx="63">
                  <c:v>0.54428866010742782</c:v>
                </c:pt>
                <c:pt idx="64">
                  <c:v>0.54963831639125227</c:v>
                </c:pt>
                <c:pt idx="65">
                  <c:v>0.54423563081535309</c:v>
                </c:pt>
                <c:pt idx="66">
                  <c:v>0.55063447109941355</c:v>
                </c:pt>
                <c:pt idx="67">
                  <c:v>0.55429671649841561</c:v>
                </c:pt>
                <c:pt idx="68">
                  <c:v>0.54731797823690931</c:v>
                </c:pt>
                <c:pt idx="69">
                  <c:v>0.53907147701657121</c:v>
                </c:pt>
                <c:pt idx="70">
                  <c:v>0.54360842620548677</c:v>
                </c:pt>
                <c:pt idx="71">
                  <c:v>0.5425869862133389</c:v>
                </c:pt>
                <c:pt idx="72">
                  <c:v>0.54032275677586672</c:v>
                </c:pt>
                <c:pt idx="73">
                  <c:v>0.53745158056426223</c:v>
                </c:pt>
                <c:pt idx="74">
                  <c:v>0.53190007862963085</c:v>
                </c:pt>
                <c:pt idx="75">
                  <c:v>0.52985458643121108</c:v>
                </c:pt>
                <c:pt idx="76">
                  <c:v>0.53527739870338509</c:v>
                </c:pt>
                <c:pt idx="77">
                  <c:v>0.5282656581669124</c:v>
                </c:pt>
                <c:pt idx="78">
                  <c:v>0.52019160919333129</c:v>
                </c:pt>
                <c:pt idx="79">
                  <c:v>0.51371665661107579</c:v>
                </c:pt>
                <c:pt idx="80">
                  <c:v>0.5085545082193963</c:v>
                </c:pt>
                <c:pt idx="81">
                  <c:v>0.50760662954959468</c:v>
                </c:pt>
                <c:pt idx="82">
                  <c:v>0.50063483328403402</c:v>
                </c:pt>
                <c:pt idx="83">
                  <c:v>0.50185580782685768</c:v>
                </c:pt>
                <c:pt idx="84">
                  <c:v>0.49567776664998764</c:v>
                </c:pt>
                <c:pt idx="85">
                  <c:v>0.49319945672582549</c:v>
                </c:pt>
                <c:pt idx="86">
                  <c:v>0.49307703998965358</c:v>
                </c:pt>
                <c:pt idx="87">
                  <c:v>0.48285397862790408</c:v>
                </c:pt>
                <c:pt idx="88">
                  <c:v>0.47909129105165443</c:v>
                </c:pt>
                <c:pt idx="89">
                  <c:v>0.48035600831478087</c:v>
                </c:pt>
                <c:pt idx="90">
                  <c:v>0.48154597224991796</c:v>
                </c:pt>
                <c:pt idx="91">
                  <c:v>0.47983668309960231</c:v>
                </c:pt>
                <c:pt idx="92">
                  <c:v>0.47652234287651263</c:v>
                </c:pt>
                <c:pt idx="93">
                  <c:v>0.47529659085159859</c:v>
                </c:pt>
                <c:pt idx="94">
                  <c:v>0.47430205376554685</c:v>
                </c:pt>
                <c:pt idx="95">
                  <c:v>0.47915486358628284</c:v>
                </c:pt>
                <c:pt idx="96">
                  <c:v>0.47779885261815008</c:v>
                </c:pt>
                <c:pt idx="97">
                  <c:v>0.47723196153004327</c:v>
                </c:pt>
                <c:pt idx="98">
                  <c:v>0.47659943987460407</c:v>
                </c:pt>
                <c:pt idx="99">
                  <c:v>0.47201983720259644</c:v>
                </c:pt>
                <c:pt idx="100">
                  <c:v>0.47085442540829892</c:v>
                </c:pt>
                <c:pt idx="101">
                  <c:v>0.46958935915565847</c:v>
                </c:pt>
                <c:pt idx="102">
                  <c:v>0.4681086369248289</c:v>
                </c:pt>
                <c:pt idx="103">
                  <c:v>0.46585881998736139</c:v>
                </c:pt>
                <c:pt idx="104">
                  <c:v>0.4657356055241384</c:v>
                </c:pt>
                <c:pt idx="105">
                  <c:v>0.46188524904268913</c:v>
                </c:pt>
                <c:pt idx="106">
                  <c:v>0.46017645233166971</c:v>
                </c:pt>
                <c:pt idx="107">
                  <c:v>0.46485823589857583</c:v>
                </c:pt>
                <c:pt idx="108">
                  <c:v>0.45938305859793838</c:v>
                </c:pt>
                <c:pt idx="109">
                  <c:v>0.45852368537188343</c:v>
                </c:pt>
                <c:pt idx="110">
                  <c:v>0.45810050862572532</c:v>
                </c:pt>
                <c:pt idx="111">
                  <c:v>0.45087077905657741</c:v>
                </c:pt>
                <c:pt idx="112">
                  <c:v>0.45239217876800858</c:v>
                </c:pt>
                <c:pt idx="113">
                  <c:v>0.44800223105811049</c:v>
                </c:pt>
                <c:pt idx="114">
                  <c:v>0.4473882740207657</c:v>
                </c:pt>
                <c:pt idx="115">
                  <c:v>0.44102138790359452</c:v>
                </c:pt>
                <c:pt idx="116">
                  <c:v>0.44585385039738179</c:v>
                </c:pt>
                <c:pt idx="117">
                  <c:v>0.44586903913123088</c:v>
                </c:pt>
                <c:pt idx="118">
                  <c:v>0.44095574143224509</c:v>
                </c:pt>
                <c:pt idx="119">
                  <c:v>0.44545777174698814</c:v>
                </c:pt>
                <c:pt idx="120">
                  <c:v>0.4370975070642979</c:v>
                </c:pt>
                <c:pt idx="121">
                  <c:v>0.43798526479601213</c:v>
                </c:pt>
                <c:pt idx="122">
                  <c:v>0.42999580634077272</c:v>
                </c:pt>
                <c:pt idx="123">
                  <c:v>0.42824476785088972</c:v>
                </c:pt>
                <c:pt idx="124">
                  <c:v>0.43033030614235834</c:v>
                </c:pt>
                <c:pt idx="125">
                  <c:v>0.42887702371529618</c:v>
                </c:pt>
                <c:pt idx="126">
                  <c:v>0.42684893805400514</c:v>
                </c:pt>
                <c:pt idx="127">
                  <c:v>0.4197556985632292</c:v>
                </c:pt>
                <c:pt idx="128">
                  <c:v>0.39959063371258674</c:v>
                </c:pt>
                <c:pt idx="129">
                  <c:v>0.38311862350345954</c:v>
                </c:pt>
                <c:pt idx="130">
                  <c:v>0.36963428076625021</c:v>
                </c:pt>
                <c:pt idx="131">
                  <c:v>0.37566312156547793</c:v>
                </c:pt>
                <c:pt idx="132">
                  <c:v>0.38044514133910379</c:v>
                </c:pt>
                <c:pt idx="133">
                  <c:v>0.38003821463087661</c:v>
                </c:pt>
                <c:pt idx="134">
                  <c:v>0.3804011135380726</c:v>
                </c:pt>
                <c:pt idx="135">
                  <c:v>0.38647135542651995</c:v>
                </c:pt>
                <c:pt idx="136">
                  <c:v>0.39651071736490018</c:v>
                </c:pt>
                <c:pt idx="137">
                  <c:v>0.39976006983345541</c:v>
                </c:pt>
                <c:pt idx="138">
                  <c:v>0.40677882970375634</c:v>
                </c:pt>
                <c:pt idx="139">
                  <c:v>0.40655024927293643</c:v>
                </c:pt>
                <c:pt idx="140">
                  <c:v>0.41559373778622388</c:v>
                </c:pt>
                <c:pt idx="141">
                  <c:v>0.41457932225525934</c:v>
                </c:pt>
                <c:pt idx="142">
                  <c:v>0.40989715374245211</c:v>
                </c:pt>
                <c:pt idx="143">
                  <c:v>0.40884926832848123</c:v>
                </c:pt>
                <c:pt idx="144">
                  <c:v>0.39595240349034821</c:v>
                </c:pt>
                <c:pt idx="145">
                  <c:v>0.39813479154542492</c:v>
                </c:pt>
                <c:pt idx="146">
                  <c:v>0.39908459208874986</c:v>
                </c:pt>
                <c:pt idx="147">
                  <c:v>0.39476908374399272</c:v>
                </c:pt>
                <c:pt idx="148">
                  <c:v>0.38977061673011026</c:v>
                </c:pt>
                <c:pt idx="149">
                  <c:v>0.38885792499929384</c:v>
                </c:pt>
                <c:pt idx="150">
                  <c:v>0.38996731059242973</c:v>
                </c:pt>
                <c:pt idx="151">
                  <c:v>0.38763923670293537</c:v>
                </c:pt>
                <c:pt idx="152">
                  <c:v>0.38222695431106635</c:v>
                </c:pt>
                <c:pt idx="153">
                  <c:v>0.37876428932052736</c:v>
                </c:pt>
                <c:pt idx="154">
                  <c:v>0.37742961003080688</c:v>
                </c:pt>
                <c:pt idx="155">
                  <c:v>0.37979369234043436</c:v>
                </c:pt>
                <c:pt idx="156">
                  <c:v>0.37558032959971271</c:v>
                </c:pt>
                <c:pt idx="157">
                  <c:v>0.37476342273838986</c:v>
                </c:pt>
                <c:pt idx="158">
                  <c:v>0.37532643805353805</c:v>
                </c:pt>
                <c:pt idx="159">
                  <c:v>0.37422624648070957</c:v>
                </c:pt>
                <c:pt idx="160">
                  <c:v>0.37278442640900239</c:v>
                </c:pt>
                <c:pt idx="161">
                  <c:v>0.37084408516991163</c:v>
                </c:pt>
                <c:pt idx="162">
                  <c:v>0.36798750930843893</c:v>
                </c:pt>
                <c:pt idx="163">
                  <c:v>0.36523569468434253</c:v>
                </c:pt>
                <c:pt idx="164">
                  <c:v>0.3466595203194644</c:v>
                </c:pt>
                <c:pt idx="165">
                  <c:v>0.35640461676928542</c:v>
                </c:pt>
                <c:pt idx="166">
                  <c:v>0.34755036009281987</c:v>
                </c:pt>
                <c:pt idx="167">
                  <c:v>0.34470183590006537</c:v>
                </c:pt>
                <c:pt idx="168">
                  <c:v>0.35017998880521073</c:v>
                </c:pt>
                <c:pt idx="169">
                  <c:v>0.35188073686332833</c:v>
                </c:pt>
                <c:pt idx="170">
                  <c:v>0.34262922707899324</c:v>
                </c:pt>
                <c:pt idx="171">
                  <c:v>0.33489370308494687</c:v>
                </c:pt>
                <c:pt idx="172">
                  <c:v>0.32743469998519292</c:v>
                </c:pt>
                <c:pt idx="173">
                  <c:v>0.32784364731289645</c:v>
                </c:pt>
                <c:pt idx="174">
                  <c:v>0.32511162685357686</c:v>
                </c:pt>
                <c:pt idx="175">
                  <c:v>0.32598232429037599</c:v>
                </c:pt>
                <c:pt idx="176">
                  <c:v>0.32624070419881396</c:v>
                </c:pt>
                <c:pt idx="177">
                  <c:v>0.32457213619145747</c:v>
                </c:pt>
                <c:pt idx="178">
                  <c:v>0.32104627092759713</c:v>
                </c:pt>
                <c:pt idx="179">
                  <c:v>0.32194399720858363</c:v>
                </c:pt>
                <c:pt idx="180">
                  <c:v>0.32155293498339055</c:v>
                </c:pt>
                <c:pt idx="181">
                  <c:v>0.32572332530523629</c:v>
                </c:pt>
                <c:pt idx="182">
                  <c:v>0.32398998405095902</c:v>
                </c:pt>
                <c:pt idx="183">
                  <c:v>0.32160464171968473</c:v>
                </c:pt>
                <c:pt idx="184">
                  <c:v>0.31534151339300515</c:v>
                </c:pt>
                <c:pt idx="185">
                  <c:v>0.31191083043424433</c:v>
                </c:pt>
                <c:pt idx="186">
                  <c:v>0.30794394505669925</c:v>
                </c:pt>
                <c:pt idx="187">
                  <c:v>0.30580482861712388</c:v>
                </c:pt>
                <c:pt idx="188">
                  <c:v>0.31513744642474439</c:v>
                </c:pt>
                <c:pt idx="189">
                  <c:v>0.31611940225523466</c:v>
                </c:pt>
                <c:pt idx="190">
                  <c:v>0.30575385351823942</c:v>
                </c:pt>
                <c:pt idx="191">
                  <c:v>0.30503583808220358</c:v>
                </c:pt>
                <c:pt idx="192">
                  <c:v>0.29998573898845449</c:v>
                </c:pt>
                <c:pt idx="193">
                  <c:v>0.30352600239864003</c:v>
                </c:pt>
                <c:pt idx="194">
                  <c:v>0.30783783331184211</c:v>
                </c:pt>
                <c:pt idx="195">
                  <c:v>0.3076516274550779</c:v>
                </c:pt>
                <c:pt idx="196">
                  <c:v>0.31076469124960915</c:v>
                </c:pt>
                <c:pt idx="197">
                  <c:v>0.31479891576191527</c:v>
                </c:pt>
                <c:pt idx="198">
                  <c:v>0.316246325306063</c:v>
                </c:pt>
                <c:pt idx="199">
                  <c:v>0.32149969506675802</c:v>
                </c:pt>
                <c:pt idx="200">
                  <c:v>0.32072646609262434</c:v>
                </c:pt>
                <c:pt idx="201">
                  <c:v>0.32218737725630858</c:v>
                </c:pt>
                <c:pt idx="202">
                  <c:v>0.3216987748298642</c:v>
                </c:pt>
                <c:pt idx="203">
                  <c:v>0.32586300494224474</c:v>
                </c:pt>
                <c:pt idx="204">
                  <c:v>0.32503865657068587</c:v>
                </c:pt>
                <c:pt idx="205">
                  <c:v>0.3230663778662009</c:v>
                </c:pt>
                <c:pt idx="206">
                  <c:v>0.3158677491880329</c:v>
                </c:pt>
                <c:pt idx="207">
                  <c:v>0.32347693244576792</c:v>
                </c:pt>
                <c:pt idx="208">
                  <c:v>0.32391419090025997</c:v>
                </c:pt>
                <c:pt idx="209">
                  <c:v>0.33228034573247234</c:v>
                </c:pt>
                <c:pt idx="210">
                  <c:v>0.32909302213261976</c:v>
                </c:pt>
                <c:pt idx="211">
                  <c:v>0.3247320055200405</c:v>
                </c:pt>
                <c:pt idx="212">
                  <c:v>0.32016903144821596</c:v>
                </c:pt>
                <c:pt idx="213">
                  <c:v>0.33050219198940578</c:v>
                </c:pt>
                <c:pt idx="214">
                  <c:v>0.33888886418852071</c:v>
                </c:pt>
                <c:pt idx="215">
                  <c:v>0.35639825097189076</c:v>
                </c:pt>
                <c:pt idx="216">
                  <c:v>0.35334316253754366</c:v>
                </c:pt>
                <c:pt idx="217">
                  <c:v>0.36280136026743459</c:v>
                </c:pt>
                <c:pt idx="218">
                  <c:v>0.3834573569381296</c:v>
                </c:pt>
                <c:pt idx="219">
                  <c:v>0.38947290379661087</c:v>
                </c:pt>
                <c:pt idx="220">
                  <c:v>0.39182661506894156</c:v>
                </c:pt>
                <c:pt idx="221">
                  <c:v>0.41385352616132914</c:v>
                </c:pt>
                <c:pt idx="222">
                  <c:v>0.41937338909640626</c:v>
                </c:pt>
                <c:pt idx="223">
                  <c:v>0.42801154045027856</c:v>
                </c:pt>
                <c:pt idx="224">
                  <c:v>0.4369542200189962</c:v>
                </c:pt>
                <c:pt idx="225">
                  <c:v>0.44016598585721667</c:v>
                </c:pt>
                <c:pt idx="226">
                  <c:v>0.44151877409815821</c:v>
                </c:pt>
                <c:pt idx="227">
                  <c:v>0.46218376330703287</c:v>
                </c:pt>
                <c:pt idx="228">
                  <c:v>0.46492688489226958</c:v>
                </c:pt>
                <c:pt idx="229">
                  <c:v>0.4727493210494903</c:v>
                </c:pt>
                <c:pt idx="230">
                  <c:v>0.47593483294880534</c:v>
                </c:pt>
                <c:pt idx="231">
                  <c:v>0.4753714764956023</c:v>
                </c:pt>
                <c:pt idx="232">
                  <c:v>0.48047035122684384</c:v>
                </c:pt>
                <c:pt idx="233">
                  <c:v>0.48473400155042429</c:v>
                </c:pt>
                <c:pt idx="234">
                  <c:v>0.49720488545497632</c:v>
                </c:pt>
                <c:pt idx="235">
                  <c:v>0.50155587229012455</c:v>
                </c:pt>
                <c:pt idx="236">
                  <c:v>0.50827350506751456</c:v>
                </c:pt>
                <c:pt idx="237">
                  <c:v>0.50650501522256863</c:v>
                </c:pt>
                <c:pt idx="238">
                  <c:v>0.50991362643173599</c:v>
                </c:pt>
                <c:pt idx="239">
                  <c:v>0.51569710169466032</c:v>
                </c:pt>
                <c:pt idx="240">
                  <c:v>0.51722195266730331</c:v>
                </c:pt>
                <c:pt idx="241">
                  <c:v>0.51977646598212646</c:v>
                </c:pt>
                <c:pt idx="242">
                  <c:v>0.52348570087063939</c:v>
                </c:pt>
                <c:pt idx="243">
                  <c:v>0.51769886295561629</c:v>
                </c:pt>
                <c:pt idx="244">
                  <c:v>0.51206978635725242</c:v>
                </c:pt>
                <c:pt idx="245">
                  <c:v>0.51397898545202869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CE-458A-8C65-CFEF9B00F663}"/>
            </c:ext>
          </c:extLst>
        </c:ser>
        <c:ser>
          <c:idx val="1"/>
          <c:order val="1"/>
          <c:tx>
            <c:strRef>
              <c:f>'Dívida - Câmbio'!$C$1</c:f>
              <c:strCache>
                <c:ptCount val="1"/>
                <c:pt idx="0">
                  <c:v>Dívida Bruta</c:v>
                </c:pt>
              </c:strCache>
            </c:strRef>
          </c:tx>
          <c:spPr>
            <a:ln w="3175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'Dívida - Câmbio'!$A$2:$A$247</c:f>
              <c:numCache>
                <c:formatCode>mmm\-yy</c:formatCode>
                <c:ptCount val="246"/>
                <c:pt idx="0">
                  <c:v>35796</c:v>
                </c:pt>
                <c:pt idx="1">
                  <c:v>35827</c:v>
                </c:pt>
                <c:pt idx="2">
                  <c:v>35855</c:v>
                </c:pt>
                <c:pt idx="3">
                  <c:v>35886</c:v>
                </c:pt>
                <c:pt idx="4">
                  <c:v>35916</c:v>
                </c:pt>
                <c:pt idx="5">
                  <c:v>35947</c:v>
                </c:pt>
                <c:pt idx="6">
                  <c:v>35977</c:v>
                </c:pt>
                <c:pt idx="7">
                  <c:v>36008</c:v>
                </c:pt>
                <c:pt idx="8">
                  <c:v>36039</c:v>
                </c:pt>
                <c:pt idx="9">
                  <c:v>36069</c:v>
                </c:pt>
                <c:pt idx="10">
                  <c:v>36100</c:v>
                </c:pt>
                <c:pt idx="11">
                  <c:v>36130</c:v>
                </c:pt>
                <c:pt idx="12">
                  <c:v>36161</c:v>
                </c:pt>
                <c:pt idx="13">
                  <c:v>36192</c:v>
                </c:pt>
                <c:pt idx="14">
                  <c:v>36220</c:v>
                </c:pt>
                <c:pt idx="15">
                  <c:v>36251</c:v>
                </c:pt>
                <c:pt idx="16">
                  <c:v>36281</c:v>
                </c:pt>
                <c:pt idx="17">
                  <c:v>36312</c:v>
                </c:pt>
                <c:pt idx="18">
                  <c:v>36342</c:v>
                </c:pt>
                <c:pt idx="19">
                  <c:v>36373</c:v>
                </c:pt>
                <c:pt idx="20">
                  <c:v>36404</c:v>
                </c:pt>
                <c:pt idx="21">
                  <c:v>36434</c:v>
                </c:pt>
                <c:pt idx="22">
                  <c:v>36465</c:v>
                </c:pt>
                <c:pt idx="23">
                  <c:v>36495</c:v>
                </c:pt>
                <c:pt idx="24">
                  <c:v>36526</c:v>
                </c:pt>
                <c:pt idx="25">
                  <c:v>36557</c:v>
                </c:pt>
                <c:pt idx="26">
                  <c:v>36586</c:v>
                </c:pt>
                <c:pt idx="27">
                  <c:v>36617</c:v>
                </c:pt>
                <c:pt idx="28">
                  <c:v>36647</c:v>
                </c:pt>
                <c:pt idx="29">
                  <c:v>36678</c:v>
                </c:pt>
                <c:pt idx="30">
                  <c:v>36708</c:v>
                </c:pt>
                <c:pt idx="31">
                  <c:v>36739</c:v>
                </c:pt>
                <c:pt idx="32">
                  <c:v>36770</c:v>
                </c:pt>
                <c:pt idx="33">
                  <c:v>36800</c:v>
                </c:pt>
                <c:pt idx="34">
                  <c:v>36831</c:v>
                </c:pt>
                <c:pt idx="35">
                  <c:v>36861</c:v>
                </c:pt>
                <c:pt idx="36">
                  <c:v>36892</c:v>
                </c:pt>
                <c:pt idx="37">
                  <c:v>36923</c:v>
                </c:pt>
                <c:pt idx="38">
                  <c:v>36951</c:v>
                </c:pt>
                <c:pt idx="39">
                  <c:v>36982</c:v>
                </c:pt>
                <c:pt idx="40">
                  <c:v>37012</c:v>
                </c:pt>
                <c:pt idx="41">
                  <c:v>37043</c:v>
                </c:pt>
                <c:pt idx="42">
                  <c:v>37073</c:v>
                </c:pt>
                <c:pt idx="43">
                  <c:v>37104</c:v>
                </c:pt>
                <c:pt idx="44">
                  <c:v>37135</c:v>
                </c:pt>
                <c:pt idx="45">
                  <c:v>37165</c:v>
                </c:pt>
                <c:pt idx="46">
                  <c:v>37196</c:v>
                </c:pt>
                <c:pt idx="47">
                  <c:v>37226</c:v>
                </c:pt>
                <c:pt idx="48">
                  <c:v>37257</c:v>
                </c:pt>
                <c:pt idx="49">
                  <c:v>37288</c:v>
                </c:pt>
                <c:pt idx="50">
                  <c:v>37316</c:v>
                </c:pt>
                <c:pt idx="51">
                  <c:v>37347</c:v>
                </c:pt>
                <c:pt idx="52">
                  <c:v>37377</c:v>
                </c:pt>
                <c:pt idx="53">
                  <c:v>37408</c:v>
                </c:pt>
                <c:pt idx="54">
                  <c:v>37438</c:v>
                </c:pt>
                <c:pt idx="55">
                  <c:v>37469</c:v>
                </c:pt>
                <c:pt idx="56">
                  <c:v>37500</c:v>
                </c:pt>
                <c:pt idx="57">
                  <c:v>37530</c:v>
                </c:pt>
                <c:pt idx="58">
                  <c:v>37561</c:v>
                </c:pt>
                <c:pt idx="59">
                  <c:v>37591</c:v>
                </c:pt>
                <c:pt idx="60">
                  <c:v>37622</c:v>
                </c:pt>
                <c:pt idx="61">
                  <c:v>37653</c:v>
                </c:pt>
                <c:pt idx="62">
                  <c:v>37681</c:v>
                </c:pt>
                <c:pt idx="63">
                  <c:v>37712</c:v>
                </c:pt>
                <c:pt idx="64">
                  <c:v>37742</c:v>
                </c:pt>
                <c:pt idx="65">
                  <c:v>37773</c:v>
                </c:pt>
                <c:pt idx="66">
                  <c:v>37803</c:v>
                </c:pt>
                <c:pt idx="67">
                  <c:v>37834</c:v>
                </c:pt>
                <c:pt idx="68">
                  <c:v>37865</c:v>
                </c:pt>
                <c:pt idx="69">
                  <c:v>37895</c:v>
                </c:pt>
                <c:pt idx="70">
                  <c:v>37926</c:v>
                </c:pt>
                <c:pt idx="71">
                  <c:v>37956</c:v>
                </c:pt>
                <c:pt idx="72">
                  <c:v>37987</c:v>
                </c:pt>
                <c:pt idx="73">
                  <c:v>38018</c:v>
                </c:pt>
                <c:pt idx="74">
                  <c:v>38047</c:v>
                </c:pt>
                <c:pt idx="75">
                  <c:v>38078</c:v>
                </c:pt>
                <c:pt idx="76">
                  <c:v>38108</c:v>
                </c:pt>
                <c:pt idx="77">
                  <c:v>38139</c:v>
                </c:pt>
                <c:pt idx="78">
                  <c:v>38169</c:v>
                </c:pt>
                <c:pt idx="79">
                  <c:v>38200</c:v>
                </c:pt>
                <c:pt idx="80">
                  <c:v>38231</c:v>
                </c:pt>
                <c:pt idx="81">
                  <c:v>38261</c:v>
                </c:pt>
                <c:pt idx="82">
                  <c:v>38292</c:v>
                </c:pt>
                <c:pt idx="83">
                  <c:v>38322</c:v>
                </c:pt>
                <c:pt idx="84">
                  <c:v>38353</c:v>
                </c:pt>
                <c:pt idx="85">
                  <c:v>38384</c:v>
                </c:pt>
                <c:pt idx="86">
                  <c:v>38412</c:v>
                </c:pt>
                <c:pt idx="87">
                  <c:v>38443</c:v>
                </c:pt>
                <c:pt idx="88">
                  <c:v>38473</c:v>
                </c:pt>
                <c:pt idx="89">
                  <c:v>38504</c:v>
                </c:pt>
                <c:pt idx="90">
                  <c:v>38534</c:v>
                </c:pt>
                <c:pt idx="91">
                  <c:v>38565</c:v>
                </c:pt>
                <c:pt idx="92">
                  <c:v>38596</c:v>
                </c:pt>
                <c:pt idx="93">
                  <c:v>38626</c:v>
                </c:pt>
                <c:pt idx="94">
                  <c:v>38657</c:v>
                </c:pt>
                <c:pt idx="95">
                  <c:v>38687</c:v>
                </c:pt>
                <c:pt idx="96">
                  <c:v>38718</c:v>
                </c:pt>
                <c:pt idx="97">
                  <c:v>38749</c:v>
                </c:pt>
                <c:pt idx="98">
                  <c:v>38777</c:v>
                </c:pt>
                <c:pt idx="99">
                  <c:v>38808</c:v>
                </c:pt>
                <c:pt idx="100">
                  <c:v>38838</c:v>
                </c:pt>
                <c:pt idx="101">
                  <c:v>38869</c:v>
                </c:pt>
                <c:pt idx="102">
                  <c:v>38899</c:v>
                </c:pt>
                <c:pt idx="103">
                  <c:v>38930</c:v>
                </c:pt>
                <c:pt idx="104">
                  <c:v>38961</c:v>
                </c:pt>
                <c:pt idx="105">
                  <c:v>38991</c:v>
                </c:pt>
                <c:pt idx="106">
                  <c:v>39022</c:v>
                </c:pt>
                <c:pt idx="107">
                  <c:v>39052</c:v>
                </c:pt>
                <c:pt idx="108">
                  <c:v>39083</c:v>
                </c:pt>
                <c:pt idx="109">
                  <c:v>39114</c:v>
                </c:pt>
                <c:pt idx="110">
                  <c:v>39142</c:v>
                </c:pt>
                <c:pt idx="111">
                  <c:v>39173</c:v>
                </c:pt>
                <c:pt idx="112">
                  <c:v>39203</c:v>
                </c:pt>
                <c:pt idx="113">
                  <c:v>39234</c:v>
                </c:pt>
                <c:pt idx="114">
                  <c:v>39264</c:v>
                </c:pt>
                <c:pt idx="115">
                  <c:v>39295</c:v>
                </c:pt>
                <c:pt idx="116">
                  <c:v>39326</c:v>
                </c:pt>
                <c:pt idx="117">
                  <c:v>39356</c:v>
                </c:pt>
                <c:pt idx="118">
                  <c:v>39387</c:v>
                </c:pt>
                <c:pt idx="119">
                  <c:v>39417</c:v>
                </c:pt>
                <c:pt idx="120">
                  <c:v>39448</c:v>
                </c:pt>
                <c:pt idx="121">
                  <c:v>39479</c:v>
                </c:pt>
                <c:pt idx="122">
                  <c:v>39508</c:v>
                </c:pt>
                <c:pt idx="123">
                  <c:v>39539</c:v>
                </c:pt>
                <c:pt idx="124">
                  <c:v>39569</c:v>
                </c:pt>
                <c:pt idx="125">
                  <c:v>39600</c:v>
                </c:pt>
                <c:pt idx="126">
                  <c:v>39630</c:v>
                </c:pt>
                <c:pt idx="127">
                  <c:v>39661</c:v>
                </c:pt>
                <c:pt idx="128">
                  <c:v>39692</c:v>
                </c:pt>
                <c:pt idx="129">
                  <c:v>39722</c:v>
                </c:pt>
                <c:pt idx="130">
                  <c:v>39753</c:v>
                </c:pt>
                <c:pt idx="131">
                  <c:v>39783</c:v>
                </c:pt>
                <c:pt idx="132">
                  <c:v>39814</c:v>
                </c:pt>
                <c:pt idx="133">
                  <c:v>39845</c:v>
                </c:pt>
                <c:pt idx="134">
                  <c:v>39873</c:v>
                </c:pt>
                <c:pt idx="135">
                  <c:v>39904</c:v>
                </c:pt>
                <c:pt idx="136">
                  <c:v>39934</c:v>
                </c:pt>
                <c:pt idx="137">
                  <c:v>39965</c:v>
                </c:pt>
                <c:pt idx="138">
                  <c:v>39995</c:v>
                </c:pt>
                <c:pt idx="139">
                  <c:v>40026</c:v>
                </c:pt>
                <c:pt idx="140">
                  <c:v>40057</c:v>
                </c:pt>
                <c:pt idx="141">
                  <c:v>40087</c:v>
                </c:pt>
                <c:pt idx="142">
                  <c:v>40118</c:v>
                </c:pt>
                <c:pt idx="143">
                  <c:v>40148</c:v>
                </c:pt>
                <c:pt idx="144">
                  <c:v>40179</c:v>
                </c:pt>
                <c:pt idx="145">
                  <c:v>40210</c:v>
                </c:pt>
                <c:pt idx="146">
                  <c:v>40238</c:v>
                </c:pt>
                <c:pt idx="147">
                  <c:v>40269</c:v>
                </c:pt>
                <c:pt idx="148">
                  <c:v>40299</c:v>
                </c:pt>
                <c:pt idx="149">
                  <c:v>40330</c:v>
                </c:pt>
                <c:pt idx="150">
                  <c:v>40360</c:v>
                </c:pt>
                <c:pt idx="151">
                  <c:v>40391</c:v>
                </c:pt>
                <c:pt idx="152">
                  <c:v>40422</c:v>
                </c:pt>
                <c:pt idx="153">
                  <c:v>40452</c:v>
                </c:pt>
                <c:pt idx="154">
                  <c:v>40483</c:v>
                </c:pt>
                <c:pt idx="155">
                  <c:v>40513</c:v>
                </c:pt>
                <c:pt idx="156">
                  <c:v>40544</c:v>
                </c:pt>
                <c:pt idx="157">
                  <c:v>40575</c:v>
                </c:pt>
                <c:pt idx="158">
                  <c:v>40603</c:v>
                </c:pt>
                <c:pt idx="159">
                  <c:v>40634</c:v>
                </c:pt>
                <c:pt idx="160">
                  <c:v>40664</c:v>
                </c:pt>
                <c:pt idx="161">
                  <c:v>40695</c:v>
                </c:pt>
                <c:pt idx="162">
                  <c:v>40725</c:v>
                </c:pt>
                <c:pt idx="163">
                  <c:v>40756</c:v>
                </c:pt>
                <c:pt idx="164">
                  <c:v>40787</c:v>
                </c:pt>
                <c:pt idx="165">
                  <c:v>40817</c:v>
                </c:pt>
                <c:pt idx="166">
                  <c:v>40848</c:v>
                </c:pt>
                <c:pt idx="167">
                  <c:v>40878</c:v>
                </c:pt>
                <c:pt idx="168">
                  <c:v>40909</c:v>
                </c:pt>
                <c:pt idx="169">
                  <c:v>40940</c:v>
                </c:pt>
                <c:pt idx="170">
                  <c:v>40969</c:v>
                </c:pt>
                <c:pt idx="171">
                  <c:v>41000</c:v>
                </c:pt>
                <c:pt idx="172">
                  <c:v>41030</c:v>
                </c:pt>
                <c:pt idx="173">
                  <c:v>41061</c:v>
                </c:pt>
                <c:pt idx="174">
                  <c:v>41091</c:v>
                </c:pt>
                <c:pt idx="175">
                  <c:v>41122</c:v>
                </c:pt>
                <c:pt idx="176">
                  <c:v>41153</c:v>
                </c:pt>
                <c:pt idx="177">
                  <c:v>41183</c:v>
                </c:pt>
                <c:pt idx="178">
                  <c:v>41214</c:v>
                </c:pt>
                <c:pt idx="179">
                  <c:v>41244</c:v>
                </c:pt>
                <c:pt idx="180">
                  <c:v>41275</c:v>
                </c:pt>
                <c:pt idx="181">
                  <c:v>41306</c:v>
                </c:pt>
                <c:pt idx="182">
                  <c:v>41334</c:v>
                </c:pt>
                <c:pt idx="183">
                  <c:v>41365</c:v>
                </c:pt>
                <c:pt idx="184">
                  <c:v>41395</c:v>
                </c:pt>
                <c:pt idx="185">
                  <c:v>41426</c:v>
                </c:pt>
                <c:pt idx="186">
                  <c:v>41456</c:v>
                </c:pt>
                <c:pt idx="187">
                  <c:v>41487</c:v>
                </c:pt>
                <c:pt idx="188">
                  <c:v>41518</c:v>
                </c:pt>
                <c:pt idx="189">
                  <c:v>41548</c:v>
                </c:pt>
                <c:pt idx="190">
                  <c:v>41579</c:v>
                </c:pt>
                <c:pt idx="191">
                  <c:v>41609</c:v>
                </c:pt>
                <c:pt idx="192">
                  <c:v>41640</c:v>
                </c:pt>
                <c:pt idx="193">
                  <c:v>41671</c:v>
                </c:pt>
                <c:pt idx="194">
                  <c:v>41699</c:v>
                </c:pt>
                <c:pt idx="195">
                  <c:v>41730</c:v>
                </c:pt>
                <c:pt idx="196">
                  <c:v>41760</c:v>
                </c:pt>
                <c:pt idx="197">
                  <c:v>41791</c:v>
                </c:pt>
                <c:pt idx="198">
                  <c:v>41821</c:v>
                </c:pt>
                <c:pt idx="199">
                  <c:v>41852</c:v>
                </c:pt>
                <c:pt idx="200">
                  <c:v>41883</c:v>
                </c:pt>
                <c:pt idx="201">
                  <c:v>41913</c:v>
                </c:pt>
                <c:pt idx="202">
                  <c:v>41944</c:v>
                </c:pt>
                <c:pt idx="203">
                  <c:v>41974</c:v>
                </c:pt>
                <c:pt idx="204">
                  <c:v>42005</c:v>
                </c:pt>
                <c:pt idx="205">
                  <c:v>42036</c:v>
                </c:pt>
                <c:pt idx="206">
                  <c:v>42064</c:v>
                </c:pt>
                <c:pt idx="207">
                  <c:v>42095</c:v>
                </c:pt>
                <c:pt idx="208">
                  <c:v>42125</c:v>
                </c:pt>
                <c:pt idx="209">
                  <c:v>42156</c:v>
                </c:pt>
                <c:pt idx="210">
                  <c:v>42186</c:v>
                </c:pt>
                <c:pt idx="211">
                  <c:v>42217</c:v>
                </c:pt>
                <c:pt idx="212">
                  <c:v>42248</c:v>
                </c:pt>
                <c:pt idx="213">
                  <c:v>42278</c:v>
                </c:pt>
                <c:pt idx="214">
                  <c:v>42309</c:v>
                </c:pt>
                <c:pt idx="215">
                  <c:v>42339</c:v>
                </c:pt>
                <c:pt idx="216">
                  <c:v>42370</c:v>
                </c:pt>
                <c:pt idx="217">
                  <c:v>42401</c:v>
                </c:pt>
                <c:pt idx="218">
                  <c:v>42430</c:v>
                </c:pt>
                <c:pt idx="219">
                  <c:v>42461</c:v>
                </c:pt>
                <c:pt idx="220">
                  <c:v>42491</c:v>
                </c:pt>
                <c:pt idx="221">
                  <c:v>42522</c:v>
                </c:pt>
                <c:pt idx="222">
                  <c:v>42552</c:v>
                </c:pt>
                <c:pt idx="223">
                  <c:v>42583</c:v>
                </c:pt>
                <c:pt idx="224">
                  <c:v>42614</c:v>
                </c:pt>
                <c:pt idx="225">
                  <c:v>42644</c:v>
                </c:pt>
                <c:pt idx="226">
                  <c:v>42675</c:v>
                </c:pt>
                <c:pt idx="227">
                  <c:v>42705</c:v>
                </c:pt>
                <c:pt idx="228">
                  <c:v>42736</c:v>
                </c:pt>
                <c:pt idx="229">
                  <c:v>42767</c:v>
                </c:pt>
                <c:pt idx="230">
                  <c:v>42795</c:v>
                </c:pt>
                <c:pt idx="231">
                  <c:v>42826</c:v>
                </c:pt>
                <c:pt idx="232">
                  <c:v>42856</c:v>
                </c:pt>
                <c:pt idx="233">
                  <c:v>42887</c:v>
                </c:pt>
                <c:pt idx="234">
                  <c:v>42917</c:v>
                </c:pt>
                <c:pt idx="235">
                  <c:v>42948</c:v>
                </c:pt>
                <c:pt idx="236">
                  <c:v>42979</c:v>
                </c:pt>
                <c:pt idx="237">
                  <c:v>43009</c:v>
                </c:pt>
                <c:pt idx="238">
                  <c:v>43040</c:v>
                </c:pt>
                <c:pt idx="239">
                  <c:v>43070</c:v>
                </c:pt>
                <c:pt idx="240">
                  <c:v>43101</c:v>
                </c:pt>
                <c:pt idx="241">
                  <c:v>43132</c:v>
                </c:pt>
                <c:pt idx="242">
                  <c:v>43160</c:v>
                </c:pt>
                <c:pt idx="243">
                  <c:v>43191</c:v>
                </c:pt>
                <c:pt idx="244">
                  <c:v>43221</c:v>
                </c:pt>
                <c:pt idx="245">
                  <c:v>43252</c:v>
                </c:pt>
              </c:numCache>
            </c:numRef>
          </c:cat>
          <c:val>
            <c:numRef>
              <c:f>'Dívida - Câmbio'!$C$2:$C$247</c:f>
              <c:numCache>
                <c:formatCode>General</c:formatCode>
                <c:ptCount val="246"/>
                <c:pt idx="47" formatCode="0%">
                  <c:v>0.61857034998337446</c:v>
                </c:pt>
                <c:pt idx="48" formatCode="0%">
                  <c:v>0.63484687908412163</c:v>
                </c:pt>
                <c:pt idx="49" formatCode="0%">
                  <c:v>0.62435237912467745</c:v>
                </c:pt>
                <c:pt idx="50" formatCode="0%">
                  <c:v>0.62172263239529257</c:v>
                </c:pt>
                <c:pt idx="51" formatCode="0%">
                  <c:v>0.62711222845669556</c:v>
                </c:pt>
                <c:pt idx="52" formatCode="0%">
                  <c:v>0.63823209300778116</c:v>
                </c:pt>
                <c:pt idx="53" formatCode="0%">
                  <c:v>0.66709659328617554</c:v>
                </c:pt>
                <c:pt idx="54" formatCode="0%">
                  <c:v>0.70614378345292661</c:v>
                </c:pt>
                <c:pt idx="55" formatCode="0%">
                  <c:v>0.65540223797243158</c:v>
                </c:pt>
                <c:pt idx="56" formatCode="0%">
                  <c:v>0.72686309997460485</c:v>
                </c:pt>
                <c:pt idx="57" formatCode="0%">
                  <c:v>0.68927551797597086</c:v>
                </c:pt>
                <c:pt idx="58" formatCode="0%">
                  <c:v>0.68603741857708023</c:v>
                </c:pt>
                <c:pt idx="59" formatCode="0%">
                  <c:v>0.66791123529317453</c:v>
                </c:pt>
                <c:pt idx="60" formatCode="0%">
                  <c:v>0.67785239028447852</c:v>
                </c:pt>
                <c:pt idx="61" formatCode="0%">
                  <c:v>0.6748390936996288</c:v>
                </c:pt>
                <c:pt idx="62" formatCode="0%">
                  <c:v>0.65383800329305819</c:v>
                </c:pt>
                <c:pt idx="63" formatCode="0%">
                  <c:v>0.60307112993640333</c:v>
                </c:pt>
                <c:pt idx="64" formatCode="0%">
                  <c:v>0.61182841181010594</c:v>
                </c:pt>
                <c:pt idx="65" formatCode="0%">
                  <c:v>0.60711908976769902</c:v>
                </c:pt>
                <c:pt idx="66" formatCode="0%">
                  <c:v>0.61478988363608578</c:v>
                </c:pt>
                <c:pt idx="67" formatCode="0%">
                  <c:v>0.61948552532470935</c:v>
                </c:pt>
                <c:pt idx="68" formatCode="0%">
                  <c:v>0.61923156880052843</c:v>
                </c:pt>
                <c:pt idx="69" formatCode="0%">
                  <c:v>0.61181970869599944</c:v>
                </c:pt>
                <c:pt idx="70" formatCode="0%">
                  <c:v>0.61752178726612539</c:v>
                </c:pt>
                <c:pt idx="71" formatCode="0%">
                  <c:v>0.61010704861154386</c:v>
                </c:pt>
                <c:pt idx="72" formatCode="0%">
                  <c:v>0.62270471365845814</c:v>
                </c:pt>
                <c:pt idx="73" formatCode="0%">
                  <c:v>0.61892145792177611</c:v>
                </c:pt>
                <c:pt idx="74" formatCode="0%">
                  <c:v>0.61733571919149988</c:v>
                </c:pt>
                <c:pt idx="75" formatCode="0%">
                  <c:v>0.60685619937559643</c:v>
                </c:pt>
                <c:pt idx="76" formatCode="0%">
                  <c:v>0.61268618233197913</c:v>
                </c:pt>
                <c:pt idx="77" formatCode="0%">
                  <c:v>0.60635922556197464</c:v>
                </c:pt>
                <c:pt idx="78" formatCode="0%">
                  <c:v>0.59489798007120864</c:v>
                </c:pt>
                <c:pt idx="79" formatCode="0%">
                  <c:v>0.58604148546620105</c:v>
                </c:pt>
                <c:pt idx="80" formatCode="0%">
                  <c:v>0.58141307747294313</c:v>
                </c:pt>
                <c:pt idx="81" formatCode="0%">
                  <c:v>0.58030739858253877</c:v>
                </c:pt>
                <c:pt idx="82" formatCode="0%">
                  <c:v>0.56962126514771338</c:v>
                </c:pt>
                <c:pt idx="83" formatCode="0%">
                  <c:v>0.56257517725314465</c:v>
                </c:pt>
                <c:pt idx="84" formatCode="0%">
                  <c:v>0.56690071563128086</c:v>
                </c:pt>
                <c:pt idx="85" formatCode="0%">
                  <c:v>0.57036203505818617</c:v>
                </c:pt>
                <c:pt idx="86" formatCode="0%">
                  <c:v>0.57759714809168561</c:v>
                </c:pt>
                <c:pt idx="87" formatCode="0%">
                  <c:v>0.56472232873138717</c:v>
                </c:pt>
                <c:pt idx="88" formatCode="0%">
                  <c:v>0.5576024305550531</c:v>
                </c:pt>
                <c:pt idx="89" formatCode="0%">
                  <c:v>0.55731952105037974</c:v>
                </c:pt>
                <c:pt idx="90" formatCode="0%">
                  <c:v>0.55816627114896811</c:v>
                </c:pt>
                <c:pt idx="91" formatCode="0%">
                  <c:v>0.55965732183633765</c:v>
                </c:pt>
                <c:pt idx="92" formatCode="0%">
                  <c:v>0.55698213050295109</c:v>
                </c:pt>
                <c:pt idx="93" formatCode="0%">
                  <c:v>0.55895667721005771</c:v>
                </c:pt>
                <c:pt idx="94" formatCode="0%">
                  <c:v>0.55707072738256935</c:v>
                </c:pt>
                <c:pt idx="95" formatCode="0%">
                  <c:v>0.56110634777862267</c:v>
                </c:pt>
                <c:pt idx="96" formatCode="0%">
                  <c:v>0.5664702658828773</c:v>
                </c:pt>
                <c:pt idx="97" formatCode="0%">
                  <c:v>0.56020855798280844</c:v>
                </c:pt>
                <c:pt idx="98" formatCode="0%">
                  <c:v>0.5647419424200133</c:v>
                </c:pt>
                <c:pt idx="99" formatCode="0%">
                  <c:v>0.55654266296057064</c:v>
                </c:pt>
                <c:pt idx="100" formatCode="0%">
                  <c:v>0.56549583352830335</c:v>
                </c:pt>
                <c:pt idx="101" formatCode="0%">
                  <c:v>0.55540813940435207</c:v>
                </c:pt>
                <c:pt idx="102" formatCode="0%">
                  <c:v>0.55894544913738509</c:v>
                </c:pt>
                <c:pt idx="103" formatCode="0%">
                  <c:v>0.55707022908614234</c:v>
                </c:pt>
                <c:pt idx="104" formatCode="0%">
                  <c:v>0.56120528860348651</c:v>
                </c:pt>
                <c:pt idx="105" formatCode="0%">
                  <c:v>0.56217668014289912</c:v>
                </c:pt>
                <c:pt idx="106" formatCode="0%">
                  <c:v>0.56012639647436047</c:v>
                </c:pt>
                <c:pt idx="107" formatCode="0%">
                  <c:v>0.55475106579306754</c:v>
                </c:pt>
                <c:pt idx="108" formatCode="0%">
                  <c:v>0.5615782723700713</c:v>
                </c:pt>
                <c:pt idx="109" formatCode="0%">
                  <c:v>0.5689096005497315</c:v>
                </c:pt>
                <c:pt idx="110" formatCode="0%">
                  <c:v>0.57237674698710383</c:v>
                </c:pt>
                <c:pt idx="111" formatCode="0%">
                  <c:v>0.57172274061703976</c:v>
                </c:pt>
                <c:pt idx="112" formatCode="0%">
                  <c:v>0.57922378636891847</c:v>
                </c:pt>
                <c:pt idx="113" formatCode="0%">
                  <c:v>0.58225068937156088</c:v>
                </c:pt>
                <c:pt idx="114" formatCode="0%">
                  <c:v>0.58331986359788823</c:v>
                </c:pt>
                <c:pt idx="115" formatCode="0%">
                  <c:v>0.58472555931192383</c:v>
                </c:pt>
                <c:pt idx="116" formatCode="0%">
                  <c:v>0.57881108384792312</c:v>
                </c:pt>
                <c:pt idx="117" formatCode="0%">
                  <c:v>0.57464250122023375</c:v>
                </c:pt>
                <c:pt idx="118" formatCode="0%">
                  <c:v>0.57238368885738933</c:v>
                </c:pt>
                <c:pt idx="119" formatCode="0%">
                  <c:v>0.56717011800587369</c:v>
                </c:pt>
                <c:pt idx="120" formatCode="0%">
                  <c:v>0.57511123458675883</c:v>
                </c:pt>
                <c:pt idx="121" formatCode="0%">
                  <c:v>0.57049342233578748</c:v>
                </c:pt>
                <c:pt idx="122" formatCode="0%">
                  <c:v>0.57090622669495095</c:v>
                </c:pt>
                <c:pt idx="123" formatCode="0%">
                  <c:v>0.56529264241125388</c:v>
                </c:pt>
                <c:pt idx="124" formatCode="0%">
                  <c:v>0.55830671463283721</c:v>
                </c:pt>
                <c:pt idx="125" formatCode="0%">
                  <c:v>0.55595415367366241</c:v>
                </c:pt>
                <c:pt idx="126" formatCode="0%">
                  <c:v>0.55458297319878891</c:v>
                </c:pt>
                <c:pt idx="127" formatCode="0%">
                  <c:v>0.54884170936196841</c:v>
                </c:pt>
                <c:pt idx="128" formatCode="0%">
                  <c:v>0.54830468558368206</c:v>
                </c:pt>
                <c:pt idx="129" formatCode="0%">
                  <c:v>0.55058105222526821</c:v>
                </c:pt>
                <c:pt idx="130" formatCode="0%">
                  <c:v>0.54655738160429579</c:v>
                </c:pt>
                <c:pt idx="131" formatCode="0%">
                  <c:v>0.55980644240788102</c:v>
                </c:pt>
                <c:pt idx="132" formatCode="0%">
                  <c:v>0.56861183308727414</c:v>
                </c:pt>
                <c:pt idx="133" formatCode="0%">
                  <c:v>0.5715288746576509</c:v>
                </c:pt>
                <c:pt idx="134" formatCode="0%">
                  <c:v>0.57469844002382975</c:v>
                </c:pt>
                <c:pt idx="135" formatCode="0%">
                  <c:v>0.56786093182606867</c:v>
                </c:pt>
                <c:pt idx="136" formatCode="0%">
                  <c:v>0.57052417857659798</c:v>
                </c:pt>
                <c:pt idx="137" formatCode="0%">
                  <c:v>0.58338889189327892</c:v>
                </c:pt>
                <c:pt idx="138" formatCode="0%">
                  <c:v>0.59732563554149531</c:v>
                </c:pt>
                <c:pt idx="139" formatCode="0%">
                  <c:v>0.60802400403977697</c:v>
                </c:pt>
                <c:pt idx="140" formatCode="0%">
                  <c:v>0.60803903563516193</c:v>
                </c:pt>
                <c:pt idx="141" formatCode="0%">
                  <c:v>0.61050687142988147</c:v>
                </c:pt>
                <c:pt idx="142" formatCode="0%">
                  <c:v>0.60297111207683229</c:v>
                </c:pt>
                <c:pt idx="143" formatCode="0%">
                  <c:v>0.59207931355386922</c:v>
                </c:pt>
                <c:pt idx="144" formatCode="0%">
                  <c:v>0.59772378095990153</c:v>
                </c:pt>
                <c:pt idx="145" formatCode="0%">
                  <c:v>0.59024068180087907</c:v>
                </c:pt>
                <c:pt idx="146" formatCode="0%">
                  <c:v>0.56243875762150553</c:v>
                </c:pt>
                <c:pt idx="147" formatCode="0%">
                  <c:v>0.56059374901377357</c:v>
                </c:pt>
                <c:pt idx="148" formatCode="0%">
                  <c:v>0.55959791959740812</c:v>
                </c:pt>
                <c:pt idx="149" formatCode="0%">
                  <c:v>0.55782107783193613</c:v>
                </c:pt>
                <c:pt idx="150" formatCode="0%">
                  <c:v>0.55537289715975813</c:v>
                </c:pt>
                <c:pt idx="151" formatCode="0%">
                  <c:v>0.54983010041903413</c:v>
                </c:pt>
                <c:pt idx="152" formatCode="0%">
                  <c:v>0.5489270657470996</c:v>
                </c:pt>
                <c:pt idx="153" formatCode="0%">
                  <c:v>0.55056317364033813</c:v>
                </c:pt>
                <c:pt idx="154" formatCode="0%">
                  <c:v>0.5461335797862602</c:v>
                </c:pt>
                <c:pt idx="155" formatCode="0%">
                  <c:v>0.51765333529601143</c:v>
                </c:pt>
                <c:pt idx="156" formatCode="0%">
                  <c:v>0.5238551669768462</c:v>
                </c:pt>
                <c:pt idx="157" formatCode="0%">
                  <c:v>0.52352840338093198</c:v>
                </c:pt>
                <c:pt idx="158" formatCode="0%">
                  <c:v>0.52612039539998168</c:v>
                </c:pt>
                <c:pt idx="159" formatCode="0%">
                  <c:v>0.52619981146997286</c:v>
                </c:pt>
                <c:pt idx="160" formatCode="0%">
                  <c:v>0.52250337400885405</c:v>
                </c:pt>
                <c:pt idx="161" formatCode="0%">
                  <c:v>0.52352112805773721</c:v>
                </c:pt>
                <c:pt idx="162" formatCode="0%">
                  <c:v>0.52490183395059387</c:v>
                </c:pt>
                <c:pt idx="163" formatCode="0%">
                  <c:v>0.52252365154856839</c:v>
                </c:pt>
                <c:pt idx="164" formatCode="0%">
                  <c:v>0.52106531638711051</c:v>
                </c:pt>
                <c:pt idx="165" formatCode="0%">
                  <c:v>0.51691279704359816</c:v>
                </c:pt>
                <c:pt idx="166" formatCode="0%">
                  <c:v>0.5174826557119655</c:v>
                </c:pt>
                <c:pt idx="167" formatCode="0%">
                  <c:v>0.51266176490077886</c:v>
                </c:pt>
                <c:pt idx="168" formatCode="0%">
                  <c:v>0.51851894239372021</c:v>
                </c:pt>
                <c:pt idx="169" formatCode="0%">
                  <c:v>0.52274088341835623</c:v>
                </c:pt>
                <c:pt idx="170" formatCode="0%">
                  <c:v>0.52717859656209431</c:v>
                </c:pt>
                <c:pt idx="171" formatCode="0%">
                  <c:v>0.53198568646655919</c:v>
                </c:pt>
                <c:pt idx="172" formatCode="0%">
                  <c:v>0.53228927315637953</c:v>
                </c:pt>
                <c:pt idx="173" formatCode="0%">
                  <c:v>0.53420100762485312</c:v>
                </c:pt>
                <c:pt idx="174" formatCode="0%">
                  <c:v>0.53594542752944996</c:v>
                </c:pt>
                <c:pt idx="175" formatCode="0%">
                  <c:v>0.53330634547995814</c:v>
                </c:pt>
                <c:pt idx="176" formatCode="0%">
                  <c:v>0.54050259291857583</c:v>
                </c:pt>
                <c:pt idx="177" formatCode="0%">
                  <c:v>0.54555737165580986</c:v>
                </c:pt>
                <c:pt idx="178" formatCode="0%">
                  <c:v>0.54690839079237996</c:v>
                </c:pt>
                <c:pt idx="179" formatCode="0%">
                  <c:v>0.53667189018767292</c:v>
                </c:pt>
                <c:pt idx="180" formatCode="0%">
                  <c:v>0.53961038203711453</c:v>
                </c:pt>
                <c:pt idx="181" formatCode="0%">
                  <c:v>0.53996381214714761</c:v>
                </c:pt>
                <c:pt idx="182" formatCode="0%">
                  <c:v>0.54053991908165355</c:v>
                </c:pt>
                <c:pt idx="183" formatCode="0%">
                  <c:v>0.53820706957765951</c:v>
                </c:pt>
                <c:pt idx="184" formatCode="0%">
                  <c:v>0.53973313045622562</c:v>
                </c:pt>
                <c:pt idx="185" formatCode="0%">
                  <c:v>0.53606276796045615</c:v>
                </c:pt>
                <c:pt idx="186" formatCode="0%">
                  <c:v>0.5369239733341985</c:v>
                </c:pt>
                <c:pt idx="187" formatCode="0%">
                  <c:v>0.53444957041531127</c:v>
                </c:pt>
                <c:pt idx="188" formatCode="0%">
                  <c:v>0.5294496168180306</c:v>
                </c:pt>
                <c:pt idx="189" formatCode="0%">
                  <c:v>0.53089362168524024</c:v>
                </c:pt>
                <c:pt idx="190" formatCode="0%">
                  <c:v>0.52722979625365562</c:v>
                </c:pt>
                <c:pt idx="191" formatCode="0%">
                  <c:v>0.51541505685233702</c:v>
                </c:pt>
                <c:pt idx="192" formatCode="0%">
                  <c:v>0.52618263143426336</c:v>
                </c:pt>
                <c:pt idx="193" formatCode="0%">
                  <c:v>0.51829478652938621</c:v>
                </c:pt>
                <c:pt idx="194" formatCode="0%">
                  <c:v>0.51786418106785248</c:v>
                </c:pt>
                <c:pt idx="195" formatCode="0%">
                  <c:v>0.51972375566333173</c:v>
                </c:pt>
                <c:pt idx="196" formatCode="0%">
                  <c:v>0.5214291127742704</c:v>
                </c:pt>
                <c:pt idx="197" formatCode="0%">
                  <c:v>0.52751549183148183</c:v>
                </c:pt>
                <c:pt idx="198" formatCode="0%">
                  <c:v>0.5321267255428731</c:v>
                </c:pt>
                <c:pt idx="199" formatCode="0%">
                  <c:v>0.53829019101191389</c:v>
                </c:pt>
                <c:pt idx="200" formatCode="0%">
                  <c:v>0.55110966281862317</c:v>
                </c:pt>
                <c:pt idx="201" formatCode="0%">
                  <c:v>0.5542176081316772</c:v>
                </c:pt>
                <c:pt idx="202" formatCode="0%">
                  <c:v>0.55988846012582694</c:v>
                </c:pt>
                <c:pt idx="203" formatCode="0%">
                  <c:v>0.56280930992171074</c:v>
                </c:pt>
                <c:pt idx="204" formatCode="0%">
                  <c:v>0.57167295057409573</c:v>
                </c:pt>
                <c:pt idx="205" formatCode="0%">
                  <c:v>0.58292509470843734</c:v>
                </c:pt>
                <c:pt idx="206" formatCode="0%">
                  <c:v>0.5949651671700088</c:v>
                </c:pt>
                <c:pt idx="207" formatCode="0%">
                  <c:v>0.59116374942749861</c:v>
                </c:pt>
                <c:pt idx="208" formatCode="0%">
                  <c:v>0.60212128018234945</c:v>
                </c:pt>
                <c:pt idx="209" formatCode="0%">
                  <c:v>0.60748047819707296</c:v>
                </c:pt>
                <c:pt idx="210" formatCode="0%">
                  <c:v>0.62163245283758584</c:v>
                </c:pt>
                <c:pt idx="211" formatCode="0%">
                  <c:v>0.62991583008376317</c:v>
                </c:pt>
                <c:pt idx="212" formatCode="0%">
                  <c:v>0.63647692813590029</c:v>
                </c:pt>
                <c:pt idx="213" formatCode="0%">
                  <c:v>0.63903971283687155</c:v>
                </c:pt>
                <c:pt idx="214" formatCode="0%">
                  <c:v>0.64262052617088328</c:v>
                </c:pt>
                <c:pt idx="215" formatCode="0%">
                  <c:v>0.65504712939279708</c:v>
                </c:pt>
                <c:pt idx="216" formatCode="0%">
                  <c:v>0.66504097765132175</c:v>
                </c:pt>
                <c:pt idx="217" formatCode="0%">
                  <c:v>0.66649921350965757</c:v>
                </c:pt>
                <c:pt idx="218" formatCode="0%">
                  <c:v>0.66355052600584663</c:v>
                </c:pt>
                <c:pt idx="219" formatCode="0%">
                  <c:v>0.66756613563013845</c:v>
                </c:pt>
                <c:pt idx="220" formatCode="0%">
                  <c:v>0.67753117823699083</c:v>
                </c:pt>
                <c:pt idx="221" formatCode="0%">
                  <c:v>0.67579427160786609</c:v>
                </c:pt>
                <c:pt idx="222" formatCode="0%">
                  <c:v>0.68713949374599337</c:v>
                </c:pt>
                <c:pt idx="223" formatCode="0%">
                  <c:v>0.69317663787875616</c:v>
                </c:pt>
                <c:pt idx="224" formatCode="0%">
                  <c:v>0.70073093351544735</c:v>
                </c:pt>
                <c:pt idx="225" formatCode="0%">
                  <c:v>0.70003108064226416</c:v>
                </c:pt>
                <c:pt idx="226" formatCode="0%">
                  <c:v>0.71091149576452928</c:v>
                </c:pt>
                <c:pt idx="227" formatCode="0%">
                  <c:v>0.69952501009789092</c:v>
                </c:pt>
                <c:pt idx="228" formatCode="0%">
                  <c:v>0.6986150576415604</c:v>
                </c:pt>
                <c:pt idx="229" formatCode="0%">
                  <c:v>0.70410551433872304</c:v>
                </c:pt>
                <c:pt idx="230" formatCode="0%">
                  <c:v>0.71328482601055188</c:v>
                </c:pt>
                <c:pt idx="231" formatCode="0%">
                  <c:v>0.71465412873336509</c:v>
                </c:pt>
                <c:pt idx="232" formatCode="0%">
                  <c:v>0.72395666169114592</c:v>
                </c:pt>
                <c:pt idx="233" formatCode="0%">
                  <c:v>0.72792030452384393</c:v>
                </c:pt>
                <c:pt idx="234" formatCode="0%">
                  <c:v>0.73231770007157193</c:v>
                </c:pt>
                <c:pt idx="235" formatCode="0%">
                  <c:v>0.73694254819736105</c:v>
                </c:pt>
                <c:pt idx="236" formatCode="0%">
                  <c:v>0.73809893269321436</c:v>
                </c:pt>
                <c:pt idx="237" formatCode="0%">
                  <c:v>0.74277069989020483</c:v>
                </c:pt>
                <c:pt idx="238" formatCode="0%">
                  <c:v>0.74226790330119075</c:v>
                </c:pt>
                <c:pt idx="239" formatCode="0%">
                  <c:v>0.74004920288680065</c:v>
                </c:pt>
                <c:pt idx="240" formatCode="0%">
                  <c:v>0.74453965012851098</c:v>
                </c:pt>
                <c:pt idx="241" formatCode="0%">
                  <c:v>0.75081114459177123</c:v>
                </c:pt>
                <c:pt idx="242" formatCode="0%">
                  <c:v>0.75343094945183886</c:v>
                </c:pt>
                <c:pt idx="243" formatCode="0%">
                  <c:v>0.7575675465236551</c:v>
                </c:pt>
                <c:pt idx="244" formatCode="0%">
                  <c:v>0.7693392645152568</c:v>
                </c:pt>
                <c:pt idx="245" formatCode="0%">
                  <c:v>0.77162460300842028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CE-458A-8C65-CFEF9B00F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139264"/>
        <c:axId val="112153344"/>
      </c:lineChart>
      <c:lineChart>
        <c:grouping val="standard"/>
        <c:varyColors val="0"/>
        <c:ser>
          <c:idx val="2"/>
          <c:order val="2"/>
          <c:tx>
            <c:strRef>
              <c:f>'Dívida - Câmbio'!$D$1</c:f>
              <c:strCache>
                <c:ptCount val="1"/>
                <c:pt idx="0">
                  <c:v>Dólar</c:v>
                </c:pt>
              </c:strCache>
            </c:strRef>
          </c:tx>
          <c:spPr>
            <a:ln w="31750"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'Dívida - Câmbio'!$A$2:$A$226</c:f>
              <c:numCache>
                <c:formatCode>mmm\-yy</c:formatCode>
                <c:ptCount val="225"/>
                <c:pt idx="0">
                  <c:v>35796</c:v>
                </c:pt>
                <c:pt idx="1">
                  <c:v>35827</c:v>
                </c:pt>
                <c:pt idx="2">
                  <c:v>35855</c:v>
                </c:pt>
                <c:pt idx="3">
                  <c:v>35886</c:v>
                </c:pt>
                <c:pt idx="4">
                  <c:v>35916</c:v>
                </c:pt>
                <c:pt idx="5">
                  <c:v>35947</c:v>
                </c:pt>
                <c:pt idx="6">
                  <c:v>35977</c:v>
                </c:pt>
                <c:pt idx="7">
                  <c:v>36008</c:v>
                </c:pt>
                <c:pt idx="8">
                  <c:v>36039</c:v>
                </c:pt>
                <c:pt idx="9">
                  <c:v>36069</c:v>
                </c:pt>
                <c:pt idx="10">
                  <c:v>36100</c:v>
                </c:pt>
                <c:pt idx="11">
                  <c:v>36130</c:v>
                </c:pt>
                <c:pt idx="12">
                  <c:v>36161</c:v>
                </c:pt>
                <c:pt idx="13">
                  <c:v>36192</c:v>
                </c:pt>
                <c:pt idx="14">
                  <c:v>36220</c:v>
                </c:pt>
                <c:pt idx="15">
                  <c:v>36251</c:v>
                </c:pt>
                <c:pt idx="16">
                  <c:v>36281</c:v>
                </c:pt>
                <c:pt idx="17">
                  <c:v>36312</c:v>
                </c:pt>
                <c:pt idx="18">
                  <c:v>36342</c:v>
                </c:pt>
                <c:pt idx="19">
                  <c:v>36373</c:v>
                </c:pt>
                <c:pt idx="20">
                  <c:v>36404</c:v>
                </c:pt>
                <c:pt idx="21">
                  <c:v>36434</c:v>
                </c:pt>
                <c:pt idx="22">
                  <c:v>36465</c:v>
                </c:pt>
                <c:pt idx="23">
                  <c:v>36495</c:v>
                </c:pt>
                <c:pt idx="24">
                  <c:v>36526</c:v>
                </c:pt>
                <c:pt idx="25">
                  <c:v>36557</c:v>
                </c:pt>
                <c:pt idx="26">
                  <c:v>36586</c:v>
                </c:pt>
                <c:pt idx="27">
                  <c:v>36617</c:v>
                </c:pt>
                <c:pt idx="28">
                  <c:v>36647</c:v>
                </c:pt>
                <c:pt idx="29">
                  <c:v>36678</c:v>
                </c:pt>
                <c:pt idx="30">
                  <c:v>36708</c:v>
                </c:pt>
                <c:pt idx="31">
                  <c:v>36739</c:v>
                </c:pt>
                <c:pt idx="32">
                  <c:v>36770</c:v>
                </c:pt>
                <c:pt idx="33">
                  <c:v>36800</c:v>
                </c:pt>
                <c:pt idx="34">
                  <c:v>36831</c:v>
                </c:pt>
                <c:pt idx="35">
                  <c:v>36861</c:v>
                </c:pt>
                <c:pt idx="36">
                  <c:v>36892</c:v>
                </c:pt>
                <c:pt idx="37">
                  <c:v>36923</c:v>
                </c:pt>
                <c:pt idx="38">
                  <c:v>36951</c:v>
                </c:pt>
                <c:pt idx="39">
                  <c:v>36982</c:v>
                </c:pt>
                <c:pt idx="40">
                  <c:v>37012</c:v>
                </c:pt>
                <c:pt idx="41">
                  <c:v>37043</c:v>
                </c:pt>
                <c:pt idx="42">
                  <c:v>37073</c:v>
                </c:pt>
                <c:pt idx="43">
                  <c:v>37104</c:v>
                </c:pt>
                <c:pt idx="44">
                  <c:v>37135</c:v>
                </c:pt>
                <c:pt idx="45">
                  <c:v>37165</c:v>
                </c:pt>
                <c:pt idx="46">
                  <c:v>37196</c:v>
                </c:pt>
                <c:pt idx="47">
                  <c:v>37226</c:v>
                </c:pt>
                <c:pt idx="48">
                  <c:v>37257</c:v>
                </c:pt>
                <c:pt idx="49">
                  <c:v>37288</c:v>
                </c:pt>
                <c:pt idx="50">
                  <c:v>37316</c:v>
                </c:pt>
                <c:pt idx="51">
                  <c:v>37347</c:v>
                </c:pt>
                <c:pt idx="52">
                  <c:v>37377</c:v>
                </c:pt>
                <c:pt idx="53">
                  <c:v>37408</c:v>
                </c:pt>
                <c:pt idx="54">
                  <c:v>37438</c:v>
                </c:pt>
                <c:pt idx="55">
                  <c:v>37469</c:v>
                </c:pt>
                <c:pt idx="56">
                  <c:v>37500</c:v>
                </c:pt>
                <c:pt idx="57">
                  <c:v>37530</c:v>
                </c:pt>
                <c:pt idx="58">
                  <c:v>37561</c:v>
                </c:pt>
                <c:pt idx="59">
                  <c:v>37591</c:v>
                </c:pt>
                <c:pt idx="60">
                  <c:v>37622</c:v>
                </c:pt>
                <c:pt idx="61">
                  <c:v>37653</c:v>
                </c:pt>
                <c:pt idx="62">
                  <c:v>37681</c:v>
                </c:pt>
                <c:pt idx="63">
                  <c:v>37712</c:v>
                </c:pt>
                <c:pt idx="64">
                  <c:v>37742</c:v>
                </c:pt>
                <c:pt idx="65">
                  <c:v>37773</c:v>
                </c:pt>
                <c:pt idx="66">
                  <c:v>37803</c:v>
                </c:pt>
                <c:pt idx="67">
                  <c:v>37834</c:v>
                </c:pt>
                <c:pt idx="68">
                  <c:v>37865</c:v>
                </c:pt>
                <c:pt idx="69">
                  <c:v>37895</c:v>
                </c:pt>
                <c:pt idx="70">
                  <c:v>37926</c:v>
                </c:pt>
                <c:pt idx="71">
                  <c:v>37956</c:v>
                </c:pt>
                <c:pt idx="72">
                  <c:v>37987</c:v>
                </c:pt>
                <c:pt idx="73">
                  <c:v>38018</c:v>
                </c:pt>
                <c:pt idx="74">
                  <c:v>38047</c:v>
                </c:pt>
                <c:pt idx="75">
                  <c:v>38078</c:v>
                </c:pt>
                <c:pt idx="76">
                  <c:v>38108</c:v>
                </c:pt>
                <c:pt idx="77">
                  <c:v>38139</c:v>
                </c:pt>
                <c:pt idx="78">
                  <c:v>38169</c:v>
                </c:pt>
                <c:pt idx="79">
                  <c:v>38200</c:v>
                </c:pt>
                <c:pt idx="80">
                  <c:v>38231</c:v>
                </c:pt>
                <c:pt idx="81">
                  <c:v>38261</c:v>
                </c:pt>
                <c:pt idx="82">
                  <c:v>38292</c:v>
                </c:pt>
                <c:pt idx="83">
                  <c:v>38322</c:v>
                </c:pt>
                <c:pt idx="84">
                  <c:v>38353</c:v>
                </c:pt>
                <c:pt idx="85">
                  <c:v>38384</c:v>
                </c:pt>
                <c:pt idx="86">
                  <c:v>38412</c:v>
                </c:pt>
                <c:pt idx="87">
                  <c:v>38443</c:v>
                </c:pt>
                <c:pt idx="88">
                  <c:v>38473</c:v>
                </c:pt>
                <c:pt idx="89">
                  <c:v>38504</c:v>
                </c:pt>
                <c:pt idx="90">
                  <c:v>38534</c:v>
                </c:pt>
                <c:pt idx="91">
                  <c:v>38565</c:v>
                </c:pt>
                <c:pt idx="92">
                  <c:v>38596</c:v>
                </c:pt>
                <c:pt idx="93">
                  <c:v>38626</c:v>
                </c:pt>
                <c:pt idx="94">
                  <c:v>38657</c:v>
                </c:pt>
                <c:pt idx="95">
                  <c:v>38687</c:v>
                </c:pt>
                <c:pt idx="96">
                  <c:v>38718</c:v>
                </c:pt>
                <c:pt idx="97">
                  <c:v>38749</c:v>
                </c:pt>
                <c:pt idx="98">
                  <c:v>38777</c:v>
                </c:pt>
                <c:pt idx="99">
                  <c:v>38808</c:v>
                </c:pt>
                <c:pt idx="100">
                  <c:v>38838</c:v>
                </c:pt>
                <c:pt idx="101">
                  <c:v>38869</c:v>
                </c:pt>
                <c:pt idx="102">
                  <c:v>38899</c:v>
                </c:pt>
                <c:pt idx="103">
                  <c:v>38930</c:v>
                </c:pt>
                <c:pt idx="104">
                  <c:v>38961</c:v>
                </c:pt>
                <c:pt idx="105">
                  <c:v>38991</c:v>
                </c:pt>
                <c:pt idx="106">
                  <c:v>39022</c:v>
                </c:pt>
                <c:pt idx="107">
                  <c:v>39052</c:v>
                </c:pt>
                <c:pt idx="108">
                  <c:v>39083</c:v>
                </c:pt>
                <c:pt idx="109">
                  <c:v>39114</c:v>
                </c:pt>
                <c:pt idx="110">
                  <c:v>39142</c:v>
                </c:pt>
                <c:pt idx="111">
                  <c:v>39173</c:v>
                </c:pt>
                <c:pt idx="112">
                  <c:v>39203</c:v>
                </c:pt>
                <c:pt idx="113">
                  <c:v>39234</c:v>
                </c:pt>
                <c:pt idx="114">
                  <c:v>39264</c:v>
                </c:pt>
                <c:pt idx="115">
                  <c:v>39295</c:v>
                </c:pt>
                <c:pt idx="116">
                  <c:v>39326</c:v>
                </c:pt>
                <c:pt idx="117">
                  <c:v>39356</c:v>
                </c:pt>
                <c:pt idx="118">
                  <c:v>39387</c:v>
                </c:pt>
                <c:pt idx="119">
                  <c:v>39417</c:v>
                </c:pt>
                <c:pt idx="120">
                  <c:v>39448</c:v>
                </c:pt>
                <c:pt idx="121">
                  <c:v>39479</c:v>
                </c:pt>
                <c:pt idx="122">
                  <c:v>39508</c:v>
                </c:pt>
                <c:pt idx="123">
                  <c:v>39539</c:v>
                </c:pt>
                <c:pt idx="124">
                  <c:v>39569</c:v>
                </c:pt>
                <c:pt idx="125">
                  <c:v>39600</c:v>
                </c:pt>
                <c:pt idx="126">
                  <c:v>39630</c:v>
                </c:pt>
                <c:pt idx="127">
                  <c:v>39661</c:v>
                </c:pt>
                <c:pt idx="128">
                  <c:v>39692</c:v>
                </c:pt>
                <c:pt idx="129">
                  <c:v>39722</c:v>
                </c:pt>
                <c:pt idx="130">
                  <c:v>39753</c:v>
                </c:pt>
                <c:pt idx="131">
                  <c:v>39783</c:v>
                </c:pt>
                <c:pt idx="132">
                  <c:v>39814</c:v>
                </c:pt>
                <c:pt idx="133">
                  <c:v>39845</c:v>
                </c:pt>
                <c:pt idx="134">
                  <c:v>39873</c:v>
                </c:pt>
                <c:pt idx="135">
                  <c:v>39904</c:v>
                </c:pt>
                <c:pt idx="136">
                  <c:v>39934</c:v>
                </c:pt>
                <c:pt idx="137">
                  <c:v>39965</c:v>
                </c:pt>
                <c:pt idx="138">
                  <c:v>39995</c:v>
                </c:pt>
                <c:pt idx="139">
                  <c:v>40026</c:v>
                </c:pt>
                <c:pt idx="140">
                  <c:v>40057</c:v>
                </c:pt>
                <c:pt idx="141">
                  <c:v>40087</c:v>
                </c:pt>
                <c:pt idx="142">
                  <c:v>40118</c:v>
                </c:pt>
                <c:pt idx="143">
                  <c:v>40148</c:v>
                </c:pt>
                <c:pt idx="144">
                  <c:v>40179</c:v>
                </c:pt>
                <c:pt idx="145">
                  <c:v>40210</c:v>
                </c:pt>
                <c:pt idx="146">
                  <c:v>40238</c:v>
                </c:pt>
                <c:pt idx="147">
                  <c:v>40269</c:v>
                </c:pt>
                <c:pt idx="148">
                  <c:v>40299</c:v>
                </c:pt>
                <c:pt idx="149">
                  <c:v>40330</c:v>
                </c:pt>
                <c:pt idx="150">
                  <c:v>40360</c:v>
                </c:pt>
                <c:pt idx="151">
                  <c:v>40391</c:v>
                </c:pt>
                <c:pt idx="152">
                  <c:v>40422</c:v>
                </c:pt>
                <c:pt idx="153">
                  <c:v>40452</c:v>
                </c:pt>
                <c:pt idx="154">
                  <c:v>40483</c:v>
                </c:pt>
                <c:pt idx="155">
                  <c:v>40513</c:v>
                </c:pt>
                <c:pt idx="156">
                  <c:v>40544</c:v>
                </c:pt>
                <c:pt idx="157">
                  <c:v>40575</c:v>
                </c:pt>
                <c:pt idx="158">
                  <c:v>40603</c:v>
                </c:pt>
                <c:pt idx="159">
                  <c:v>40634</c:v>
                </c:pt>
                <c:pt idx="160">
                  <c:v>40664</c:v>
                </c:pt>
                <c:pt idx="161">
                  <c:v>40695</c:v>
                </c:pt>
                <c:pt idx="162">
                  <c:v>40725</c:v>
                </c:pt>
                <c:pt idx="163">
                  <c:v>40756</c:v>
                </c:pt>
                <c:pt idx="164">
                  <c:v>40787</c:v>
                </c:pt>
                <c:pt idx="165">
                  <c:v>40817</c:v>
                </c:pt>
                <c:pt idx="166">
                  <c:v>40848</c:v>
                </c:pt>
                <c:pt idx="167">
                  <c:v>40878</c:v>
                </c:pt>
                <c:pt idx="168">
                  <c:v>40909</c:v>
                </c:pt>
                <c:pt idx="169">
                  <c:v>40940</c:v>
                </c:pt>
                <c:pt idx="170">
                  <c:v>40969</c:v>
                </c:pt>
                <c:pt idx="171">
                  <c:v>41000</c:v>
                </c:pt>
                <c:pt idx="172">
                  <c:v>41030</c:v>
                </c:pt>
                <c:pt idx="173">
                  <c:v>41061</c:v>
                </c:pt>
                <c:pt idx="174">
                  <c:v>41091</c:v>
                </c:pt>
                <c:pt idx="175">
                  <c:v>41122</c:v>
                </c:pt>
                <c:pt idx="176">
                  <c:v>41153</c:v>
                </c:pt>
                <c:pt idx="177">
                  <c:v>41183</c:v>
                </c:pt>
                <c:pt idx="178">
                  <c:v>41214</c:v>
                </c:pt>
                <c:pt idx="179">
                  <c:v>41244</c:v>
                </c:pt>
                <c:pt idx="180">
                  <c:v>41275</c:v>
                </c:pt>
                <c:pt idx="181">
                  <c:v>41306</c:v>
                </c:pt>
                <c:pt idx="182">
                  <c:v>41334</c:v>
                </c:pt>
                <c:pt idx="183">
                  <c:v>41365</c:v>
                </c:pt>
                <c:pt idx="184">
                  <c:v>41395</c:v>
                </c:pt>
                <c:pt idx="185">
                  <c:v>41426</c:v>
                </c:pt>
                <c:pt idx="186">
                  <c:v>41456</c:v>
                </c:pt>
                <c:pt idx="187">
                  <c:v>41487</c:v>
                </c:pt>
                <c:pt idx="188">
                  <c:v>41518</c:v>
                </c:pt>
                <c:pt idx="189">
                  <c:v>41548</c:v>
                </c:pt>
                <c:pt idx="190">
                  <c:v>41579</c:v>
                </c:pt>
                <c:pt idx="191">
                  <c:v>41609</c:v>
                </c:pt>
                <c:pt idx="192">
                  <c:v>41640</c:v>
                </c:pt>
                <c:pt idx="193">
                  <c:v>41671</c:v>
                </c:pt>
                <c:pt idx="194">
                  <c:v>41699</c:v>
                </c:pt>
                <c:pt idx="195">
                  <c:v>41730</c:v>
                </c:pt>
                <c:pt idx="196">
                  <c:v>41760</c:v>
                </c:pt>
                <c:pt idx="197">
                  <c:v>41791</c:v>
                </c:pt>
                <c:pt idx="198">
                  <c:v>41821</c:v>
                </c:pt>
                <c:pt idx="199">
                  <c:v>41852</c:v>
                </c:pt>
                <c:pt idx="200">
                  <c:v>41883</c:v>
                </c:pt>
                <c:pt idx="201">
                  <c:v>41913</c:v>
                </c:pt>
                <c:pt idx="202">
                  <c:v>41944</c:v>
                </c:pt>
                <c:pt idx="203">
                  <c:v>41974</c:v>
                </c:pt>
                <c:pt idx="204">
                  <c:v>42005</c:v>
                </c:pt>
                <c:pt idx="205">
                  <c:v>42036</c:v>
                </c:pt>
                <c:pt idx="206">
                  <c:v>42064</c:v>
                </c:pt>
                <c:pt idx="207">
                  <c:v>42095</c:v>
                </c:pt>
                <c:pt idx="208">
                  <c:v>42125</c:v>
                </c:pt>
                <c:pt idx="209">
                  <c:v>42156</c:v>
                </c:pt>
                <c:pt idx="210">
                  <c:v>42186</c:v>
                </c:pt>
                <c:pt idx="211">
                  <c:v>42217</c:v>
                </c:pt>
                <c:pt idx="212">
                  <c:v>42248</c:v>
                </c:pt>
                <c:pt idx="213">
                  <c:v>42278</c:v>
                </c:pt>
                <c:pt idx="214">
                  <c:v>42309</c:v>
                </c:pt>
                <c:pt idx="215">
                  <c:v>42339</c:v>
                </c:pt>
                <c:pt idx="216">
                  <c:v>42370</c:v>
                </c:pt>
                <c:pt idx="217">
                  <c:v>42401</c:v>
                </c:pt>
                <c:pt idx="218">
                  <c:v>42430</c:v>
                </c:pt>
                <c:pt idx="219">
                  <c:v>42461</c:v>
                </c:pt>
                <c:pt idx="220">
                  <c:v>42491</c:v>
                </c:pt>
                <c:pt idx="221">
                  <c:v>42522</c:v>
                </c:pt>
                <c:pt idx="222">
                  <c:v>42552</c:v>
                </c:pt>
                <c:pt idx="223">
                  <c:v>42583</c:v>
                </c:pt>
                <c:pt idx="224">
                  <c:v>42614</c:v>
                </c:pt>
              </c:numCache>
            </c:numRef>
          </c:cat>
          <c:val>
            <c:numRef>
              <c:f>'Dívida - Câmbio'!$D$2:$D$247</c:f>
              <c:numCache>
                <c:formatCode>_(* #,##0.00_);_(* \(#,##0.00\);_(* "-"??_);_(@_)</c:formatCode>
                <c:ptCount val="246"/>
                <c:pt idx="0">
                  <c:v>1.1229</c:v>
                </c:pt>
                <c:pt idx="1">
                  <c:v>1.1295999999999999</c:v>
                </c:pt>
                <c:pt idx="2">
                  <c:v>1.1366000000000001</c:v>
                </c:pt>
                <c:pt idx="3">
                  <c:v>1.1435</c:v>
                </c:pt>
                <c:pt idx="4">
                  <c:v>1.1496999999999999</c:v>
                </c:pt>
                <c:pt idx="5">
                  <c:v>1.1560999999999999</c:v>
                </c:pt>
                <c:pt idx="6">
                  <c:v>1.1626000000000001</c:v>
                </c:pt>
                <c:pt idx="7">
                  <c:v>1.1760999999999999</c:v>
                </c:pt>
                <c:pt idx="8">
                  <c:v>1.1848000000000001</c:v>
                </c:pt>
                <c:pt idx="9">
                  <c:v>1.1923999999999999</c:v>
                </c:pt>
                <c:pt idx="10">
                  <c:v>1.2003999999999999</c:v>
                </c:pt>
                <c:pt idx="11">
                  <c:v>1.2079</c:v>
                </c:pt>
                <c:pt idx="12">
                  <c:v>1.9823999999999999</c:v>
                </c:pt>
                <c:pt idx="13">
                  <c:v>2.0640000000000001</c:v>
                </c:pt>
                <c:pt idx="14">
                  <c:v>1.7212000000000001</c:v>
                </c:pt>
                <c:pt idx="15">
                  <c:v>1.6598999999999999</c:v>
                </c:pt>
                <c:pt idx="16">
                  <c:v>1.7232000000000001</c:v>
                </c:pt>
                <c:pt idx="17">
                  <c:v>1.7686999999999999</c:v>
                </c:pt>
                <c:pt idx="18">
                  <c:v>1.7884</c:v>
                </c:pt>
                <c:pt idx="19">
                  <c:v>1.9151</c:v>
                </c:pt>
                <c:pt idx="20">
                  <c:v>1.9215</c:v>
                </c:pt>
                <c:pt idx="21">
                  <c:v>1.9521999999999999</c:v>
                </c:pt>
                <c:pt idx="22">
                  <c:v>1.9218999999999999</c:v>
                </c:pt>
                <c:pt idx="23">
                  <c:v>1.7882</c:v>
                </c:pt>
                <c:pt idx="24">
                  <c:v>1.8016000000000001</c:v>
                </c:pt>
                <c:pt idx="25">
                  <c:v>1.7677</c:v>
                </c:pt>
                <c:pt idx="26">
                  <c:v>1.7464999999999999</c:v>
                </c:pt>
                <c:pt idx="27">
                  <c:v>1.8059000000000001</c:v>
                </c:pt>
                <c:pt idx="28">
                  <c:v>1.8258000000000001</c:v>
                </c:pt>
                <c:pt idx="29">
                  <c:v>1.7991999999999999</c:v>
                </c:pt>
                <c:pt idx="30">
                  <c:v>1.774</c:v>
                </c:pt>
                <c:pt idx="31">
                  <c:v>1.8226</c:v>
                </c:pt>
                <c:pt idx="32">
                  <c:v>1.8429</c:v>
                </c:pt>
                <c:pt idx="33">
                  <c:v>1.9081999999999999</c:v>
                </c:pt>
                <c:pt idx="34">
                  <c:v>1.9588000000000001</c:v>
                </c:pt>
                <c:pt idx="35">
                  <c:v>1.9545999999999999</c:v>
                </c:pt>
                <c:pt idx="36">
                  <c:v>1.9702999999999999</c:v>
                </c:pt>
                <c:pt idx="37">
                  <c:v>2.0444</c:v>
                </c:pt>
                <c:pt idx="38">
                  <c:v>2.1608000000000001</c:v>
                </c:pt>
                <c:pt idx="39">
                  <c:v>2.1839</c:v>
                </c:pt>
                <c:pt idx="40">
                  <c:v>2.3592</c:v>
                </c:pt>
                <c:pt idx="41">
                  <c:v>2.3041</c:v>
                </c:pt>
                <c:pt idx="42">
                  <c:v>2.4304999999999999</c:v>
                </c:pt>
                <c:pt idx="43">
                  <c:v>2.5508999999999999</c:v>
                </c:pt>
                <c:pt idx="44">
                  <c:v>2.6705000000000001</c:v>
                </c:pt>
                <c:pt idx="45">
                  <c:v>2.7063000000000001</c:v>
                </c:pt>
                <c:pt idx="46">
                  <c:v>2.5278999999999998</c:v>
                </c:pt>
                <c:pt idx="47">
                  <c:v>2.3195999999999999</c:v>
                </c:pt>
                <c:pt idx="48">
                  <c:v>2.4175</c:v>
                </c:pt>
                <c:pt idx="49">
                  <c:v>2.3473999999999999</c:v>
                </c:pt>
                <c:pt idx="50">
                  <c:v>2.3228</c:v>
                </c:pt>
                <c:pt idx="51">
                  <c:v>2.3616999999999999</c:v>
                </c:pt>
                <c:pt idx="52">
                  <c:v>2.5211999999999999</c:v>
                </c:pt>
                <c:pt idx="53">
                  <c:v>2.8435999999999999</c:v>
                </c:pt>
                <c:pt idx="54">
                  <c:v>3.4277000000000002</c:v>
                </c:pt>
                <c:pt idx="55">
                  <c:v>3.0215000000000001</c:v>
                </c:pt>
                <c:pt idx="56">
                  <c:v>3.8940999999999999</c:v>
                </c:pt>
                <c:pt idx="57">
                  <c:v>3.6442000000000001</c:v>
                </c:pt>
                <c:pt idx="58">
                  <c:v>3.6356999999999999</c:v>
                </c:pt>
                <c:pt idx="59">
                  <c:v>3.5325000000000002</c:v>
                </c:pt>
                <c:pt idx="60">
                  <c:v>3.5249999999999999</c:v>
                </c:pt>
                <c:pt idx="61">
                  <c:v>3.5623999999999998</c:v>
                </c:pt>
                <c:pt idx="62">
                  <c:v>3.3523000000000001</c:v>
                </c:pt>
                <c:pt idx="63">
                  <c:v>2.8889999999999998</c:v>
                </c:pt>
                <c:pt idx="64">
                  <c:v>2.9647999999999999</c:v>
                </c:pt>
                <c:pt idx="65">
                  <c:v>2.8712</c:v>
                </c:pt>
                <c:pt idx="66">
                  <c:v>2.9647000000000001</c:v>
                </c:pt>
                <c:pt idx="67">
                  <c:v>2.9657</c:v>
                </c:pt>
                <c:pt idx="68">
                  <c:v>2.9226000000000001</c:v>
                </c:pt>
                <c:pt idx="69">
                  <c:v>2.8553999999999999</c:v>
                </c:pt>
                <c:pt idx="70">
                  <c:v>2.9485999999999999</c:v>
                </c:pt>
                <c:pt idx="71">
                  <c:v>2.8883999999999999</c:v>
                </c:pt>
                <c:pt idx="72">
                  <c:v>2.9401000000000002</c:v>
                </c:pt>
                <c:pt idx="73">
                  <c:v>2.9129999999999998</c:v>
                </c:pt>
                <c:pt idx="74">
                  <c:v>2.9077999999999999</c:v>
                </c:pt>
                <c:pt idx="75">
                  <c:v>2.9439000000000002</c:v>
                </c:pt>
                <c:pt idx="76">
                  <c:v>3.1282999999999999</c:v>
                </c:pt>
                <c:pt idx="77">
                  <c:v>3.1067</c:v>
                </c:pt>
                <c:pt idx="78">
                  <c:v>3.0259999999999998</c:v>
                </c:pt>
                <c:pt idx="79">
                  <c:v>2.9329999999999998</c:v>
                </c:pt>
                <c:pt idx="80">
                  <c:v>2.8578000000000001</c:v>
                </c:pt>
                <c:pt idx="81">
                  <c:v>2.8557000000000001</c:v>
                </c:pt>
                <c:pt idx="82">
                  <c:v>2.7299000000000002</c:v>
                </c:pt>
                <c:pt idx="83">
                  <c:v>2.6536</c:v>
                </c:pt>
                <c:pt idx="84">
                  <c:v>2.6240000000000001</c:v>
                </c:pt>
                <c:pt idx="85">
                  <c:v>2.5941999999999998</c:v>
                </c:pt>
                <c:pt idx="86">
                  <c:v>2.6654</c:v>
                </c:pt>
                <c:pt idx="87">
                  <c:v>2.5305</c:v>
                </c:pt>
                <c:pt idx="88">
                  <c:v>2.403</c:v>
                </c:pt>
                <c:pt idx="89">
                  <c:v>2.3496000000000001</c:v>
                </c:pt>
                <c:pt idx="90">
                  <c:v>2.3896999999999999</c:v>
                </c:pt>
                <c:pt idx="91">
                  <c:v>2.3628999999999998</c:v>
                </c:pt>
                <c:pt idx="92">
                  <c:v>2.2214</c:v>
                </c:pt>
                <c:pt idx="93">
                  <c:v>2.2534999999999998</c:v>
                </c:pt>
                <c:pt idx="94">
                  <c:v>2.2061999999999999</c:v>
                </c:pt>
                <c:pt idx="95">
                  <c:v>2.3399000000000001</c:v>
                </c:pt>
                <c:pt idx="96">
                  <c:v>2.2151999999999998</c:v>
                </c:pt>
                <c:pt idx="97">
                  <c:v>2.1347</c:v>
                </c:pt>
                <c:pt idx="98">
                  <c:v>2.1716000000000002</c:v>
                </c:pt>
                <c:pt idx="99">
                  <c:v>2.0884</c:v>
                </c:pt>
                <c:pt idx="100">
                  <c:v>2.2997000000000001</c:v>
                </c:pt>
                <c:pt idx="101">
                  <c:v>2.1635</c:v>
                </c:pt>
                <c:pt idx="102">
                  <c:v>2.1753999999999998</c:v>
                </c:pt>
                <c:pt idx="103">
                  <c:v>2.1379999999999999</c:v>
                </c:pt>
                <c:pt idx="104">
                  <c:v>2.1734</c:v>
                </c:pt>
                <c:pt idx="105">
                  <c:v>2.1421999999999999</c:v>
                </c:pt>
                <c:pt idx="106">
                  <c:v>2.1659999999999999</c:v>
                </c:pt>
                <c:pt idx="107">
                  <c:v>2.1372</c:v>
                </c:pt>
                <c:pt idx="108">
                  <c:v>2.1238999999999999</c:v>
                </c:pt>
                <c:pt idx="109">
                  <c:v>2.1173999999999999</c:v>
                </c:pt>
                <c:pt idx="110">
                  <c:v>2.0495999999999999</c:v>
                </c:pt>
                <c:pt idx="111">
                  <c:v>2.0331000000000001</c:v>
                </c:pt>
                <c:pt idx="112">
                  <c:v>1.9280999999999999</c:v>
                </c:pt>
                <c:pt idx="113">
                  <c:v>1.9254</c:v>
                </c:pt>
                <c:pt idx="114">
                  <c:v>1.8768</c:v>
                </c:pt>
                <c:pt idx="115">
                  <c:v>1.9612000000000001</c:v>
                </c:pt>
                <c:pt idx="116">
                  <c:v>1.8381000000000001</c:v>
                </c:pt>
                <c:pt idx="117">
                  <c:v>1.7432000000000001</c:v>
                </c:pt>
                <c:pt idx="118">
                  <c:v>1.7828999999999999</c:v>
                </c:pt>
                <c:pt idx="119">
                  <c:v>1.7705</c:v>
                </c:pt>
                <c:pt idx="120">
                  <c:v>1.7595000000000001</c:v>
                </c:pt>
                <c:pt idx="121">
                  <c:v>1.6825000000000001</c:v>
                </c:pt>
                <c:pt idx="122">
                  <c:v>1.7483</c:v>
                </c:pt>
                <c:pt idx="123">
                  <c:v>1.6863999999999999</c:v>
                </c:pt>
                <c:pt idx="124">
                  <c:v>1.6286</c:v>
                </c:pt>
                <c:pt idx="125">
                  <c:v>1.5911</c:v>
                </c:pt>
                <c:pt idx="126">
                  <c:v>1.5658000000000001</c:v>
                </c:pt>
                <c:pt idx="127">
                  <c:v>1.6335999999999999</c:v>
                </c:pt>
                <c:pt idx="128">
                  <c:v>1.9135</c:v>
                </c:pt>
                <c:pt idx="129">
                  <c:v>2.1145</c:v>
                </c:pt>
                <c:pt idx="130">
                  <c:v>2.3323</c:v>
                </c:pt>
                <c:pt idx="131">
                  <c:v>2.3361999999999998</c:v>
                </c:pt>
                <c:pt idx="132">
                  <c:v>2.3153999999999999</c:v>
                </c:pt>
                <c:pt idx="133">
                  <c:v>2.3776000000000002</c:v>
                </c:pt>
                <c:pt idx="134">
                  <c:v>2.3144</c:v>
                </c:pt>
                <c:pt idx="135">
                  <c:v>2.1775000000000002</c:v>
                </c:pt>
                <c:pt idx="136">
                  <c:v>1.9722</c:v>
                </c:pt>
                <c:pt idx="137">
                  <c:v>1.9508000000000001</c:v>
                </c:pt>
                <c:pt idx="138">
                  <c:v>1.8717999999999999</c:v>
                </c:pt>
                <c:pt idx="139">
                  <c:v>1.8855999999999999</c:v>
                </c:pt>
                <c:pt idx="140">
                  <c:v>1.7773000000000001</c:v>
                </c:pt>
                <c:pt idx="141">
                  <c:v>1.7432000000000001</c:v>
                </c:pt>
                <c:pt idx="142">
                  <c:v>1.7497</c:v>
                </c:pt>
                <c:pt idx="143">
                  <c:v>1.7403999999999999</c:v>
                </c:pt>
                <c:pt idx="144">
                  <c:v>1.8740000000000001</c:v>
                </c:pt>
                <c:pt idx="145">
                  <c:v>1.8102</c:v>
                </c:pt>
                <c:pt idx="146">
                  <c:v>1.7802</c:v>
                </c:pt>
                <c:pt idx="147">
                  <c:v>1.7298</c:v>
                </c:pt>
                <c:pt idx="148">
                  <c:v>1.8159000000000001</c:v>
                </c:pt>
                <c:pt idx="149">
                  <c:v>1.8007</c:v>
                </c:pt>
                <c:pt idx="150">
                  <c:v>1.7564</c:v>
                </c:pt>
                <c:pt idx="151">
                  <c:v>1.7552000000000001</c:v>
                </c:pt>
                <c:pt idx="152">
                  <c:v>1.6934</c:v>
                </c:pt>
                <c:pt idx="153">
                  <c:v>1.7005999999999999</c:v>
                </c:pt>
                <c:pt idx="154">
                  <c:v>1.7153</c:v>
                </c:pt>
                <c:pt idx="155">
                  <c:v>1.6654</c:v>
                </c:pt>
                <c:pt idx="156">
                  <c:v>1.6726000000000001</c:v>
                </c:pt>
                <c:pt idx="157">
                  <c:v>1.6604000000000001</c:v>
                </c:pt>
                <c:pt idx="158">
                  <c:v>1.6278999999999999</c:v>
                </c:pt>
                <c:pt idx="159">
                  <c:v>1.5725</c:v>
                </c:pt>
                <c:pt idx="160">
                  <c:v>1.5790999999999999</c:v>
                </c:pt>
                <c:pt idx="161">
                  <c:v>1.5603</c:v>
                </c:pt>
                <c:pt idx="162">
                  <c:v>1.5555000000000001</c:v>
                </c:pt>
                <c:pt idx="163">
                  <c:v>1.5864</c:v>
                </c:pt>
                <c:pt idx="164">
                  <c:v>1.8535999999999999</c:v>
                </c:pt>
                <c:pt idx="165">
                  <c:v>1.6878</c:v>
                </c:pt>
                <c:pt idx="166">
                  <c:v>1.8102</c:v>
                </c:pt>
                <c:pt idx="167">
                  <c:v>1.8751</c:v>
                </c:pt>
                <c:pt idx="168">
                  <c:v>1.7384999999999999</c:v>
                </c:pt>
                <c:pt idx="169">
                  <c:v>1.7085999999999999</c:v>
                </c:pt>
                <c:pt idx="170">
                  <c:v>1.8214999999999999</c:v>
                </c:pt>
                <c:pt idx="171">
                  <c:v>1.8912</c:v>
                </c:pt>
                <c:pt idx="172">
                  <c:v>2.0217000000000001</c:v>
                </c:pt>
                <c:pt idx="173">
                  <c:v>2.0207000000000002</c:v>
                </c:pt>
                <c:pt idx="174">
                  <c:v>2.0493999999999999</c:v>
                </c:pt>
                <c:pt idx="175">
                  <c:v>2.0366</c:v>
                </c:pt>
                <c:pt idx="176">
                  <c:v>2.0299999999999998</c:v>
                </c:pt>
                <c:pt idx="177">
                  <c:v>2.0308000000000002</c:v>
                </c:pt>
                <c:pt idx="178">
                  <c:v>2.1067999999999998</c:v>
                </c:pt>
                <c:pt idx="179">
                  <c:v>2.0428999999999999</c:v>
                </c:pt>
                <c:pt idx="180">
                  <c:v>1.9877</c:v>
                </c:pt>
                <c:pt idx="181">
                  <c:v>1.9749000000000001</c:v>
                </c:pt>
                <c:pt idx="182">
                  <c:v>2.0131999999999999</c:v>
                </c:pt>
                <c:pt idx="183">
                  <c:v>2.0011000000000001</c:v>
                </c:pt>
                <c:pt idx="184">
                  <c:v>2.1314000000000002</c:v>
                </c:pt>
                <c:pt idx="185">
                  <c:v>2.2149999999999999</c:v>
                </c:pt>
                <c:pt idx="186">
                  <c:v>2.2896999999999998</c:v>
                </c:pt>
                <c:pt idx="187">
                  <c:v>2.3719000000000001</c:v>
                </c:pt>
                <c:pt idx="188">
                  <c:v>2.2294</c:v>
                </c:pt>
                <c:pt idx="189">
                  <c:v>2.202</c:v>
                </c:pt>
                <c:pt idx="190">
                  <c:v>2.3243</c:v>
                </c:pt>
                <c:pt idx="191">
                  <c:v>2.3420000000000001</c:v>
                </c:pt>
                <c:pt idx="192">
                  <c:v>2.4257</c:v>
                </c:pt>
                <c:pt idx="193">
                  <c:v>2.3327</c:v>
                </c:pt>
                <c:pt idx="194">
                  <c:v>2.2624</c:v>
                </c:pt>
                <c:pt idx="195">
                  <c:v>2.2353999999999998</c:v>
                </c:pt>
                <c:pt idx="196">
                  <c:v>2.2383999999999999</c:v>
                </c:pt>
                <c:pt idx="197">
                  <c:v>2.2019000000000002</c:v>
                </c:pt>
                <c:pt idx="198">
                  <c:v>2.2667999999999999</c:v>
                </c:pt>
                <c:pt idx="199">
                  <c:v>2.2389999999999999</c:v>
                </c:pt>
                <c:pt idx="200">
                  <c:v>2.4504000000000001</c:v>
                </c:pt>
                <c:pt idx="201">
                  <c:v>2.4436</c:v>
                </c:pt>
                <c:pt idx="202">
                  <c:v>2.5594999999999999</c:v>
                </c:pt>
                <c:pt idx="203">
                  <c:v>2.6556000000000002</c:v>
                </c:pt>
                <c:pt idx="204">
                  <c:v>2.6617000000000002</c:v>
                </c:pt>
                <c:pt idx="205">
                  <c:v>2.8776999999999999</c:v>
                </c:pt>
                <c:pt idx="206">
                  <c:v>3.2073999999999998</c:v>
                </c:pt>
                <c:pt idx="207">
                  <c:v>2.9929999999999999</c:v>
                </c:pt>
                <c:pt idx="208">
                  <c:v>3.1781000000000001</c:v>
                </c:pt>
                <c:pt idx="209">
                  <c:v>3.1019000000000001</c:v>
                </c:pt>
                <c:pt idx="210">
                  <c:v>3.3934000000000002</c:v>
                </c:pt>
                <c:pt idx="211">
                  <c:v>3.6461000000000001</c:v>
                </c:pt>
                <c:pt idx="212">
                  <c:v>3.9722</c:v>
                </c:pt>
                <c:pt idx="213">
                  <c:v>3.8582000000000001</c:v>
                </c:pt>
                <c:pt idx="214">
                  <c:v>3.8498999999999999</c:v>
                </c:pt>
                <c:pt idx="215">
                  <c:v>3.9041999999999999</c:v>
                </c:pt>
                <c:pt idx="216">
                  <c:v>4.0422000000000002</c:v>
                </c:pt>
                <c:pt idx="217">
                  <c:v>3.9790000000000001</c:v>
                </c:pt>
                <c:pt idx="218">
                  <c:v>3.5583</c:v>
                </c:pt>
                <c:pt idx="219">
                  <c:v>3.4502000000000002</c:v>
                </c:pt>
                <c:pt idx="220">
                  <c:v>3.5945</c:v>
                </c:pt>
                <c:pt idx="221">
                  <c:v>3.2092000000000001</c:v>
                </c:pt>
                <c:pt idx="222">
                  <c:v>3.2753999999999999</c:v>
                </c:pt>
                <c:pt idx="223">
                  <c:v>3.2397</c:v>
                </c:pt>
                <c:pt idx="224">
                  <c:v>3.2456</c:v>
                </c:pt>
                <c:pt idx="225">
                  <c:v>3.1804999999999999</c:v>
                </c:pt>
                <c:pt idx="226">
                  <c:v>3.3961000000000001</c:v>
                </c:pt>
                <c:pt idx="227">
                  <c:v>3.2585000000000002</c:v>
                </c:pt>
                <c:pt idx="228">
                  <c:v>3.1263999999999998</c:v>
                </c:pt>
                <c:pt idx="229">
                  <c:v>3.0987</c:v>
                </c:pt>
                <c:pt idx="230">
                  <c:v>3.1678000000000002</c:v>
                </c:pt>
                <c:pt idx="231">
                  <c:v>3.1978</c:v>
                </c:pt>
                <c:pt idx="232">
                  <c:v>3.2431000000000001</c:v>
                </c:pt>
                <c:pt idx="233">
                  <c:v>3.3075999999999999</c:v>
                </c:pt>
                <c:pt idx="234">
                  <c:v>3.1301000000000001</c:v>
                </c:pt>
                <c:pt idx="235">
                  <c:v>3.1465000000000001</c:v>
                </c:pt>
                <c:pt idx="236">
                  <c:v>3.1674000000000002</c:v>
                </c:pt>
                <c:pt idx="237">
                  <c:v>3.2763</c:v>
                </c:pt>
                <c:pt idx="238">
                  <c:v>3.2610000000000001</c:v>
                </c:pt>
                <c:pt idx="239" formatCode="0.00">
                  <c:v>3.3073999999999999</c:v>
                </c:pt>
                <c:pt idx="240" formatCode="0.00">
                  <c:v>3.1617999999999999</c:v>
                </c:pt>
                <c:pt idx="241" formatCode="0.00">
                  <c:v>3.2443</c:v>
                </c:pt>
                <c:pt idx="242" formatCode="0.00">
                  <c:v>3.3231999999999999</c:v>
                </c:pt>
                <c:pt idx="243" formatCode="0.00">
                  <c:v>3.4805000000000001</c:v>
                </c:pt>
                <c:pt idx="244" formatCode="0.00">
                  <c:v>3.7364000000000002</c:v>
                </c:pt>
                <c:pt idx="245" formatCode="0.00">
                  <c:v>3.8552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1CE-458A-8C65-CFEF9B00F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156672"/>
        <c:axId val="112154880"/>
      </c:lineChart>
      <c:dateAx>
        <c:axId val="1121392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12153344"/>
        <c:crosses val="autoZero"/>
        <c:auto val="1"/>
        <c:lblOffset val="100"/>
        <c:baseTimeUnit val="months"/>
      </c:dateAx>
      <c:valAx>
        <c:axId val="112153344"/>
        <c:scaling>
          <c:orientation val="minMax"/>
          <c:min val="0.3000000000000000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112139264"/>
        <c:crosses val="autoZero"/>
        <c:crossBetween val="between"/>
        <c:majorUnit val="0.1"/>
      </c:valAx>
      <c:valAx>
        <c:axId val="112154880"/>
        <c:scaling>
          <c:orientation val="minMax"/>
          <c:max val="4.0999999999999996"/>
          <c:min val="1.1000000000000001"/>
        </c:scaling>
        <c:delete val="0"/>
        <c:axPos val="r"/>
        <c:numFmt formatCode="_(* #,##0.00_);_(* \(#,##0.00\);_(* &quot;-&quot;??_);_(@_)" sourceLinked="1"/>
        <c:majorTickMark val="out"/>
        <c:minorTickMark val="none"/>
        <c:tickLblPos val="nextTo"/>
        <c:crossAx val="112156672"/>
        <c:crosses val="max"/>
        <c:crossBetween val="between"/>
        <c:majorUnit val="0.60000000000000009"/>
      </c:valAx>
      <c:dateAx>
        <c:axId val="112156672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12154880"/>
        <c:crosses val="autoZero"/>
        <c:auto val="1"/>
        <c:lblOffset val="100"/>
        <c:baseTimeUnit val="months"/>
      </c:date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7144</xdr:colOff>
      <xdr:row>159</xdr:row>
      <xdr:rowOff>69055</xdr:rowOff>
    </xdr:from>
    <xdr:to>
      <xdr:col>19</xdr:col>
      <xdr:colOff>311944</xdr:colOff>
      <xdr:row>173</xdr:row>
      <xdr:rowOff>145255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7143</xdr:colOff>
      <xdr:row>174</xdr:row>
      <xdr:rowOff>107156</xdr:rowOff>
    </xdr:from>
    <xdr:to>
      <xdr:col>19</xdr:col>
      <xdr:colOff>311943</xdr:colOff>
      <xdr:row>188</xdr:row>
      <xdr:rowOff>183356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118</xdr:row>
      <xdr:rowOff>76200</xdr:rowOff>
    </xdr:from>
    <xdr:to>
      <xdr:col>15</xdr:col>
      <xdr:colOff>114300</xdr:colOff>
      <xdr:row>132</xdr:row>
      <xdr:rowOff>152400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9525</xdr:colOff>
      <xdr:row>118</xdr:row>
      <xdr:rowOff>71437</xdr:rowOff>
    </xdr:from>
    <xdr:to>
      <xdr:col>23</xdr:col>
      <xdr:colOff>314325</xdr:colOff>
      <xdr:row>132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63873</xdr:colOff>
      <xdr:row>452</xdr:row>
      <xdr:rowOff>121303</xdr:rowOff>
    </xdr:from>
    <xdr:to>
      <xdr:col>15</xdr:col>
      <xdr:colOff>368673</xdr:colOff>
      <xdr:row>467</xdr:row>
      <xdr:rowOff>7003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</xdr:colOff>
      <xdr:row>0</xdr:row>
      <xdr:rowOff>171450</xdr:rowOff>
    </xdr:from>
    <xdr:to>
      <xdr:col>23</xdr:col>
      <xdr:colOff>304806</xdr:colOff>
      <xdr:row>12</xdr:row>
      <xdr:rowOff>9525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CD4CB117-C6B7-475E-AAA0-8F48B1807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333</xdr:row>
      <xdr:rowOff>0</xdr:rowOff>
    </xdr:from>
    <xdr:to>
      <xdr:col>3</xdr:col>
      <xdr:colOff>2657475</xdr:colOff>
      <xdr:row>347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348</xdr:row>
      <xdr:rowOff>0</xdr:rowOff>
    </xdr:from>
    <xdr:to>
      <xdr:col>3</xdr:col>
      <xdr:colOff>2657475</xdr:colOff>
      <xdr:row>362</xdr:row>
      <xdr:rowOff>76200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15</xdr:col>
      <xdr:colOff>304800</xdr:colOff>
      <xdr:row>14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0</xdr:row>
      <xdr:rowOff>180975</xdr:rowOff>
    </xdr:from>
    <xdr:to>
      <xdr:col>12</xdr:col>
      <xdr:colOff>314325</xdr:colOff>
      <xdr:row>15</xdr:row>
      <xdr:rowOff>66675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476250</xdr:colOff>
      <xdr:row>6</xdr:row>
      <xdr:rowOff>47624</xdr:rowOff>
    </xdr:from>
    <xdr:to>
      <xdr:col>6</xdr:col>
      <xdr:colOff>257175</xdr:colOff>
      <xdr:row>10</xdr:row>
      <xdr:rowOff>152399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>
        <a:xfrm>
          <a:off x="3657600" y="1190624"/>
          <a:ext cx="390525" cy="866775"/>
        </a:xfrm>
        <a:prstGeom prst="ellipse">
          <a:avLst/>
        </a:prstGeom>
        <a:noFill/>
        <a:ln w="190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6</xdr:col>
      <xdr:colOff>495300</xdr:colOff>
      <xdr:row>3</xdr:row>
      <xdr:rowOff>57150</xdr:rowOff>
    </xdr:from>
    <xdr:to>
      <xdr:col>7</xdr:col>
      <xdr:colOff>276225</xdr:colOff>
      <xdr:row>9</xdr:row>
      <xdr:rowOff>57150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>
        <a:xfrm>
          <a:off x="4076700" y="628650"/>
          <a:ext cx="390525" cy="1143000"/>
        </a:xfrm>
        <a:prstGeom prst="ellipse">
          <a:avLst/>
        </a:prstGeom>
        <a:noFill/>
        <a:ln w="190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10</xdr:col>
      <xdr:colOff>419100</xdr:colOff>
      <xdr:row>3</xdr:row>
      <xdr:rowOff>0</xdr:rowOff>
    </xdr:from>
    <xdr:to>
      <xdr:col>11</xdr:col>
      <xdr:colOff>200025</xdr:colOff>
      <xdr:row>11</xdr:row>
      <xdr:rowOff>66674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>
        <a:xfrm>
          <a:off x="6438900" y="571500"/>
          <a:ext cx="390525" cy="1590674"/>
        </a:xfrm>
        <a:prstGeom prst="ellipse">
          <a:avLst/>
        </a:prstGeom>
        <a:noFill/>
        <a:ln w="190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476250</xdr:colOff>
      <xdr:row>5</xdr:row>
      <xdr:rowOff>28574</xdr:rowOff>
    </xdr:from>
    <xdr:to>
      <xdr:col>9</xdr:col>
      <xdr:colOff>257175</xdr:colOff>
      <xdr:row>10</xdr:row>
      <xdr:rowOff>123825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>
        <a:xfrm>
          <a:off x="5276850" y="981074"/>
          <a:ext cx="390525" cy="1047751"/>
        </a:xfrm>
        <a:prstGeom prst="ellipse">
          <a:avLst/>
        </a:prstGeom>
        <a:noFill/>
        <a:ln w="190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137"/>
  <sheetViews>
    <sheetView tabSelected="1" workbookViewId="0">
      <pane xSplit="9" ySplit="12" topLeftCell="GM79" activePane="bottomRight" state="frozen"/>
      <selection pane="topRight" activeCell="J1" sqref="J1"/>
      <selection pane="bottomLeft" activeCell="A13" sqref="A13"/>
      <selection pane="bottomRight" activeCell="GU90" sqref="GU90"/>
    </sheetView>
  </sheetViews>
  <sheetFormatPr defaultRowHeight="12.75" x14ac:dyDescent="0.25"/>
  <cols>
    <col min="1" max="1" width="15.7109375" style="79" customWidth="1"/>
    <col min="2" max="2" width="15.7109375" style="13" customWidth="1"/>
    <col min="3" max="3" width="10" style="14" bestFit="1" customWidth="1"/>
    <col min="4" max="4" width="13.42578125" style="14" bestFit="1" customWidth="1"/>
    <col min="5" max="64" width="8.140625" style="14" customWidth="1"/>
    <col min="65" max="65" width="8.140625" style="69" customWidth="1"/>
    <col min="66" max="74" width="8.140625" style="14" customWidth="1"/>
    <col min="75" max="75" width="8.5703125" style="14" customWidth="1"/>
    <col min="76" max="76" width="10" style="14" bestFit="1" customWidth="1"/>
    <col min="77" max="78" width="8.140625" style="14" customWidth="1"/>
    <col min="79" max="165" width="10" style="14" bestFit="1" customWidth="1"/>
    <col min="166" max="170" width="9.28515625" style="14" bestFit="1" customWidth="1"/>
    <col min="171" max="171" width="9.42578125" style="14" bestFit="1" customWidth="1"/>
    <col min="172" max="172" width="9.42578125" style="18" bestFit="1" customWidth="1"/>
    <col min="173" max="173" width="9.28515625" style="14" bestFit="1" customWidth="1"/>
    <col min="174" max="174" width="9.42578125" style="14" bestFit="1" customWidth="1"/>
    <col min="175" max="177" width="9.140625" style="14"/>
    <col min="178" max="178" width="9.7109375" style="14" bestFit="1" customWidth="1"/>
    <col min="179" max="179" width="9.42578125" style="14" bestFit="1" customWidth="1"/>
    <col min="180" max="199" width="9.140625" style="14"/>
    <col min="200" max="200" width="11.7109375" style="14" bestFit="1" customWidth="1"/>
    <col min="201" max="257" width="9.140625" style="14"/>
    <col min="258" max="259" width="15.7109375" style="14" customWidth="1"/>
    <col min="260" max="260" width="10" style="14" bestFit="1" customWidth="1"/>
    <col min="261" max="331" width="8.140625" style="14" customWidth="1"/>
    <col min="332" max="332" width="8.5703125" style="14" customWidth="1"/>
    <col min="333" max="333" width="10" style="14" bestFit="1" customWidth="1"/>
    <col min="334" max="335" width="8.140625" style="14" customWidth="1"/>
    <col min="336" max="426" width="10" style="14" bestFit="1" customWidth="1"/>
    <col min="427" max="427" width="9.42578125" style="14" bestFit="1" customWidth="1"/>
    <col min="428" max="430" width="16.42578125" style="14" bestFit="1" customWidth="1"/>
    <col min="431" max="431" width="29.28515625" style="14" bestFit="1" customWidth="1"/>
    <col min="432" max="513" width="9.140625" style="14"/>
    <col min="514" max="515" width="15.7109375" style="14" customWidth="1"/>
    <col min="516" max="516" width="10" style="14" bestFit="1" customWidth="1"/>
    <col min="517" max="587" width="8.140625" style="14" customWidth="1"/>
    <col min="588" max="588" width="8.5703125" style="14" customWidth="1"/>
    <col min="589" max="589" width="10" style="14" bestFit="1" customWidth="1"/>
    <col min="590" max="591" width="8.140625" style="14" customWidth="1"/>
    <col min="592" max="682" width="10" style="14" bestFit="1" customWidth="1"/>
    <col min="683" max="683" width="9.42578125" style="14" bestFit="1" customWidth="1"/>
    <col min="684" max="686" width="16.42578125" style="14" bestFit="1" customWidth="1"/>
    <col min="687" max="687" width="29.28515625" style="14" bestFit="1" customWidth="1"/>
    <col min="688" max="769" width="9.140625" style="14"/>
    <col min="770" max="771" width="15.7109375" style="14" customWidth="1"/>
    <col min="772" max="772" width="10" style="14" bestFit="1" customWidth="1"/>
    <col min="773" max="843" width="8.140625" style="14" customWidth="1"/>
    <col min="844" max="844" width="8.5703125" style="14" customWidth="1"/>
    <col min="845" max="845" width="10" style="14" bestFit="1" customWidth="1"/>
    <col min="846" max="847" width="8.140625" style="14" customWidth="1"/>
    <col min="848" max="938" width="10" style="14" bestFit="1" customWidth="1"/>
    <col min="939" max="939" width="9.42578125" style="14" bestFit="1" customWidth="1"/>
    <col min="940" max="942" width="16.42578125" style="14" bestFit="1" customWidth="1"/>
    <col min="943" max="943" width="29.28515625" style="14" bestFit="1" customWidth="1"/>
    <col min="944" max="1025" width="9.140625" style="14"/>
    <col min="1026" max="1027" width="15.7109375" style="14" customWidth="1"/>
    <col min="1028" max="1028" width="10" style="14" bestFit="1" customWidth="1"/>
    <col min="1029" max="1099" width="8.140625" style="14" customWidth="1"/>
    <col min="1100" max="1100" width="8.5703125" style="14" customWidth="1"/>
    <col min="1101" max="1101" width="10" style="14" bestFit="1" customWidth="1"/>
    <col min="1102" max="1103" width="8.140625" style="14" customWidth="1"/>
    <col min="1104" max="1194" width="10" style="14" bestFit="1" customWidth="1"/>
    <col min="1195" max="1195" width="9.42578125" style="14" bestFit="1" customWidth="1"/>
    <col min="1196" max="1198" width="16.42578125" style="14" bestFit="1" customWidth="1"/>
    <col min="1199" max="1199" width="29.28515625" style="14" bestFit="1" customWidth="1"/>
    <col min="1200" max="1281" width="9.140625" style="14"/>
    <col min="1282" max="1283" width="15.7109375" style="14" customWidth="1"/>
    <col min="1284" max="1284" width="10" style="14" bestFit="1" customWidth="1"/>
    <col min="1285" max="1355" width="8.140625" style="14" customWidth="1"/>
    <col min="1356" max="1356" width="8.5703125" style="14" customWidth="1"/>
    <col min="1357" max="1357" width="10" style="14" bestFit="1" customWidth="1"/>
    <col min="1358" max="1359" width="8.140625" style="14" customWidth="1"/>
    <col min="1360" max="1450" width="10" style="14" bestFit="1" customWidth="1"/>
    <col min="1451" max="1451" width="9.42578125" style="14" bestFit="1" customWidth="1"/>
    <col min="1452" max="1454" width="16.42578125" style="14" bestFit="1" customWidth="1"/>
    <col min="1455" max="1455" width="29.28515625" style="14" bestFit="1" customWidth="1"/>
    <col min="1456" max="1537" width="9.140625" style="14"/>
    <col min="1538" max="1539" width="15.7109375" style="14" customWidth="1"/>
    <col min="1540" max="1540" width="10" style="14" bestFit="1" customWidth="1"/>
    <col min="1541" max="1611" width="8.140625" style="14" customWidth="1"/>
    <col min="1612" max="1612" width="8.5703125" style="14" customWidth="1"/>
    <col min="1613" max="1613" width="10" style="14" bestFit="1" customWidth="1"/>
    <col min="1614" max="1615" width="8.140625" style="14" customWidth="1"/>
    <col min="1616" max="1706" width="10" style="14" bestFit="1" customWidth="1"/>
    <col min="1707" max="1707" width="9.42578125" style="14" bestFit="1" customWidth="1"/>
    <col min="1708" max="1710" width="16.42578125" style="14" bestFit="1" customWidth="1"/>
    <col min="1711" max="1711" width="29.28515625" style="14" bestFit="1" customWidth="1"/>
    <col min="1712" max="1793" width="9.140625" style="14"/>
    <col min="1794" max="1795" width="15.7109375" style="14" customWidth="1"/>
    <col min="1796" max="1796" width="10" style="14" bestFit="1" customWidth="1"/>
    <col min="1797" max="1867" width="8.140625" style="14" customWidth="1"/>
    <col min="1868" max="1868" width="8.5703125" style="14" customWidth="1"/>
    <col min="1869" max="1869" width="10" style="14" bestFit="1" customWidth="1"/>
    <col min="1870" max="1871" width="8.140625" style="14" customWidth="1"/>
    <col min="1872" max="1962" width="10" style="14" bestFit="1" customWidth="1"/>
    <col min="1963" max="1963" width="9.42578125" style="14" bestFit="1" customWidth="1"/>
    <col min="1964" max="1966" width="16.42578125" style="14" bestFit="1" customWidth="1"/>
    <col min="1967" max="1967" width="29.28515625" style="14" bestFit="1" customWidth="1"/>
    <col min="1968" max="2049" width="9.140625" style="14"/>
    <col min="2050" max="2051" width="15.7109375" style="14" customWidth="1"/>
    <col min="2052" max="2052" width="10" style="14" bestFit="1" customWidth="1"/>
    <col min="2053" max="2123" width="8.140625" style="14" customWidth="1"/>
    <col min="2124" max="2124" width="8.5703125" style="14" customWidth="1"/>
    <col min="2125" max="2125" width="10" style="14" bestFit="1" customWidth="1"/>
    <col min="2126" max="2127" width="8.140625" style="14" customWidth="1"/>
    <col min="2128" max="2218" width="10" style="14" bestFit="1" customWidth="1"/>
    <col min="2219" max="2219" width="9.42578125" style="14" bestFit="1" customWidth="1"/>
    <col min="2220" max="2222" width="16.42578125" style="14" bestFit="1" customWidth="1"/>
    <col min="2223" max="2223" width="29.28515625" style="14" bestFit="1" customWidth="1"/>
    <col min="2224" max="2305" width="9.140625" style="14"/>
    <col min="2306" max="2307" width="15.7109375" style="14" customWidth="1"/>
    <col min="2308" max="2308" width="10" style="14" bestFit="1" customWidth="1"/>
    <col min="2309" max="2379" width="8.140625" style="14" customWidth="1"/>
    <col min="2380" max="2380" width="8.5703125" style="14" customWidth="1"/>
    <col min="2381" max="2381" width="10" style="14" bestFit="1" customWidth="1"/>
    <col min="2382" max="2383" width="8.140625" style="14" customWidth="1"/>
    <col min="2384" max="2474" width="10" style="14" bestFit="1" customWidth="1"/>
    <col min="2475" max="2475" width="9.42578125" style="14" bestFit="1" customWidth="1"/>
    <col min="2476" max="2478" width="16.42578125" style="14" bestFit="1" customWidth="1"/>
    <col min="2479" max="2479" width="29.28515625" style="14" bestFit="1" customWidth="1"/>
    <col min="2480" max="2561" width="9.140625" style="14"/>
    <col min="2562" max="2563" width="15.7109375" style="14" customWidth="1"/>
    <col min="2564" max="2564" width="10" style="14" bestFit="1" customWidth="1"/>
    <col min="2565" max="2635" width="8.140625" style="14" customWidth="1"/>
    <col min="2636" max="2636" width="8.5703125" style="14" customWidth="1"/>
    <col min="2637" max="2637" width="10" style="14" bestFit="1" customWidth="1"/>
    <col min="2638" max="2639" width="8.140625" style="14" customWidth="1"/>
    <col min="2640" max="2730" width="10" style="14" bestFit="1" customWidth="1"/>
    <col min="2731" max="2731" width="9.42578125" style="14" bestFit="1" customWidth="1"/>
    <col min="2732" max="2734" width="16.42578125" style="14" bestFit="1" customWidth="1"/>
    <col min="2735" max="2735" width="29.28515625" style="14" bestFit="1" customWidth="1"/>
    <col min="2736" max="2817" width="9.140625" style="14"/>
    <col min="2818" max="2819" width="15.7109375" style="14" customWidth="1"/>
    <col min="2820" max="2820" width="10" style="14" bestFit="1" customWidth="1"/>
    <col min="2821" max="2891" width="8.140625" style="14" customWidth="1"/>
    <col min="2892" max="2892" width="8.5703125" style="14" customWidth="1"/>
    <col min="2893" max="2893" width="10" style="14" bestFit="1" customWidth="1"/>
    <col min="2894" max="2895" width="8.140625" style="14" customWidth="1"/>
    <col min="2896" max="2986" width="10" style="14" bestFit="1" customWidth="1"/>
    <col min="2987" max="2987" width="9.42578125" style="14" bestFit="1" customWidth="1"/>
    <col min="2988" max="2990" width="16.42578125" style="14" bestFit="1" customWidth="1"/>
    <col min="2991" max="2991" width="29.28515625" style="14" bestFit="1" customWidth="1"/>
    <col min="2992" max="3073" width="9.140625" style="14"/>
    <col min="3074" max="3075" width="15.7109375" style="14" customWidth="1"/>
    <col min="3076" max="3076" width="10" style="14" bestFit="1" customWidth="1"/>
    <col min="3077" max="3147" width="8.140625" style="14" customWidth="1"/>
    <col min="3148" max="3148" width="8.5703125" style="14" customWidth="1"/>
    <col min="3149" max="3149" width="10" style="14" bestFit="1" customWidth="1"/>
    <col min="3150" max="3151" width="8.140625" style="14" customWidth="1"/>
    <col min="3152" max="3242" width="10" style="14" bestFit="1" customWidth="1"/>
    <col min="3243" max="3243" width="9.42578125" style="14" bestFit="1" customWidth="1"/>
    <col min="3244" max="3246" width="16.42578125" style="14" bestFit="1" customWidth="1"/>
    <col min="3247" max="3247" width="29.28515625" style="14" bestFit="1" customWidth="1"/>
    <col min="3248" max="3329" width="9.140625" style="14"/>
    <col min="3330" max="3331" width="15.7109375" style="14" customWidth="1"/>
    <col min="3332" max="3332" width="10" style="14" bestFit="1" customWidth="1"/>
    <col min="3333" max="3403" width="8.140625" style="14" customWidth="1"/>
    <col min="3404" max="3404" width="8.5703125" style="14" customWidth="1"/>
    <col min="3405" max="3405" width="10" style="14" bestFit="1" customWidth="1"/>
    <col min="3406" max="3407" width="8.140625" style="14" customWidth="1"/>
    <col min="3408" max="3498" width="10" style="14" bestFit="1" customWidth="1"/>
    <col min="3499" max="3499" width="9.42578125" style="14" bestFit="1" customWidth="1"/>
    <col min="3500" max="3502" width="16.42578125" style="14" bestFit="1" customWidth="1"/>
    <col min="3503" max="3503" width="29.28515625" style="14" bestFit="1" customWidth="1"/>
    <col min="3504" max="3585" width="9.140625" style="14"/>
    <col min="3586" max="3587" width="15.7109375" style="14" customWidth="1"/>
    <col min="3588" max="3588" width="10" style="14" bestFit="1" customWidth="1"/>
    <col min="3589" max="3659" width="8.140625" style="14" customWidth="1"/>
    <col min="3660" max="3660" width="8.5703125" style="14" customWidth="1"/>
    <col min="3661" max="3661" width="10" style="14" bestFit="1" customWidth="1"/>
    <col min="3662" max="3663" width="8.140625" style="14" customWidth="1"/>
    <col min="3664" max="3754" width="10" style="14" bestFit="1" customWidth="1"/>
    <col min="3755" max="3755" width="9.42578125" style="14" bestFit="1" customWidth="1"/>
    <col min="3756" max="3758" width="16.42578125" style="14" bestFit="1" customWidth="1"/>
    <col min="3759" max="3759" width="29.28515625" style="14" bestFit="1" customWidth="1"/>
    <col min="3760" max="3841" width="9.140625" style="14"/>
    <col min="3842" max="3843" width="15.7109375" style="14" customWidth="1"/>
    <col min="3844" max="3844" width="10" style="14" bestFit="1" customWidth="1"/>
    <col min="3845" max="3915" width="8.140625" style="14" customWidth="1"/>
    <col min="3916" max="3916" width="8.5703125" style="14" customWidth="1"/>
    <col min="3917" max="3917" width="10" style="14" bestFit="1" customWidth="1"/>
    <col min="3918" max="3919" width="8.140625" style="14" customWidth="1"/>
    <col min="3920" max="4010" width="10" style="14" bestFit="1" customWidth="1"/>
    <col min="4011" max="4011" width="9.42578125" style="14" bestFit="1" customWidth="1"/>
    <col min="4012" max="4014" width="16.42578125" style="14" bestFit="1" customWidth="1"/>
    <col min="4015" max="4015" width="29.28515625" style="14" bestFit="1" customWidth="1"/>
    <col min="4016" max="4097" width="9.140625" style="14"/>
    <col min="4098" max="4099" width="15.7109375" style="14" customWidth="1"/>
    <col min="4100" max="4100" width="10" style="14" bestFit="1" customWidth="1"/>
    <col min="4101" max="4171" width="8.140625" style="14" customWidth="1"/>
    <col min="4172" max="4172" width="8.5703125" style="14" customWidth="1"/>
    <col min="4173" max="4173" width="10" style="14" bestFit="1" customWidth="1"/>
    <col min="4174" max="4175" width="8.140625" style="14" customWidth="1"/>
    <col min="4176" max="4266" width="10" style="14" bestFit="1" customWidth="1"/>
    <col min="4267" max="4267" width="9.42578125" style="14" bestFit="1" customWidth="1"/>
    <col min="4268" max="4270" width="16.42578125" style="14" bestFit="1" customWidth="1"/>
    <col min="4271" max="4271" width="29.28515625" style="14" bestFit="1" customWidth="1"/>
    <col min="4272" max="4353" width="9.140625" style="14"/>
    <col min="4354" max="4355" width="15.7109375" style="14" customWidth="1"/>
    <col min="4356" max="4356" width="10" style="14" bestFit="1" customWidth="1"/>
    <col min="4357" max="4427" width="8.140625" style="14" customWidth="1"/>
    <col min="4428" max="4428" width="8.5703125" style="14" customWidth="1"/>
    <col min="4429" max="4429" width="10" style="14" bestFit="1" customWidth="1"/>
    <col min="4430" max="4431" width="8.140625" style="14" customWidth="1"/>
    <col min="4432" max="4522" width="10" style="14" bestFit="1" customWidth="1"/>
    <col min="4523" max="4523" width="9.42578125" style="14" bestFit="1" customWidth="1"/>
    <col min="4524" max="4526" width="16.42578125" style="14" bestFit="1" customWidth="1"/>
    <col min="4527" max="4527" width="29.28515625" style="14" bestFit="1" customWidth="1"/>
    <col min="4528" max="4609" width="9.140625" style="14"/>
    <col min="4610" max="4611" width="15.7109375" style="14" customWidth="1"/>
    <col min="4612" max="4612" width="10" style="14" bestFit="1" customWidth="1"/>
    <col min="4613" max="4683" width="8.140625" style="14" customWidth="1"/>
    <col min="4684" max="4684" width="8.5703125" style="14" customWidth="1"/>
    <col min="4685" max="4685" width="10" style="14" bestFit="1" customWidth="1"/>
    <col min="4686" max="4687" width="8.140625" style="14" customWidth="1"/>
    <col min="4688" max="4778" width="10" style="14" bestFit="1" customWidth="1"/>
    <col min="4779" max="4779" width="9.42578125" style="14" bestFit="1" customWidth="1"/>
    <col min="4780" max="4782" width="16.42578125" style="14" bestFit="1" customWidth="1"/>
    <col min="4783" max="4783" width="29.28515625" style="14" bestFit="1" customWidth="1"/>
    <col min="4784" max="4865" width="9.140625" style="14"/>
    <col min="4866" max="4867" width="15.7109375" style="14" customWidth="1"/>
    <col min="4868" max="4868" width="10" style="14" bestFit="1" customWidth="1"/>
    <col min="4869" max="4939" width="8.140625" style="14" customWidth="1"/>
    <col min="4940" max="4940" width="8.5703125" style="14" customWidth="1"/>
    <col min="4941" max="4941" width="10" style="14" bestFit="1" customWidth="1"/>
    <col min="4942" max="4943" width="8.140625" style="14" customWidth="1"/>
    <col min="4944" max="5034" width="10" style="14" bestFit="1" customWidth="1"/>
    <col min="5035" max="5035" width="9.42578125" style="14" bestFit="1" customWidth="1"/>
    <col min="5036" max="5038" width="16.42578125" style="14" bestFit="1" customWidth="1"/>
    <col min="5039" max="5039" width="29.28515625" style="14" bestFit="1" customWidth="1"/>
    <col min="5040" max="5121" width="9.140625" style="14"/>
    <col min="5122" max="5123" width="15.7109375" style="14" customWidth="1"/>
    <col min="5124" max="5124" width="10" style="14" bestFit="1" customWidth="1"/>
    <col min="5125" max="5195" width="8.140625" style="14" customWidth="1"/>
    <col min="5196" max="5196" width="8.5703125" style="14" customWidth="1"/>
    <col min="5197" max="5197" width="10" style="14" bestFit="1" customWidth="1"/>
    <col min="5198" max="5199" width="8.140625" style="14" customWidth="1"/>
    <col min="5200" max="5290" width="10" style="14" bestFit="1" customWidth="1"/>
    <col min="5291" max="5291" width="9.42578125" style="14" bestFit="1" customWidth="1"/>
    <col min="5292" max="5294" width="16.42578125" style="14" bestFit="1" customWidth="1"/>
    <col min="5295" max="5295" width="29.28515625" style="14" bestFit="1" customWidth="1"/>
    <col min="5296" max="5377" width="9.140625" style="14"/>
    <col min="5378" max="5379" width="15.7109375" style="14" customWidth="1"/>
    <col min="5380" max="5380" width="10" style="14" bestFit="1" customWidth="1"/>
    <col min="5381" max="5451" width="8.140625" style="14" customWidth="1"/>
    <col min="5452" max="5452" width="8.5703125" style="14" customWidth="1"/>
    <col min="5453" max="5453" width="10" style="14" bestFit="1" customWidth="1"/>
    <col min="5454" max="5455" width="8.140625" style="14" customWidth="1"/>
    <col min="5456" max="5546" width="10" style="14" bestFit="1" customWidth="1"/>
    <col min="5547" max="5547" width="9.42578125" style="14" bestFit="1" customWidth="1"/>
    <col min="5548" max="5550" width="16.42578125" style="14" bestFit="1" customWidth="1"/>
    <col min="5551" max="5551" width="29.28515625" style="14" bestFit="1" customWidth="1"/>
    <col min="5552" max="5633" width="9.140625" style="14"/>
    <col min="5634" max="5635" width="15.7109375" style="14" customWidth="1"/>
    <col min="5636" max="5636" width="10" style="14" bestFit="1" customWidth="1"/>
    <col min="5637" max="5707" width="8.140625" style="14" customWidth="1"/>
    <col min="5708" max="5708" width="8.5703125" style="14" customWidth="1"/>
    <col min="5709" max="5709" width="10" style="14" bestFit="1" customWidth="1"/>
    <col min="5710" max="5711" width="8.140625" style="14" customWidth="1"/>
    <col min="5712" max="5802" width="10" style="14" bestFit="1" customWidth="1"/>
    <col min="5803" max="5803" width="9.42578125" style="14" bestFit="1" customWidth="1"/>
    <col min="5804" max="5806" width="16.42578125" style="14" bestFit="1" customWidth="1"/>
    <col min="5807" max="5807" width="29.28515625" style="14" bestFit="1" customWidth="1"/>
    <col min="5808" max="5889" width="9.140625" style="14"/>
    <col min="5890" max="5891" width="15.7109375" style="14" customWidth="1"/>
    <col min="5892" max="5892" width="10" style="14" bestFit="1" customWidth="1"/>
    <col min="5893" max="5963" width="8.140625" style="14" customWidth="1"/>
    <col min="5964" max="5964" width="8.5703125" style="14" customWidth="1"/>
    <col min="5965" max="5965" width="10" style="14" bestFit="1" customWidth="1"/>
    <col min="5966" max="5967" width="8.140625" style="14" customWidth="1"/>
    <col min="5968" max="6058" width="10" style="14" bestFit="1" customWidth="1"/>
    <col min="6059" max="6059" width="9.42578125" style="14" bestFit="1" customWidth="1"/>
    <col min="6060" max="6062" width="16.42578125" style="14" bestFit="1" customWidth="1"/>
    <col min="6063" max="6063" width="29.28515625" style="14" bestFit="1" customWidth="1"/>
    <col min="6064" max="6145" width="9.140625" style="14"/>
    <col min="6146" max="6147" width="15.7109375" style="14" customWidth="1"/>
    <col min="6148" max="6148" width="10" style="14" bestFit="1" customWidth="1"/>
    <col min="6149" max="6219" width="8.140625" style="14" customWidth="1"/>
    <col min="6220" max="6220" width="8.5703125" style="14" customWidth="1"/>
    <col min="6221" max="6221" width="10" style="14" bestFit="1" customWidth="1"/>
    <col min="6222" max="6223" width="8.140625" style="14" customWidth="1"/>
    <col min="6224" max="6314" width="10" style="14" bestFit="1" customWidth="1"/>
    <col min="6315" max="6315" width="9.42578125" style="14" bestFit="1" customWidth="1"/>
    <col min="6316" max="6318" width="16.42578125" style="14" bestFit="1" customWidth="1"/>
    <col min="6319" max="6319" width="29.28515625" style="14" bestFit="1" customWidth="1"/>
    <col min="6320" max="6401" width="9.140625" style="14"/>
    <col min="6402" max="6403" width="15.7109375" style="14" customWidth="1"/>
    <col min="6404" max="6404" width="10" style="14" bestFit="1" customWidth="1"/>
    <col min="6405" max="6475" width="8.140625" style="14" customWidth="1"/>
    <col min="6476" max="6476" width="8.5703125" style="14" customWidth="1"/>
    <col min="6477" max="6477" width="10" style="14" bestFit="1" customWidth="1"/>
    <col min="6478" max="6479" width="8.140625" style="14" customWidth="1"/>
    <col min="6480" max="6570" width="10" style="14" bestFit="1" customWidth="1"/>
    <col min="6571" max="6571" width="9.42578125" style="14" bestFit="1" customWidth="1"/>
    <col min="6572" max="6574" width="16.42578125" style="14" bestFit="1" customWidth="1"/>
    <col min="6575" max="6575" width="29.28515625" style="14" bestFit="1" customWidth="1"/>
    <col min="6576" max="6657" width="9.140625" style="14"/>
    <col min="6658" max="6659" width="15.7109375" style="14" customWidth="1"/>
    <col min="6660" max="6660" width="10" style="14" bestFit="1" customWidth="1"/>
    <col min="6661" max="6731" width="8.140625" style="14" customWidth="1"/>
    <col min="6732" max="6732" width="8.5703125" style="14" customWidth="1"/>
    <col min="6733" max="6733" width="10" style="14" bestFit="1" customWidth="1"/>
    <col min="6734" max="6735" width="8.140625" style="14" customWidth="1"/>
    <col min="6736" max="6826" width="10" style="14" bestFit="1" customWidth="1"/>
    <col min="6827" max="6827" width="9.42578125" style="14" bestFit="1" customWidth="1"/>
    <col min="6828" max="6830" width="16.42578125" style="14" bestFit="1" customWidth="1"/>
    <col min="6831" max="6831" width="29.28515625" style="14" bestFit="1" customWidth="1"/>
    <col min="6832" max="6913" width="9.140625" style="14"/>
    <col min="6914" max="6915" width="15.7109375" style="14" customWidth="1"/>
    <col min="6916" max="6916" width="10" style="14" bestFit="1" customWidth="1"/>
    <col min="6917" max="6987" width="8.140625" style="14" customWidth="1"/>
    <col min="6988" max="6988" width="8.5703125" style="14" customWidth="1"/>
    <col min="6989" max="6989" width="10" style="14" bestFit="1" customWidth="1"/>
    <col min="6990" max="6991" width="8.140625" style="14" customWidth="1"/>
    <col min="6992" max="7082" width="10" style="14" bestFit="1" customWidth="1"/>
    <col min="7083" max="7083" width="9.42578125" style="14" bestFit="1" customWidth="1"/>
    <col min="7084" max="7086" width="16.42578125" style="14" bestFit="1" customWidth="1"/>
    <col min="7087" max="7087" width="29.28515625" style="14" bestFit="1" customWidth="1"/>
    <col min="7088" max="7169" width="9.140625" style="14"/>
    <col min="7170" max="7171" width="15.7109375" style="14" customWidth="1"/>
    <col min="7172" max="7172" width="10" style="14" bestFit="1" customWidth="1"/>
    <col min="7173" max="7243" width="8.140625" style="14" customWidth="1"/>
    <col min="7244" max="7244" width="8.5703125" style="14" customWidth="1"/>
    <col min="7245" max="7245" width="10" style="14" bestFit="1" customWidth="1"/>
    <col min="7246" max="7247" width="8.140625" style="14" customWidth="1"/>
    <col min="7248" max="7338" width="10" style="14" bestFit="1" customWidth="1"/>
    <col min="7339" max="7339" width="9.42578125" style="14" bestFit="1" customWidth="1"/>
    <col min="7340" max="7342" width="16.42578125" style="14" bestFit="1" customWidth="1"/>
    <col min="7343" max="7343" width="29.28515625" style="14" bestFit="1" customWidth="1"/>
    <col min="7344" max="7425" width="9.140625" style="14"/>
    <col min="7426" max="7427" width="15.7109375" style="14" customWidth="1"/>
    <col min="7428" max="7428" width="10" style="14" bestFit="1" customWidth="1"/>
    <col min="7429" max="7499" width="8.140625" style="14" customWidth="1"/>
    <col min="7500" max="7500" width="8.5703125" style="14" customWidth="1"/>
    <col min="7501" max="7501" width="10" style="14" bestFit="1" customWidth="1"/>
    <col min="7502" max="7503" width="8.140625" style="14" customWidth="1"/>
    <col min="7504" max="7594" width="10" style="14" bestFit="1" customWidth="1"/>
    <col min="7595" max="7595" width="9.42578125" style="14" bestFit="1" customWidth="1"/>
    <col min="7596" max="7598" width="16.42578125" style="14" bestFit="1" customWidth="1"/>
    <col min="7599" max="7599" width="29.28515625" style="14" bestFit="1" customWidth="1"/>
    <col min="7600" max="7681" width="9.140625" style="14"/>
    <col min="7682" max="7683" width="15.7109375" style="14" customWidth="1"/>
    <col min="7684" max="7684" width="10" style="14" bestFit="1" customWidth="1"/>
    <col min="7685" max="7755" width="8.140625" style="14" customWidth="1"/>
    <col min="7756" max="7756" width="8.5703125" style="14" customWidth="1"/>
    <col min="7757" max="7757" width="10" style="14" bestFit="1" customWidth="1"/>
    <col min="7758" max="7759" width="8.140625" style="14" customWidth="1"/>
    <col min="7760" max="7850" width="10" style="14" bestFit="1" customWidth="1"/>
    <col min="7851" max="7851" width="9.42578125" style="14" bestFit="1" customWidth="1"/>
    <col min="7852" max="7854" width="16.42578125" style="14" bestFit="1" customWidth="1"/>
    <col min="7855" max="7855" width="29.28515625" style="14" bestFit="1" customWidth="1"/>
    <col min="7856" max="7937" width="9.140625" style="14"/>
    <col min="7938" max="7939" width="15.7109375" style="14" customWidth="1"/>
    <col min="7940" max="7940" width="10" style="14" bestFit="1" customWidth="1"/>
    <col min="7941" max="8011" width="8.140625" style="14" customWidth="1"/>
    <col min="8012" max="8012" width="8.5703125" style="14" customWidth="1"/>
    <col min="8013" max="8013" width="10" style="14" bestFit="1" customWidth="1"/>
    <col min="8014" max="8015" width="8.140625" style="14" customWidth="1"/>
    <col min="8016" max="8106" width="10" style="14" bestFit="1" customWidth="1"/>
    <col min="8107" max="8107" width="9.42578125" style="14" bestFit="1" customWidth="1"/>
    <col min="8108" max="8110" width="16.42578125" style="14" bestFit="1" customWidth="1"/>
    <col min="8111" max="8111" width="29.28515625" style="14" bestFit="1" customWidth="1"/>
    <col min="8112" max="8193" width="9.140625" style="14"/>
    <col min="8194" max="8195" width="15.7109375" style="14" customWidth="1"/>
    <col min="8196" max="8196" width="10" style="14" bestFit="1" customWidth="1"/>
    <col min="8197" max="8267" width="8.140625" style="14" customWidth="1"/>
    <col min="8268" max="8268" width="8.5703125" style="14" customWidth="1"/>
    <col min="8269" max="8269" width="10" style="14" bestFit="1" customWidth="1"/>
    <col min="8270" max="8271" width="8.140625" style="14" customWidth="1"/>
    <col min="8272" max="8362" width="10" style="14" bestFit="1" customWidth="1"/>
    <col min="8363" max="8363" width="9.42578125" style="14" bestFit="1" customWidth="1"/>
    <col min="8364" max="8366" width="16.42578125" style="14" bestFit="1" customWidth="1"/>
    <col min="8367" max="8367" width="29.28515625" style="14" bestFit="1" customWidth="1"/>
    <col min="8368" max="8449" width="9.140625" style="14"/>
    <col min="8450" max="8451" width="15.7109375" style="14" customWidth="1"/>
    <col min="8452" max="8452" width="10" style="14" bestFit="1" customWidth="1"/>
    <col min="8453" max="8523" width="8.140625" style="14" customWidth="1"/>
    <col min="8524" max="8524" width="8.5703125" style="14" customWidth="1"/>
    <col min="8525" max="8525" width="10" style="14" bestFit="1" customWidth="1"/>
    <col min="8526" max="8527" width="8.140625" style="14" customWidth="1"/>
    <col min="8528" max="8618" width="10" style="14" bestFit="1" customWidth="1"/>
    <col min="8619" max="8619" width="9.42578125" style="14" bestFit="1" customWidth="1"/>
    <col min="8620" max="8622" width="16.42578125" style="14" bestFit="1" customWidth="1"/>
    <col min="8623" max="8623" width="29.28515625" style="14" bestFit="1" customWidth="1"/>
    <col min="8624" max="8705" width="9.140625" style="14"/>
    <col min="8706" max="8707" width="15.7109375" style="14" customWidth="1"/>
    <col min="8708" max="8708" width="10" style="14" bestFit="1" customWidth="1"/>
    <col min="8709" max="8779" width="8.140625" style="14" customWidth="1"/>
    <col min="8780" max="8780" width="8.5703125" style="14" customWidth="1"/>
    <col min="8781" max="8781" width="10" style="14" bestFit="1" customWidth="1"/>
    <col min="8782" max="8783" width="8.140625" style="14" customWidth="1"/>
    <col min="8784" max="8874" width="10" style="14" bestFit="1" customWidth="1"/>
    <col min="8875" max="8875" width="9.42578125" style="14" bestFit="1" customWidth="1"/>
    <col min="8876" max="8878" width="16.42578125" style="14" bestFit="1" customWidth="1"/>
    <col min="8879" max="8879" width="29.28515625" style="14" bestFit="1" customWidth="1"/>
    <col min="8880" max="8961" width="9.140625" style="14"/>
    <col min="8962" max="8963" width="15.7109375" style="14" customWidth="1"/>
    <col min="8964" max="8964" width="10" style="14" bestFit="1" customWidth="1"/>
    <col min="8965" max="9035" width="8.140625" style="14" customWidth="1"/>
    <col min="9036" max="9036" width="8.5703125" style="14" customWidth="1"/>
    <col min="9037" max="9037" width="10" style="14" bestFit="1" customWidth="1"/>
    <col min="9038" max="9039" width="8.140625" style="14" customWidth="1"/>
    <col min="9040" max="9130" width="10" style="14" bestFit="1" customWidth="1"/>
    <col min="9131" max="9131" width="9.42578125" style="14" bestFit="1" customWidth="1"/>
    <col min="9132" max="9134" width="16.42578125" style="14" bestFit="1" customWidth="1"/>
    <col min="9135" max="9135" width="29.28515625" style="14" bestFit="1" customWidth="1"/>
    <col min="9136" max="9217" width="9.140625" style="14"/>
    <col min="9218" max="9219" width="15.7109375" style="14" customWidth="1"/>
    <col min="9220" max="9220" width="10" style="14" bestFit="1" customWidth="1"/>
    <col min="9221" max="9291" width="8.140625" style="14" customWidth="1"/>
    <col min="9292" max="9292" width="8.5703125" style="14" customWidth="1"/>
    <col min="9293" max="9293" width="10" style="14" bestFit="1" customWidth="1"/>
    <col min="9294" max="9295" width="8.140625" style="14" customWidth="1"/>
    <col min="9296" max="9386" width="10" style="14" bestFit="1" customWidth="1"/>
    <col min="9387" max="9387" width="9.42578125" style="14" bestFit="1" customWidth="1"/>
    <col min="9388" max="9390" width="16.42578125" style="14" bestFit="1" customWidth="1"/>
    <col min="9391" max="9391" width="29.28515625" style="14" bestFit="1" customWidth="1"/>
    <col min="9392" max="9473" width="9.140625" style="14"/>
    <col min="9474" max="9475" width="15.7109375" style="14" customWidth="1"/>
    <col min="9476" max="9476" width="10" style="14" bestFit="1" customWidth="1"/>
    <col min="9477" max="9547" width="8.140625" style="14" customWidth="1"/>
    <col min="9548" max="9548" width="8.5703125" style="14" customWidth="1"/>
    <col min="9549" max="9549" width="10" style="14" bestFit="1" customWidth="1"/>
    <col min="9550" max="9551" width="8.140625" style="14" customWidth="1"/>
    <col min="9552" max="9642" width="10" style="14" bestFit="1" customWidth="1"/>
    <col min="9643" max="9643" width="9.42578125" style="14" bestFit="1" customWidth="1"/>
    <col min="9644" max="9646" width="16.42578125" style="14" bestFit="1" customWidth="1"/>
    <col min="9647" max="9647" width="29.28515625" style="14" bestFit="1" customWidth="1"/>
    <col min="9648" max="9729" width="9.140625" style="14"/>
    <col min="9730" max="9731" width="15.7109375" style="14" customWidth="1"/>
    <col min="9732" max="9732" width="10" style="14" bestFit="1" customWidth="1"/>
    <col min="9733" max="9803" width="8.140625" style="14" customWidth="1"/>
    <col min="9804" max="9804" width="8.5703125" style="14" customWidth="1"/>
    <col min="9805" max="9805" width="10" style="14" bestFit="1" customWidth="1"/>
    <col min="9806" max="9807" width="8.140625" style="14" customWidth="1"/>
    <col min="9808" max="9898" width="10" style="14" bestFit="1" customWidth="1"/>
    <col min="9899" max="9899" width="9.42578125" style="14" bestFit="1" customWidth="1"/>
    <col min="9900" max="9902" width="16.42578125" style="14" bestFit="1" customWidth="1"/>
    <col min="9903" max="9903" width="29.28515625" style="14" bestFit="1" customWidth="1"/>
    <col min="9904" max="9985" width="9.140625" style="14"/>
    <col min="9986" max="9987" width="15.7109375" style="14" customWidth="1"/>
    <col min="9988" max="9988" width="10" style="14" bestFit="1" customWidth="1"/>
    <col min="9989" max="10059" width="8.140625" style="14" customWidth="1"/>
    <col min="10060" max="10060" width="8.5703125" style="14" customWidth="1"/>
    <col min="10061" max="10061" width="10" style="14" bestFit="1" customWidth="1"/>
    <col min="10062" max="10063" width="8.140625" style="14" customWidth="1"/>
    <col min="10064" max="10154" width="10" style="14" bestFit="1" customWidth="1"/>
    <col min="10155" max="10155" width="9.42578125" style="14" bestFit="1" customWidth="1"/>
    <col min="10156" max="10158" width="16.42578125" style="14" bestFit="1" customWidth="1"/>
    <col min="10159" max="10159" width="29.28515625" style="14" bestFit="1" customWidth="1"/>
    <col min="10160" max="10241" width="9.140625" style="14"/>
    <col min="10242" max="10243" width="15.7109375" style="14" customWidth="1"/>
    <col min="10244" max="10244" width="10" style="14" bestFit="1" customWidth="1"/>
    <col min="10245" max="10315" width="8.140625" style="14" customWidth="1"/>
    <col min="10316" max="10316" width="8.5703125" style="14" customWidth="1"/>
    <col min="10317" max="10317" width="10" style="14" bestFit="1" customWidth="1"/>
    <col min="10318" max="10319" width="8.140625" style="14" customWidth="1"/>
    <col min="10320" max="10410" width="10" style="14" bestFit="1" customWidth="1"/>
    <col min="10411" max="10411" width="9.42578125" style="14" bestFit="1" customWidth="1"/>
    <col min="10412" max="10414" width="16.42578125" style="14" bestFit="1" customWidth="1"/>
    <col min="10415" max="10415" width="29.28515625" style="14" bestFit="1" customWidth="1"/>
    <col min="10416" max="10497" width="9.140625" style="14"/>
    <col min="10498" max="10499" width="15.7109375" style="14" customWidth="1"/>
    <col min="10500" max="10500" width="10" style="14" bestFit="1" customWidth="1"/>
    <col min="10501" max="10571" width="8.140625" style="14" customWidth="1"/>
    <col min="10572" max="10572" width="8.5703125" style="14" customWidth="1"/>
    <col min="10573" max="10573" width="10" style="14" bestFit="1" customWidth="1"/>
    <col min="10574" max="10575" width="8.140625" style="14" customWidth="1"/>
    <col min="10576" max="10666" width="10" style="14" bestFit="1" customWidth="1"/>
    <col min="10667" max="10667" width="9.42578125" style="14" bestFit="1" customWidth="1"/>
    <col min="10668" max="10670" width="16.42578125" style="14" bestFit="1" customWidth="1"/>
    <col min="10671" max="10671" width="29.28515625" style="14" bestFit="1" customWidth="1"/>
    <col min="10672" max="10753" width="9.140625" style="14"/>
    <col min="10754" max="10755" width="15.7109375" style="14" customWidth="1"/>
    <col min="10756" max="10756" width="10" style="14" bestFit="1" customWidth="1"/>
    <col min="10757" max="10827" width="8.140625" style="14" customWidth="1"/>
    <col min="10828" max="10828" width="8.5703125" style="14" customWidth="1"/>
    <col min="10829" max="10829" width="10" style="14" bestFit="1" customWidth="1"/>
    <col min="10830" max="10831" width="8.140625" style="14" customWidth="1"/>
    <col min="10832" max="10922" width="10" style="14" bestFit="1" customWidth="1"/>
    <col min="10923" max="10923" width="9.42578125" style="14" bestFit="1" customWidth="1"/>
    <col min="10924" max="10926" width="16.42578125" style="14" bestFit="1" customWidth="1"/>
    <col min="10927" max="10927" width="29.28515625" style="14" bestFit="1" customWidth="1"/>
    <col min="10928" max="11009" width="9.140625" style="14"/>
    <col min="11010" max="11011" width="15.7109375" style="14" customWidth="1"/>
    <col min="11012" max="11012" width="10" style="14" bestFit="1" customWidth="1"/>
    <col min="11013" max="11083" width="8.140625" style="14" customWidth="1"/>
    <col min="11084" max="11084" width="8.5703125" style="14" customWidth="1"/>
    <col min="11085" max="11085" width="10" style="14" bestFit="1" customWidth="1"/>
    <col min="11086" max="11087" width="8.140625" style="14" customWidth="1"/>
    <col min="11088" max="11178" width="10" style="14" bestFit="1" customWidth="1"/>
    <col min="11179" max="11179" width="9.42578125" style="14" bestFit="1" customWidth="1"/>
    <col min="11180" max="11182" width="16.42578125" style="14" bestFit="1" customWidth="1"/>
    <col min="11183" max="11183" width="29.28515625" style="14" bestFit="1" customWidth="1"/>
    <col min="11184" max="11265" width="9.140625" style="14"/>
    <col min="11266" max="11267" width="15.7109375" style="14" customWidth="1"/>
    <col min="11268" max="11268" width="10" style="14" bestFit="1" customWidth="1"/>
    <col min="11269" max="11339" width="8.140625" style="14" customWidth="1"/>
    <col min="11340" max="11340" width="8.5703125" style="14" customWidth="1"/>
    <col min="11341" max="11341" width="10" style="14" bestFit="1" customWidth="1"/>
    <col min="11342" max="11343" width="8.140625" style="14" customWidth="1"/>
    <col min="11344" max="11434" width="10" style="14" bestFit="1" customWidth="1"/>
    <col min="11435" max="11435" width="9.42578125" style="14" bestFit="1" customWidth="1"/>
    <col min="11436" max="11438" width="16.42578125" style="14" bestFit="1" customWidth="1"/>
    <col min="11439" max="11439" width="29.28515625" style="14" bestFit="1" customWidth="1"/>
    <col min="11440" max="11521" width="9.140625" style="14"/>
    <col min="11522" max="11523" width="15.7109375" style="14" customWidth="1"/>
    <col min="11524" max="11524" width="10" style="14" bestFit="1" customWidth="1"/>
    <col min="11525" max="11595" width="8.140625" style="14" customWidth="1"/>
    <col min="11596" max="11596" width="8.5703125" style="14" customWidth="1"/>
    <col min="11597" max="11597" width="10" style="14" bestFit="1" customWidth="1"/>
    <col min="11598" max="11599" width="8.140625" style="14" customWidth="1"/>
    <col min="11600" max="11690" width="10" style="14" bestFit="1" customWidth="1"/>
    <col min="11691" max="11691" width="9.42578125" style="14" bestFit="1" customWidth="1"/>
    <col min="11692" max="11694" width="16.42578125" style="14" bestFit="1" customWidth="1"/>
    <col min="11695" max="11695" width="29.28515625" style="14" bestFit="1" customWidth="1"/>
    <col min="11696" max="11777" width="9.140625" style="14"/>
    <col min="11778" max="11779" width="15.7109375" style="14" customWidth="1"/>
    <col min="11780" max="11780" width="10" style="14" bestFit="1" customWidth="1"/>
    <col min="11781" max="11851" width="8.140625" style="14" customWidth="1"/>
    <col min="11852" max="11852" width="8.5703125" style="14" customWidth="1"/>
    <col min="11853" max="11853" width="10" style="14" bestFit="1" customWidth="1"/>
    <col min="11854" max="11855" width="8.140625" style="14" customWidth="1"/>
    <col min="11856" max="11946" width="10" style="14" bestFit="1" customWidth="1"/>
    <col min="11947" max="11947" width="9.42578125" style="14" bestFit="1" customWidth="1"/>
    <col min="11948" max="11950" width="16.42578125" style="14" bestFit="1" customWidth="1"/>
    <col min="11951" max="11951" width="29.28515625" style="14" bestFit="1" customWidth="1"/>
    <col min="11952" max="12033" width="9.140625" style="14"/>
    <col min="12034" max="12035" width="15.7109375" style="14" customWidth="1"/>
    <col min="12036" max="12036" width="10" style="14" bestFit="1" customWidth="1"/>
    <col min="12037" max="12107" width="8.140625" style="14" customWidth="1"/>
    <col min="12108" max="12108" width="8.5703125" style="14" customWidth="1"/>
    <col min="12109" max="12109" width="10" style="14" bestFit="1" customWidth="1"/>
    <col min="12110" max="12111" width="8.140625" style="14" customWidth="1"/>
    <col min="12112" max="12202" width="10" style="14" bestFit="1" customWidth="1"/>
    <col min="12203" max="12203" width="9.42578125" style="14" bestFit="1" customWidth="1"/>
    <col min="12204" max="12206" width="16.42578125" style="14" bestFit="1" customWidth="1"/>
    <col min="12207" max="12207" width="29.28515625" style="14" bestFit="1" customWidth="1"/>
    <col min="12208" max="12289" width="9.140625" style="14"/>
    <col min="12290" max="12291" width="15.7109375" style="14" customWidth="1"/>
    <col min="12292" max="12292" width="10" style="14" bestFit="1" customWidth="1"/>
    <col min="12293" max="12363" width="8.140625" style="14" customWidth="1"/>
    <col min="12364" max="12364" width="8.5703125" style="14" customWidth="1"/>
    <col min="12365" max="12365" width="10" style="14" bestFit="1" customWidth="1"/>
    <col min="12366" max="12367" width="8.140625" style="14" customWidth="1"/>
    <col min="12368" max="12458" width="10" style="14" bestFit="1" customWidth="1"/>
    <col min="12459" max="12459" width="9.42578125" style="14" bestFit="1" customWidth="1"/>
    <col min="12460" max="12462" width="16.42578125" style="14" bestFit="1" customWidth="1"/>
    <col min="12463" max="12463" width="29.28515625" style="14" bestFit="1" customWidth="1"/>
    <col min="12464" max="12545" width="9.140625" style="14"/>
    <col min="12546" max="12547" width="15.7109375" style="14" customWidth="1"/>
    <col min="12548" max="12548" width="10" style="14" bestFit="1" customWidth="1"/>
    <col min="12549" max="12619" width="8.140625" style="14" customWidth="1"/>
    <col min="12620" max="12620" width="8.5703125" style="14" customWidth="1"/>
    <col min="12621" max="12621" width="10" style="14" bestFit="1" customWidth="1"/>
    <col min="12622" max="12623" width="8.140625" style="14" customWidth="1"/>
    <col min="12624" max="12714" width="10" style="14" bestFit="1" customWidth="1"/>
    <col min="12715" max="12715" width="9.42578125" style="14" bestFit="1" customWidth="1"/>
    <col min="12716" max="12718" width="16.42578125" style="14" bestFit="1" customWidth="1"/>
    <col min="12719" max="12719" width="29.28515625" style="14" bestFit="1" customWidth="1"/>
    <col min="12720" max="12801" width="9.140625" style="14"/>
    <col min="12802" max="12803" width="15.7109375" style="14" customWidth="1"/>
    <col min="12804" max="12804" width="10" style="14" bestFit="1" customWidth="1"/>
    <col min="12805" max="12875" width="8.140625" style="14" customWidth="1"/>
    <col min="12876" max="12876" width="8.5703125" style="14" customWidth="1"/>
    <col min="12877" max="12877" width="10" style="14" bestFit="1" customWidth="1"/>
    <col min="12878" max="12879" width="8.140625" style="14" customWidth="1"/>
    <col min="12880" max="12970" width="10" style="14" bestFit="1" customWidth="1"/>
    <col min="12971" max="12971" width="9.42578125" style="14" bestFit="1" customWidth="1"/>
    <col min="12972" max="12974" width="16.42578125" style="14" bestFit="1" customWidth="1"/>
    <col min="12975" max="12975" width="29.28515625" style="14" bestFit="1" customWidth="1"/>
    <col min="12976" max="13057" width="9.140625" style="14"/>
    <col min="13058" max="13059" width="15.7109375" style="14" customWidth="1"/>
    <col min="13060" max="13060" width="10" style="14" bestFit="1" customWidth="1"/>
    <col min="13061" max="13131" width="8.140625" style="14" customWidth="1"/>
    <col min="13132" max="13132" width="8.5703125" style="14" customWidth="1"/>
    <col min="13133" max="13133" width="10" style="14" bestFit="1" customWidth="1"/>
    <col min="13134" max="13135" width="8.140625" style="14" customWidth="1"/>
    <col min="13136" max="13226" width="10" style="14" bestFit="1" customWidth="1"/>
    <col min="13227" max="13227" width="9.42578125" style="14" bestFit="1" customWidth="1"/>
    <col min="13228" max="13230" width="16.42578125" style="14" bestFit="1" customWidth="1"/>
    <col min="13231" max="13231" width="29.28515625" style="14" bestFit="1" customWidth="1"/>
    <col min="13232" max="13313" width="9.140625" style="14"/>
    <col min="13314" max="13315" width="15.7109375" style="14" customWidth="1"/>
    <col min="13316" max="13316" width="10" style="14" bestFit="1" customWidth="1"/>
    <col min="13317" max="13387" width="8.140625" style="14" customWidth="1"/>
    <col min="13388" max="13388" width="8.5703125" style="14" customWidth="1"/>
    <col min="13389" max="13389" width="10" style="14" bestFit="1" customWidth="1"/>
    <col min="13390" max="13391" width="8.140625" style="14" customWidth="1"/>
    <col min="13392" max="13482" width="10" style="14" bestFit="1" customWidth="1"/>
    <col min="13483" max="13483" width="9.42578125" style="14" bestFit="1" customWidth="1"/>
    <col min="13484" max="13486" width="16.42578125" style="14" bestFit="1" customWidth="1"/>
    <col min="13487" max="13487" width="29.28515625" style="14" bestFit="1" customWidth="1"/>
    <col min="13488" max="13569" width="9.140625" style="14"/>
    <col min="13570" max="13571" width="15.7109375" style="14" customWidth="1"/>
    <col min="13572" max="13572" width="10" style="14" bestFit="1" customWidth="1"/>
    <col min="13573" max="13643" width="8.140625" style="14" customWidth="1"/>
    <col min="13644" max="13644" width="8.5703125" style="14" customWidth="1"/>
    <col min="13645" max="13645" width="10" style="14" bestFit="1" customWidth="1"/>
    <col min="13646" max="13647" width="8.140625" style="14" customWidth="1"/>
    <col min="13648" max="13738" width="10" style="14" bestFit="1" customWidth="1"/>
    <col min="13739" max="13739" width="9.42578125" style="14" bestFit="1" customWidth="1"/>
    <col min="13740" max="13742" width="16.42578125" style="14" bestFit="1" customWidth="1"/>
    <col min="13743" max="13743" width="29.28515625" style="14" bestFit="1" customWidth="1"/>
    <col min="13744" max="13825" width="9.140625" style="14"/>
    <col min="13826" max="13827" width="15.7109375" style="14" customWidth="1"/>
    <col min="13828" max="13828" width="10" style="14" bestFit="1" customWidth="1"/>
    <col min="13829" max="13899" width="8.140625" style="14" customWidth="1"/>
    <col min="13900" max="13900" width="8.5703125" style="14" customWidth="1"/>
    <col min="13901" max="13901" width="10" style="14" bestFit="1" customWidth="1"/>
    <col min="13902" max="13903" width="8.140625" style="14" customWidth="1"/>
    <col min="13904" max="13994" width="10" style="14" bestFit="1" customWidth="1"/>
    <col min="13995" max="13995" width="9.42578125" style="14" bestFit="1" customWidth="1"/>
    <col min="13996" max="13998" width="16.42578125" style="14" bestFit="1" customWidth="1"/>
    <col min="13999" max="13999" width="29.28515625" style="14" bestFit="1" customWidth="1"/>
    <col min="14000" max="14081" width="9.140625" style="14"/>
    <col min="14082" max="14083" width="15.7109375" style="14" customWidth="1"/>
    <col min="14084" max="14084" width="10" style="14" bestFit="1" customWidth="1"/>
    <col min="14085" max="14155" width="8.140625" style="14" customWidth="1"/>
    <col min="14156" max="14156" width="8.5703125" style="14" customWidth="1"/>
    <col min="14157" max="14157" width="10" style="14" bestFit="1" customWidth="1"/>
    <col min="14158" max="14159" width="8.140625" style="14" customWidth="1"/>
    <col min="14160" max="14250" width="10" style="14" bestFit="1" customWidth="1"/>
    <col min="14251" max="14251" width="9.42578125" style="14" bestFit="1" customWidth="1"/>
    <col min="14252" max="14254" width="16.42578125" style="14" bestFit="1" customWidth="1"/>
    <col min="14255" max="14255" width="29.28515625" style="14" bestFit="1" customWidth="1"/>
    <col min="14256" max="14337" width="9.140625" style="14"/>
    <col min="14338" max="14339" width="15.7109375" style="14" customWidth="1"/>
    <col min="14340" max="14340" width="10" style="14" bestFit="1" customWidth="1"/>
    <col min="14341" max="14411" width="8.140625" style="14" customWidth="1"/>
    <col min="14412" max="14412" width="8.5703125" style="14" customWidth="1"/>
    <col min="14413" max="14413" width="10" style="14" bestFit="1" customWidth="1"/>
    <col min="14414" max="14415" width="8.140625" style="14" customWidth="1"/>
    <col min="14416" max="14506" width="10" style="14" bestFit="1" customWidth="1"/>
    <col min="14507" max="14507" width="9.42578125" style="14" bestFit="1" customWidth="1"/>
    <col min="14508" max="14510" width="16.42578125" style="14" bestFit="1" customWidth="1"/>
    <col min="14511" max="14511" width="29.28515625" style="14" bestFit="1" customWidth="1"/>
    <col min="14512" max="14593" width="9.140625" style="14"/>
    <col min="14594" max="14595" width="15.7109375" style="14" customWidth="1"/>
    <col min="14596" max="14596" width="10" style="14" bestFit="1" customWidth="1"/>
    <col min="14597" max="14667" width="8.140625" style="14" customWidth="1"/>
    <col min="14668" max="14668" width="8.5703125" style="14" customWidth="1"/>
    <col min="14669" max="14669" width="10" style="14" bestFit="1" customWidth="1"/>
    <col min="14670" max="14671" width="8.140625" style="14" customWidth="1"/>
    <col min="14672" max="14762" width="10" style="14" bestFit="1" customWidth="1"/>
    <col min="14763" max="14763" width="9.42578125" style="14" bestFit="1" customWidth="1"/>
    <col min="14764" max="14766" width="16.42578125" style="14" bestFit="1" customWidth="1"/>
    <col min="14767" max="14767" width="29.28515625" style="14" bestFit="1" customWidth="1"/>
    <col min="14768" max="14849" width="9.140625" style="14"/>
    <col min="14850" max="14851" width="15.7109375" style="14" customWidth="1"/>
    <col min="14852" max="14852" width="10" style="14" bestFit="1" customWidth="1"/>
    <col min="14853" max="14923" width="8.140625" style="14" customWidth="1"/>
    <col min="14924" max="14924" width="8.5703125" style="14" customWidth="1"/>
    <col min="14925" max="14925" width="10" style="14" bestFit="1" customWidth="1"/>
    <col min="14926" max="14927" width="8.140625" style="14" customWidth="1"/>
    <col min="14928" max="15018" width="10" style="14" bestFit="1" customWidth="1"/>
    <col min="15019" max="15019" width="9.42578125" style="14" bestFit="1" customWidth="1"/>
    <col min="15020" max="15022" width="16.42578125" style="14" bestFit="1" customWidth="1"/>
    <col min="15023" max="15023" width="29.28515625" style="14" bestFit="1" customWidth="1"/>
    <col min="15024" max="15105" width="9.140625" style="14"/>
    <col min="15106" max="15107" width="15.7109375" style="14" customWidth="1"/>
    <col min="15108" max="15108" width="10" style="14" bestFit="1" customWidth="1"/>
    <col min="15109" max="15179" width="8.140625" style="14" customWidth="1"/>
    <col min="15180" max="15180" width="8.5703125" style="14" customWidth="1"/>
    <col min="15181" max="15181" width="10" style="14" bestFit="1" customWidth="1"/>
    <col min="15182" max="15183" width="8.140625" style="14" customWidth="1"/>
    <col min="15184" max="15274" width="10" style="14" bestFit="1" customWidth="1"/>
    <col min="15275" max="15275" width="9.42578125" style="14" bestFit="1" customWidth="1"/>
    <col min="15276" max="15278" width="16.42578125" style="14" bestFit="1" customWidth="1"/>
    <col min="15279" max="15279" width="29.28515625" style="14" bestFit="1" customWidth="1"/>
    <col min="15280" max="15361" width="9.140625" style="14"/>
    <col min="15362" max="15363" width="15.7109375" style="14" customWidth="1"/>
    <col min="15364" max="15364" width="10" style="14" bestFit="1" customWidth="1"/>
    <col min="15365" max="15435" width="8.140625" style="14" customWidth="1"/>
    <col min="15436" max="15436" width="8.5703125" style="14" customWidth="1"/>
    <col min="15437" max="15437" width="10" style="14" bestFit="1" customWidth="1"/>
    <col min="15438" max="15439" width="8.140625" style="14" customWidth="1"/>
    <col min="15440" max="15530" width="10" style="14" bestFit="1" customWidth="1"/>
    <col min="15531" max="15531" width="9.42578125" style="14" bestFit="1" customWidth="1"/>
    <col min="15532" max="15534" width="16.42578125" style="14" bestFit="1" customWidth="1"/>
    <col min="15535" max="15535" width="29.28515625" style="14" bestFit="1" customWidth="1"/>
    <col min="15536" max="15617" width="9.140625" style="14"/>
    <col min="15618" max="15619" width="15.7109375" style="14" customWidth="1"/>
    <col min="15620" max="15620" width="10" style="14" bestFit="1" customWidth="1"/>
    <col min="15621" max="15691" width="8.140625" style="14" customWidth="1"/>
    <col min="15692" max="15692" width="8.5703125" style="14" customWidth="1"/>
    <col min="15693" max="15693" width="10" style="14" bestFit="1" customWidth="1"/>
    <col min="15694" max="15695" width="8.140625" style="14" customWidth="1"/>
    <col min="15696" max="15786" width="10" style="14" bestFit="1" customWidth="1"/>
    <col min="15787" max="15787" width="9.42578125" style="14" bestFit="1" customWidth="1"/>
    <col min="15788" max="15790" width="16.42578125" style="14" bestFit="1" customWidth="1"/>
    <col min="15791" max="15791" width="29.28515625" style="14" bestFit="1" customWidth="1"/>
    <col min="15792" max="15873" width="9.140625" style="14"/>
    <col min="15874" max="15875" width="15.7109375" style="14" customWidth="1"/>
    <col min="15876" max="15876" width="10" style="14" bestFit="1" customWidth="1"/>
    <col min="15877" max="15947" width="8.140625" style="14" customWidth="1"/>
    <col min="15948" max="15948" width="8.5703125" style="14" customWidth="1"/>
    <col min="15949" max="15949" width="10" style="14" bestFit="1" customWidth="1"/>
    <col min="15950" max="15951" width="8.140625" style="14" customWidth="1"/>
    <col min="15952" max="16042" width="10" style="14" bestFit="1" customWidth="1"/>
    <col min="16043" max="16043" width="9.42578125" style="14" bestFit="1" customWidth="1"/>
    <col min="16044" max="16046" width="16.42578125" style="14" bestFit="1" customWidth="1"/>
    <col min="16047" max="16047" width="29.28515625" style="14" bestFit="1" customWidth="1"/>
    <col min="16048" max="16129" width="9.140625" style="14"/>
    <col min="16130" max="16131" width="15.7109375" style="14" customWidth="1"/>
    <col min="16132" max="16132" width="10" style="14" bestFit="1" customWidth="1"/>
    <col min="16133" max="16203" width="8.140625" style="14" customWidth="1"/>
    <col min="16204" max="16204" width="8.5703125" style="14" customWidth="1"/>
    <col min="16205" max="16205" width="10" style="14" bestFit="1" customWidth="1"/>
    <col min="16206" max="16207" width="8.140625" style="14" customWidth="1"/>
    <col min="16208" max="16298" width="10" style="14" bestFit="1" customWidth="1"/>
    <col min="16299" max="16299" width="9.42578125" style="14" bestFit="1" customWidth="1"/>
    <col min="16300" max="16302" width="16.42578125" style="14" bestFit="1" customWidth="1"/>
    <col min="16303" max="16303" width="29.28515625" style="14" bestFit="1" customWidth="1"/>
    <col min="16304" max="16384" width="9.140625" style="14"/>
  </cols>
  <sheetData>
    <row r="1" spans="1:203" s="10" customFormat="1" ht="18.95" customHeight="1" x14ac:dyDescent="0.2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4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6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6"/>
      <c r="AZ1" s="7"/>
      <c r="BA1" s="7"/>
      <c r="BB1" s="8"/>
      <c r="BC1" s="8"/>
      <c r="BD1" s="8"/>
      <c r="BE1" s="8"/>
      <c r="BF1" s="8"/>
      <c r="BG1" s="8"/>
      <c r="BH1" s="8"/>
      <c r="BI1" s="8"/>
      <c r="BJ1" s="8"/>
      <c r="BK1" s="6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9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9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9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9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9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9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9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9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9"/>
      <c r="FP1" s="11"/>
      <c r="FQ1" s="8"/>
    </row>
    <row r="2" spans="1:203" ht="17.100000000000001" customHeight="1" x14ac:dyDescent="0.25">
      <c r="A2" s="12" t="s">
        <v>1</v>
      </c>
      <c r="O2" s="15"/>
      <c r="AA2" s="15"/>
      <c r="AM2" s="15"/>
      <c r="AY2" s="15"/>
      <c r="BB2" s="16"/>
      <c r="BC2" s="16"/>
      <c r="BD2" s="16"/>
      <c r="BE2" s="16"/>
      <c r="BF2" s="16"/>
      <c r="BG2" s="16"/>
      <c r="BH2" s="16"/>
      <c r="BI2" s="16"/>
      <c r="BJ2" s="16"/>
      <c r="BK2" s="15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7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7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7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7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7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7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7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7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7"/>
      <c r="FQ2" s="16"/>
    </row>
    <row r="3" spans="1:203" s="23" customFormat="1" ht="11.85" customHeight="1" x14ac:dyDescent="0.25">
      <c r="A3" s="19"/>
      <c r="B3" s="20"/>
      <c r="C3" s="21"/>
      <c r="D3" s="80"/>
      <c r="E3" s="21"/>
      <c r="F3" s="21"/>
      <c r="G3" s="21"/>
      <c r="H3" s="21"/>
      <c r="I3" s="21"/>
      <c r="J3" s="21"/>
      <c r="K3" s="21"/>
      <c r="L3" s="21"/>
      <c r="M3" s="21"/>
      <c r="N3" s="21"/>
      <c r="O3" s="22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2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2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2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2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2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2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2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2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2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2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2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2"/>
      <c r="FP3" s="24"/>
      <c r="FQ3" s="21"/>
      <c r="GI3" s="166"/>
    </row>
    <row r="4" spans="1:203" s="27" customFormat="1" ht="12.75" customHeight="1" x14ac:dyDescent="0.25">
      <c r="A4" s="25"/>
      <c r="B4" s="26"/>
      <c r="O4" s="28" t="s">
        <v>2</v>
      </c>
      <c r="AA4" s="28" t="s">
        <v>2</v>
      </c>
      <c r="AM4" s="28" t="s">
        <v>2</v>
      </c>
      <c r="AY4" s="28" t="s">
        <v>2</v>
      </c>
      <c r="BB4" s="29"/>
      <c r="BC4" s="29"/>
      <c r="BD4" s="29"/>
      <c r="BE4" s="29"/>
      <c r="BF4" s="29"/>
      <c r="BG4" s="29"/>
      <c r="BH4" s="29"/>
      <c r="BI4" s="29"/>
      <c r="BJ4" s="29"/>
      <c r="BK4" s="28" t="s">
        <v>2</v>
      </c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30" t="s">
        <v>2</v>
      </c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30" t="s">
        <v>2</v>
      </c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30" t="s">
        <v>2</v>
      </c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30" t="s">
        <v>2</v>
      </c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30" t="s">
        <v>2</v>
      </c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30" t="s">
        <v>2</v>
      </c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30" t="s">
        <v>2</v>
      </c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30" t="s">
        <v>2</v>
      </c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 t="s">
        <v>2</v>
      </c>
      <c r="FP4" s="29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 t="s">
        <v>2</v>
      </c>
      <c r="GB4" s="29"/>
      <c r="GC4" s="29"/>
      <c r="GD4" s="29"/>
      <c r="GE4" s="29"/>
      <c r="GF4" s="29"/>
      <c r="GG4" s="173" t="s">
        <v>2</v>
      </c>
      <c r="GH4" s="170"/>
      <c r="GI4" s="170"/>
      <c r="GJ4" s="170"/>
      <c r="GK4" s="170"/>
      <c r="GL4" s="190"/>
      <c r="GM4" s="173" t="s">
        <v>2</v>
      </c>
      <c r="GN4" s="186"/>
      <c r="GO4" s="190"/>
      <c r="GP4" s="190"/>
      <c r="GQ4" s="190"/>
      <c r="GR4" s="191"/>
      <c r="GS4" s="191"/>
      <c r="GT4" s="191"/>
      <c r="GU4" s="191" t="s">
        <v>2</v>
      </c>
    </row>
    <row r="5" spans="1:203" s="13" customFormat="1" ht="12.75" customHeight="1" x14ac:dyDescent="0.25">
      <c r="A5" s="31" t="s">
        <v>3</v>
      </c>
      <c r="B5" s="32"/>
      <c r="C5" s="33">
        <v>2001</v>
      </c>
      <c r="D5" s="34">
        <v>2002</v>
      </c>
      <c r="E5" s="35"/>
      <c r="F5" s="35"/>
      <c r="G5" s="35"/>
      <c r="H5" s="35"/>
      <c r="I5" s="35"/>
      <c r="J5" s="35"/>
      <c r="K5" s="35"/>
      <c r="L5" s="35"/>
      <c r="M5" s="35"/>
      <c r="N5" s="35"/>
      <c r="O5" s="36"/>
      <c r="P5" s="33">
        <v>2003</v>
      </c>
      <c r="Q5" s="35"/>
      <c r="R5" s="35"/>
      <c r="S5" s="35"/>
      <c r="T5" s="35"/>
      <c r="U5" s="35"/>
      <c r="V5" s="35"/>
      <c r="W5" s="35"/>
      <c r="X5" s="35"/>
      <c r="Y5" s="35"/>
      <c r="Z5" s="35"/>
      <c r="AA5" s="36"/>
      <c r="AB5" s="33">
        <v>2004</v>
      </c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6"/>
      <c r="AN5" s="33">
        <v>2005</v>
      </c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3">
        <v>2006</v>
      </c>
      <c r="BA5" s="35"/>
      <c r="BB5" s="33"/>
      <c r="BC5" s="33"/>
      <c r="BD5" s="33"/>
      <c r="BE5" s="33"/>
      <c r="BF5" s="33"/>
      <c r="BG5" s="33"/>
      <c r="BH5" s="33"/>
      <c r="BI5" s="33"/>
      <c r="BJ5" s="33"/>
      <c r="BK5" s="36"/>
      <c r="BL5" s="33">
        <v>2007</v>
      </c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7"/>
      <c r="BX5" s="33">
        <v>2008</v>
      </c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7"/>
      <c r="CJ5" s="33">
        <v>2009</v>
      </c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7"/>
      <c r="CV5" s="33">
        <v>2010</v>
      </c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7"/>
      <c r="DH5" s="33">
        <v>2011</v>
      </c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7"/>
      <c r="DT5" s="33">
        <v>2012</v>
      </c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7"/>
      <c r="EF5" s="33">
        <v>2013</v>
      </c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7"/>
      <c r="ER5" s="33">
        <v>2014</v>
      </c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7"/>
      <c r="FD5" s="33">
        <v>2015</v>
      </c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7"/>
      <c r="FP5" s="33">
        <v>2016</v>
      </c>
      <c r="FQ5" s="33"/>
      <c r="FR5" s="33"/>
      <c r="FS5" s="33"/>
      <c r="FT5" s="33"/>
      <c r="FU5" s="33"/>
      <c r="FV5" s="33">
        <v>2016</v>
      </c>
      <c r="FW5" s="33"/>
      <c r="FX5" s="33"/>
      <c r="FY5" s="33"/>
      <c r="FZ5" s="33"/>
      <c r="GA5" s="33"/>
      <c r="GB5" s="33">
        <v>2017</v>
      </c>
      <c r="GC5" s="33"/>
      <c r="GD5" s="33"/>
      <c r="GE5" s="33"/>
      <c r="GF5" s="33"/>
      <c r="GG5" s="171"/>
      <c r="GH5" s="33">
        <v>2017</v>
      </c>
      <c r="GI5" s="33"/>
      <c r="GJ5" s="33"/>
      <c r="GK5" s="33"/>
      <c r="GL5" s="185"/>
      <c r="GM5" s="171"/>
      <c r="GN5" s="196">
        <v>2018</v>
      </c>
      <c r="GO5" s="196"/>
      <c r="GP5" s="196"/>
      <c r="GQ5" s="196"/>
    </row>
    <row r="6" spans="1:203" s="13" customFormat="1" ht="9" customHeight="1" x14ac:dyDescent="0.25">
      <c r="A6" s="38"/>
      <c r="B6" s="39"/>
      <c r="C6" s="40"/>
      <c r="D6" s="41"/>
      <c r="E6" s="40"/>
      <c r="F6" s="40"/>
      <c r="G6" s="40"/>
      <c r="H6" s="40"/>
      <c r="I6" s="40"/>
      <c r="J6" s="40"/>
      <c r="K6" s="40"/>
      <c r="L6" s="40"/>
      <c r="M6" s="40"/>
      <c r="N6" s="40"/>
      <c r="O6" s="42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2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2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2"/>
      <c r="AZ6" s="43"/>
      <c r="BA6" s="40"/>
      <c r="BB6" s="43"/>
      <c r="BC6" s="43"/>
      <c r="BD6" s="43"/>
      <c r="BE6" s="43"/>
      <c r="BF6" s="43"/>
      <c r="BG6" s="43"/>
      <c r="BH6" s="43"/>
      <c r="BI6" s="43"/>
      <c r="BJ6" s="43"/>
      <c r="BK6" s="42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4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4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4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4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4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4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4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4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4"/>
      <c r="FP6" s="43"/>
      <c r="FQ6" s="40"/>
      <c r="FR6" s="40"/>
      <c r="FS6" s="40"/>
      <c r="FT6" s="40"/>
      <c r="FU6" s="40"/>
      <c r="FV6" s="40"/>
      <c r="FW6" s="40"/>
      <c r="GB6" s="43"/>
      <c r="GC6" s="40"/>
      <c r="GD6" s="40"/>
      <c r="GE6" s="40"/>
      <c r="GF6" s="40"/>
      <c r="GG6" s="172"/>
      <c r="GH6" s="40"/>
      <c r="GI6" s="40"/>
      <c r="GJ6" s="40"/>
      <c r="GK6" s="40"/>
      <c r="GL6" s="184"/>
      <c r="GM6" s="172"/>
      <c r="GN6" s="43"/>
      <c r="GO6" s="195"/>
      <c r="GP6" s="195"/>
      <c r="GQ6" s="195"/>
    </row>
    <row r="7" spans="1:203" s="13" customFormat="1" ht="12.75" customHeight="1" x14ac:dyDescent="0.25">
      <c r="A7" s="38"/>
      <c r="B7" s="45"/>
      <c r="C7" s="46" t="s">
        <v>4</v>
      </c>
      <c r="D7" s="46" t="s">
        <v>5</v>
      </c>
      <c r="E7" s="46" t="s">
        <v>6</v>
      </c>
      <c r="F7" s="46" t="s">
        <v>7</v>
      </c>
      <c r="G7" s="46" t="s">
        <v>8</v>
      </c>
      <c r="H7" s="46" t="s">
        <v>9</v>
      </c>
      <c r="I7" s="46" t="s">
        <v>10</v>
      </c>
      <c r="J7" s="46" t="s">
        <v>11</v>
      </c>
      <c r="K7" s="46" t="s">
        <v>12</v>
      </c>
      <c r="L7" s="46" t="s">
        <v>13</v>
      </c>
      <c r="M7" s="46" t="s">
        <v>14</v>
      </c>
      <c r="N7" s="46" t="s">
        <v>15</v>
      </c>
      <c r="O7" s="47" t="s">
        <v>4</v>
      </c>
      <c r="P7" s="46" t="s">
        <v>5</v>
      </c>
      <c r="Q7" s="46" t="s">
        <v>6</v>
      </c>
      <c r="R7" s="46" t="s">
        <v>7</v>
      </c>
      <c r="S7" s="46" t="s">
        <v>8</v>
      </c>
      <c r="T7" s="46" t="s">
        <v>9</v>
      </c>
      <c r="U7" s="46" t="s">
        <v>10</v>
      </c>
      <c r="V7" s="46" t="s">
        <v>11</v>
      </c>
      <c r="W7" s="46" t="s">
        <v>12</v>
      </c>
      <c r="X7" s="46" t="s">
        <v>13</v>
      </c>
      <c r="Y7" s="46" t="s">
        <v>14</v>
      </c>
      <c r="Z7" s="46" t="s">
        <v>15</v>
      </c>
      <c r="AA7" s="47" t="s">
        <v>4</v>
      </c>
      <c r="AB7" s="46" t="s">
        <v>5</v>
      </c>
      <c r="AC7" s="46" t="s">
        <v>6</v>
      </c>
      <c r="AD7" s="46" t="s">
        <v>7</v>
      </c>
      <c r="AE7" s="46" t="s">
        <v>8</v>
      </c>
      <c r="AF7" s="46" t="s">
        <v>9</v>
      </c>
      <c r="AG7" s="46" t="s">
        <v>10</v>
      </c>
      <c r="AH7" s="46" t="s">
        <v>11</v>
      </c>
      <c r="AI7" s="46" t="s">
        <v>12</v>
      </c>
      <c r="AJ7" s="46" t="s">
        <v>13</v>
      </c>
      <c r="AK7" s="46" t="s">
        <v>14</v>
      </c>
      <c r="AL7" s="46" t="s">
        <v>15</v>
      </c>
      <c r="AM7" s="47" t="s">
        <v>4</v>
      </c>
      <c r="AN7" s="46" t="s">
        <v>5</v>
      </c>
      <c r="AO7" s="46" t="s">
        <v>6</v>
      </c>
      <c r="AP7" s="46" t="s">
        <v>7</v>
      </c>
      <c r="AQ7" s="46" t="s">
        <v>8</v>
      </c>
      <c r="AR7" s="46" t="s">
        <v>9</v>
      </c>
      <c r="AS7" s="46" t="s">
        <v>10</v>
      </c>
      <c r="AT7" s="46" t="s">
        <v>11</v>
      </c>
      <c r="AU7" s="46" t="s">
        <v>12</v>
      </c>
      <c r="AV7" s="46" t="s">
        <v>13</v>
      </c>
      <c r="AW7" s="46" t="s">
        <v>14</v>
      </c>
      <c r="AX7" s="46" t="s">
        <v>15</v>
      </c>
      <c r="AY7" s="47" t="s">
        <v>4</v>
      </c>
      <c r="AZ7" s="46" t="s">
        <v>5</v>
      </c>
      <c r="BA7" s="46" t="s">
        <v>6</v>
      </c>
      <c r="BB7" s="48" t="s">
        <v>7</v>
      </c>
      <c r="BC7" s="48" t="s">
        <v>8</v>
      </c>
      <c r="BD7" s="48" t="s">
        <v>9</v>
      </c>
      <c r="BE7" s="48" t="s">
        <v>10</v>
      </c>
      <c r="BF7" s="48" t="s">
        <v>11</v>
      </c>
      <c r="BG7" s="48" t="s">
        <v>12</v>
      </c>
      <c r="BH7" s="48" t="s">
        <v>13</v>
      </c>
      <c r="BI7" s="48" t="s">
        <v>14</v>
      </c>
      <c r="BJ7" s="48" t="s">
        <v>15</v>
      </c>
      <c r="BK7" s="47" t="s">
        <v>4</v>
      </c>
      <c r="BL7" s="46" t="s">
        <v>5</v>
      </c>
      <c r="BM7" s="48" t="s">
        <v>6</v>
      </c>
      <c r="BN7" s="48" t="s">
        <v>7</v>
      </c>
      <c r="BO7" s="48" t="s">
        <v>8</v>
      </c>
      <c r="BP7" s="48" t="s">
        <v>9</v>
      </c>
      <c r="BQ7" s="48" t="s">
        <v>10</v>
      </c>
      <c r="BR7" s="48" t="s">
        <v>11</v>
      </c>
      <c r="BS7" s="48" t="s">
        <v>12</v>
      </c>
      <c r="BT7" s="48" t="s">
        <v>13</v>
      </c>
      <c r="BU7" s="48" t="s">
        <v>14</v>
      </c>
      <c r="BV7" s="48" t="s">
        <v>15</v>
      </c>
      <c r="BW7" s="47" t="s">
        <v>4</v>
      </c>
      <c r="BX7" s="46" t="s">
        <v>5</v>
      </c>
      <c r="BY7" s="48" t="s">
        <v>6</v>
      </c>
      <c r="BZ7" s="48" t="s">
        <v>7</v>
      </c>
      <c r="CA7" s="48" t="s">
        <v>8</v>
      </c>
      <c r="CB7" s="48" t="s">
        <v>9</v>
      </c>
      <c r="CC7" s="48" t="s">
        <v>10</v>
      </c>
      <c r="CD7" s="48" t="s">
        <v>11</v>
      </c>
      <c r="CE7" s="48" t="s">
        <v>12</v>
      </c>
      <c r="CF7" s="48" t="s">
        <v>13</v>
      </c>
      <c r="CG7" s="48" t="s">
        <v>14</v>
      </c>
      <c r="CH7" s="48" t="s">
        <v>15</v>
      </c>
      <c r="CI7" s="47" t="s">
        <v>4</v>
      </c>
      <c r="CJ7" s="46" t="s">
        <v>5</v>
      </c>
      <c r="CK7" s="46" t="s">
        <v>6</v>
      </c>
      <c r="CL7" s="46" t="s">
        <v>7</v>
      </c>
      <c r="CM7" s="46" t="s">
        <v>8</v>
      </c>
      <c r="CN7" s="46" t="s">
        <v>9</v>
      </c>
      <c r="CO7" s="46" t="s">
        <v>10</v>
      </c>
      <c r="CP7" s="46" t="s">
        <v>11</v>
      </c>
      <c r="CQ7" s="46" t="s">
        <v>12</v>
      </c>
      <c r="CR7" s="46" t="s">
        <v>13</v>
      </c>
      <c r="CS7" s="46" t="s">
        <v>14</v>
      </c>
      <c r="CT7" s="46" t="s">
        <v>15</v>
      </c>
      <c r="CU7" s="47" t="s">
        <v>4</v>
      </c>
      <c r="CV7" s="46" t="s">
        <v>5</v>
      </c>
      <c r="CW7" s="46" t="s">
        <v>6</v>
      </c>
      <c r="CX7" s="46" t="s">
        <v>7</v>
      </c>
      <c r="CY7" s="46" t="s">
        <v>8</v>
      </c>
      <c r="CZ7" s="46" t="s">
        <v>9</v>
      </c>
      <c r="DA7" s="46" t="s">
        <v>10</v>
      </c>
      <c r="DB7" s="46" t="s">
        <v>11</v>
      </c>
      <c r="DC7" s="46" t="s">
        <v>12</v>
      </c>
      <c r="DD7" s="46" t="s">
        <v>13</v>
      </c>
      <c r="DE7" s="46" t="s">
        <v>14</v>
      </c>
      <c r="DF7" s="46" t="s">
        <v>15</v>
      </c>
      <c r="DG7" s="47" t="s">
        <v>4</v>
      </c>
      <c r="DH7" s="46" t="s">
        <v>5</v>
      </c>
      <c r="DI7" s="46" t="s">
        <v>6</v>
      </c>
      <c r="DJ7" s="46" t="s">
        <v>7</v>
      </c>
      <c r="DK7" s="46" t="s">
        <v>8</v>
      </c>
      <c r="DL7" s="46" t="s">
        <v>9</v>
      </c>
      <c r="DM7" s="46" t="s">
        <v>10</v>
      </c>
      <c r="DN7" s="46" t="s">
        <v>11</v>
      </c>
      <c r="DO7" s="46" t="s">
        <v>12</v>
      </c>
      <c r="DP7" s="46" t="s">
        <v>13</v>
      </c>
      <c r="DQ7" s="46" t="s">
        <v>14</v>
      </c>
      <c r="DR7" s="46" t="s">
        <v>15</v>
      </c>
      <c r="DS7" s="47" t="s">
        <v>4</v>
      </c>
      <c r="DT7" s="46" t="s">
        <v>5</v>
      </c>
      <c r="DU7" s="46" t="s">
        <v>6</v>
      </c>
      <c r="DV7" s="46" t="s">
        <v>7</v>
      </c>
      <c r="DW7" s="46" t="s">
        <v>8</v>
      </c>
      <c r="DX7" s="46" t="s">
        <v>9</v>
      </c>
      <c r="DY7" s="46" t="s">
        <v>10</v>
      </c>
      <c r="DZ7" s="46" t="s">
        <v>11</v>
      </c>
      <c r="EA7" s="46" t="s">
        <v>12</v>
      </c>
      <c r="EB7" s="46" t="s">
        <v>13</v>
      </c>
      <c r="EC7" s="46" t="s">
        <v>14</v>
      </c>
      <c r="ED7" s="46" t="s">
        <v>15</v>
      </c>
      <c r="EE7" s="47" t="s">
        <v>4</v>
      </c>
      <c r="EF7" s="46" t="s">
        <v>5</v>
      </c>
      <c r="EG7" s="46" t="s">
        <v>6</v>
      </c>
      <c r="EH7" s="46" t="s">
        <v>7</v>
      </c>
      <c r="EI7" s="46" t="s">
        <v>8</v>
      </c>
      <c r="EJ7" s="46" t="s">
        <v>9</v>
      </c>
      <c r="EK7" s="46" t="s">
        <v>10</v>
      </c>
      <c r="EL7" s="46" t="s">
        <v>11</v>
      </c>
      <c r="EM7" s="46" t="s">
        <v>12</v>
      </c>
      <c r="EN7" s="46" t="s">
        <v>13</v>
      </c>
      <c r="EO7" s="46" t="s">
        <v>14</v>
      </c>
      <c r="EP7" s="46" t="s">
        <v>15</v>
      </c>
      <c r="EQ7" s="49" t="s">
        <v>4</v>
      </c>
      <c r="ER7" s="46" t="s">
        <v>5</v>
      </c>
      <c r="ES7" s="46" t="s">
        <v>6</v>
      </c>
      <c r="ET7" s="46" t="s">
        <v>7</v>
      </c>
      <c r="EU7" s="46" t="s">
        <v>8</v>
      </c>
      <c r="EV7" s="46" t="s">
        <v>9</v>
      </c>
      <c r="EW7" s="46" t="s">
        <v>10</v>
      </c>
      <c r="EX7" s="46" t="s">
        <v>11</v>
      </c>
      <c r="EY7" s="46" t="s">
        <v>12</v>
      </c>
      <c r="EZ7" s="46" t="s">
        <v>13</v>
      </c>
      <c r="FA7" s="46" t="s">
        <v>14</v>
      </c>
      <c r="FB7" s="46" t="s">
        <v>15</v>
      </c>
      <c r="FC7" s="49" t="s">
        <v>4</v>
      </c>
      <c r="FD7" s="46" t="s">
        <v>5</v>
      </c>
      <c r="FE7" s="46" t="s">
        <v>6</v>
      </c>
      <c r="FF7" s="46" t="s">
        <v>7</v>
      </c>
      <c r="FG7" s="46" t="s">
        <v>8</v>
      </c>
      <c r="FH7" s="46" t="s">
        <v>9</v>
      </c>
      <c r="FI7" s="46" t="s">
        <v>10</v>
      </c>
      <c r="FJ7" s="46" t="s">
        <v>11</v>
      </c>
      <c r="FK7" s="46" t="s">
        <v>12</v>
      </c>
      <c r="FL7" s="46" t="s">
        <v>13</v>
      </c>
      <c r="FM7" s="46" t="s">
        <v>14</v>
      </c>
      <c r="FN7" s="46" t="s">
        <v>15</v>
      </c>
      <c r="FO7" s="102" t="s">
        <v>4</v>
      </c>
      <c r="FP7" s="126" t="s">
        <v>5</v>
      </c>
      <c r="FQ7" s="48" t="s">
        <v>6</v>
      </c>
      <c r="FR7" s="48" t="s">
        <v>7</v>
      </c>
      <c r="FS7" s="48" t="s">
        <v>8</v>
      </c>
      <c r="FT7" s="48" t="s">
        <v>9</v>
      </c>
      <c r="FU7" s="48" t="s">
        <v>10</v>
      </c>
      <c r="FV7" s="48" t="s">
        <v>11</v>
      </c>
      <c r="FW7" s="48" t="s">
        <v>12</v>
      </c>
      <c r="FX7" s="48" t="s">
        <v>13</v>
      </c>
      <c r="FY7" s="48" t="s">
        <v>14</v>
      </c>
      <c r="FZ7" s="48" t="s">
        <v>15</v>
      </c>
      <c r="GA7" s="48" t="s">
        <v>4</v>
      </c>
      <c r="GB7" s="126" t="s">
        <v>5</v>
      </c>
      <c r="GC7" s="167" t="s">
        <v>6</v>
      </c>
      <c r="GD7" s="167" t="s">
        <v>7</v>
      </c>
      <c r="GE7" s="167" t="s">
        <v>8</v>
      </c>
      <c r="GF7" s="167" t="s">
        <v>9</v>
      </c>
      <c r="GG7" s="174" t="s">
        <v>10</v>
      </c>
      <c r="GH7" s="167" t="s">
        <v>11</v>
      </c>
      <c r="GI7" s="167" t="s">
        <v>12</v>
      </c>
      <c r="GJ7" s="167" t="s">
        <v>13</v>
      </c>
      <c r="GK7" s="167" t="s">
        <v>14</v>
      </c>
      <c r="GL7" s="187" t="s">
        <v>15</v>
      </c>
      <c r="GM7" s="174" t="s">
        <v>4</v>
      </c>
      <c r="GN7" s="126" t="s">
        <v>5</v>
      </c>
      <c r="GO7" s="197" t="s">
        <v>6</v>
      </c>
      <c r="GP7" s="197" t="s">
        <v>7</v>
      </c>
      <c r="GQ7" s="197" t="s">
        <v>8</v>
      </c>
      <c r="GR7" s="192" t="s">
        <v>9</v>
      </c>
      <c r="GS7" s="192" t="s">
        <v>10</v>
      </c>
      <c r="GT7" s="192" t="s">
        <v>11</v>
      </c>
      <c r="GU7" s="192" t="s">
        <v>12</v>
      </c>
    </row>
    <row r="8" spans="1:203" s="56" customFormat="1" x14ac:dyDescent="0.25">
      <c r="A8" s="50" t="s">
        <v>18</v>
      </c>
      <c r="B8" s="51"/>
      <c r="C8" s="52">
        <v>514092.76013483491</v>
      </c>
      <c r="D8" s="52">
        <v>515693.63689778163</v>
      </c>
      <c r="E8" s="52">
        <v>519398.06978950521</v>
      </c>
      <c r="F8" s="52">
        <v>522268.48465536797</v>
      </c>
      <c r="G8" s="52">
        <v>522180.90284235578</v>
      </c>
      <c r="H8" s="52">
        <v>527417.66441890597</v>
      </c>
      <c r="I8" s="52">
        <v>530195.02103679208</v>
      </c>
      <c r="J8" s="52">
        <v>531371.14307960263</v>
      </c>
      <c r="K8" s="52">
        <v>539484.95450519421</v>
      </c>
      <c r="L8" s="52">
        <v>542779.32492195466</v>
      </c>
      <c r="M8" s="52">
        <v>551071.67484000209</v>
      </c>
      <c r="N8" s="52">
        <v>556590.44557997794</v>
      </c>
      <c r="O8" s="53">
        <v>579837.83387266903</v>
      </c>
      <c r="P8" s="52">
        <v>589773.20245231688</v>
      </c>
      <c r="Q8" s="52">
        <v>597327.76040323987</v>
      </c>
      <c r="R8" s="52">
        <v>605374.31053991779</v>
      </c>
      <c r="S8" s="52">
        <v>599972.9154518221</v>
      </c>
      <c r="T8" s="52">
        <v>608805.60473401332</v>
      </c>
      <c r="U8" s="52">
        <v>616176.76903407567</v>
      </c>
      <c r="V8" s="52">
        <v>626725.44929553696</v>
      </c>
      <c r="W8" s="52">
        <v>635907.84613219521</v>
      </c>
      <c r="X8" s="52">
        <v>641613.4780634935</v>
      </c>
      <c r="Y8" s="52">
        <v>643776.35160514642</v>
      </c>
      <c r="Z8" s="52">
        <v>652474.35692099412</v>
      </c>
      <c r="AA8" s="53">
        <v>668841.50270310044</v>
      </c>
      <c r="AB8" s="52">
        <v>669651.01299527287</v>
      </c>
      <c r="AC8" s="52">
        <v>672824.75364739879</v>
      </c>
      <c r="AD8" s="52">
        <v>676035.1855806862</v>
      </c>
      <c r="AE8" s="52">
        <v>676488.84469179343</v>
      </c>
      <c r="AF8" s="52">
        <v>681119.65886140883</v>
      </c>
      <c r="AG8" s="52">
        <v>683755.53828343842</v>
      </c>
      <c r="AH8" s="52">
        <v>688490.70692116616</v>
      </c>
      <c r="AI8" s="52">
        <v>694172.74938711349</v>
      </c>
      <c r="AJ8" s="52">
        <v>699447.97451152746</v>
      </c>
      <c r="AK8" s="52">
        <v>703677.99914295727</v>
      </c>
      <c r="AL8" s="52">
        <v>710539.48189588496</v>
      </c>
      <c r="AM8" s="53">
        <v>725147.38526653301</v>
      </c>
      <c r="AN8" s="52">
        <v>724554.55906394171</v>
      </c>
      <c r="AO8" s="52">
        <v>731327.22749567218</v>
      </c>
      <c r="AP8" s="52">
        <v>735967.62022505631</v>
      </c>
      <c r="AQ8" s="52">
        <v>732175.01370304287</v>
      </c>
      <c r="AR8" s="52">
        <v>740313.69914272043</v>
      </c>
      <c r="AS8" s="52">
        <v>747884.69938725408</v>
      </c>
      <c r="AT8" s="52">
        <v>753649.6519710049</v>
      </c>
      <c r="AU8" s="52">
        <v>760061.94758743327</v>
      </c>
      <c r="AV8" s="52">
        <v>769358.87728602672</v>
      </c>
      <c r="AW8" s="52">
        <v>774389.23936286243</v>
      </c>
      <c r="AX8" s="52">
        <v>784671.76239102916</v>
      </c>
      <c r="AY8" s="53">
        <v>801955.42760543525</v>
      </c>
      <c r="AZ8" s="52">
        <v>813439.75596874743</v>
      </c>
      <c r="BA8" s="52">
        <v>822258.14812760637</v>
      </c>
      <c r="BB8" s="54">
        <v>827468.8511922895</v>
      </c>
      <c r="BC8" s="54">
        <v>822096.47553594725</v>
      </c>
      <c r="BD8" s="54">
        <v>824040.56055065687</v>
      </c>
      <c r="BE8" s="54">
        <v>832473.98365097132</v>
      </c>
      <c r="BF8" s="54">
        <v>840848.62490314199</v>
      </c>
      <c r="BG8" s="54">
        <v>846055.11211337196</v>
      </c>
      <c r="BH8" s="54">
        <v>854729.41078820254</v>
      </c>
      <c r="BI8" s="54">
        <v>857391.35507841082</v>
      </c>
      <c r="BJ8" s="54">
        <v>866294.67683618877</v>
      </c>
      <c r="BK8" s="53">
        <v>887965.17543207505</v>
      </c>
      <c r="BL8" s="52">
        <v>886663.24989832391</v>
      </c>
      <c r="BM8" s="54">
        <v>892306.36939283786</v>
      </c>
      <c r="BN8" s="54">
        <v>899661.43453837337</v>
      </c>
      <c r="BO8" s="54">
        <v>893260.28461191955</v>
      </c>
      <c r="BP8" s="54">
        <v>902422.32548484171</v>
      </c>
      <c r="BQ8" s="54">
        <v>905007.78831793135</v>
      </c>
      <c r="BR8" s="54">
        <v>913076.4118939758</v>
      </c>
      <c r="BS8" s="54">
        <v>917114.73264253687</v>
      </c>
      <c r="BT8" s="54">
        <v>930128.8427415007</v>
      </c>
      <c r="BU8" s="54">
        <v>933913.18109844835</v>
      </c>
      <c r="BV8" s="54">
        <v>939277.00193419587</v>
      </c>
      <c r="BW8" s="53">
        <v>962425.66404925263</v>
      </c>
      <c r="BX8" s="52">
        <v>955294.28654767096</v>
      </c>
      <c r="BY8" s="54">
        <v>963230.23144913663</v>
      </c>
      <c r="BZ8" s="54">
        <v>961655.78389798279</v>
      </c>
      <c r="CA8" s="54">
        <v>957037.39014945121</v>
      </c>
      <c r="CB8" s="54">
        <v>964956.22746848315</v>
      </c>
      <c r="CC8" s="54">
        <v>971849.88090760075</v>
      </c>
      <c r="CD8" s="54">
        <v>980176.28129717289</v>
      </c>
      <c r="CE8" s="54">
        <v>983215.70708669419</v>
      </c>
      <c r="CF8" s="54">
        <v>982592.5014958306</v>
      </c>
      <c r="CG8" s="54">
        <v>974161.04785177205</v>
      </c>
      <c r="CH8" s="54">
        <v>986185.89261215262</v>
      </c>
      <c r="CI8" s="53">
        <v>1024352.8532596153</v>
      </c>
      <c r="CJ8" s="52">
        <v>1032189.928296766</v>
      </c>
      <c r="CK8" s="52">
        <v>1039388.9920101423</v>
      </c>
      <c r="CL8" s="52">
        <v>1046098.6386735495</v>
      </c>
      <c r="CM8" s="52">
        <v>1047274.3699913184</v>
      </c>
      <c r="CN8" s="52">
        <v>1057900.6015987983</v>
      </c>
      <c r="CO8" s="52">
        <v>1068185.4976850371</v>
      </c>
      <c r="CP8" s="52">
        <v>1082089.3185617756</v>
      </c>
      <c r="CQ8" s="52">
        <v>1089948.5470413943</v>
      </c>
      <c r="CR8" s="52">
        <v>1112176.212291453</v>
      </c>
      <c r="CS8" s="52">
        <v>1113382.4334892149</v>
      </c>
      <c r="CT8" s="52">
        <v>1116375.025928393</v>
      </c>
      <c r="CU8" s="53">
        <v>1130594.9324382348</v>
      </c>
      <c r="CV8" s="52">
        <v>1128639.9353101337</v>
      </c>
      <c r="CW8" s="52">
        <v>1139728.6751261451</v>
      </c>
      <c r="CX8" s="52">
        <v>1156896.2416849041</v>
      </c>
      <c r="CY8" s="52">
        <v>1151223.9778459708</v>
      </c>
      <c r="CZ8" s="52">
        <v>1167079.2452262377</v>
      </c>
      <c r="DA8" s="52">
        <v>1180743.6725161253</v>
      </c>
      <c r="DB8" s="52">
        <v>1196159.1402787729</v>
      </c>
      <c r="DC8" s="52">
        <v>1206858.3945110505</v>
      </c>
      <c r="DD8" s="52">
        <v>1194860.5512289933</v>
      </c>
      <c r="DE8" s="52">
        <v>1201227.0303445717</v>
      </c>
      <c r="DF8" s="52">
        <v>1215585.6368068808</v>
      </c>
      <c r="DG8" s="53">
        <v>1224268.1519048419</v>
      </c>
      <c r="DH8" s="52">
        <v>1225800.5169076484</v>
      </c>
      <c r="DI8" s="52">
        <v>1237002.6536355969</v>
      </c>
      <c r="DJ8" s="52">
        <v>1243951.1841916079</v>
      </c>
      <c r="DK8" s="52">
        <v>1245539.4187798884</v>
      </c>
      <c r="DL8" s="52">
        <v>1260208.4927852121</v>
      </c>
      <c r="DM8" s="52">
        <v>1265826.1176129668</v>
      </c>
      <c r="DN8" s="52">
        <v>1270833.5065057995</v>
      </c>
      <c r="DO8" s="52">
        <v>1287934.8258209857</v>
      </c>
      <c r="DP8" s="52">
        <v>1297105.6521213178</v>
      </c>
      <c r="DQ8" s="52">
        <v>1303427.5684309583</v>
      </c>
      <c r="DR8" s="52">
        <v>1313591.0353526943</v>
      </c>
      <c r="DS8" s="53">
        <v>1332230.9754262778</v>
      </c>
      <c r="DT8" s="52">
        <v>1325876.2781002505</v>
      </c>
      <c r="DU8" s="52">
        <v>1334630.8352786717</v>
      </c>
      <c r="DV8" s="52">
        <v>1345226.3220193554</v>
      </c>
      <c r="DW8" s="52">
        <v>1348210.2147273321</v>
      </c>
      <c r="DX8" s="52">
        <v>1364274.224935211</v>
      </c>
      <c r="DY8" s="52">
        <v>1377598.8745694896</v>
      </c>
      <c r="DZ8" s="52">
        <v>1389464.4908183594</v>
      </c>
      <c r="EA8" s="52">
        <v>1405585.9388116088</v>
      </c>
      <c r="EB8" s="52">
        <v>1417839.5730054595</v>
      </c>
      <c r="EC8" s="52">
        <v>1422446.3787157575</v>
      </c>
      <c r="ED8" s="52">
        <v>1444292.7683454093</v>
      </c>
      <c r="EE8" s="53">
        <v>1441142.5756190047</v>
      </c>
      <c r="EF8" s="52">
        <v>1433540.4227809682</v>
      </c>
      <c r="EG8" s="52">
        <v>1456822.351450579</v>
      </c>
      <c r="EH8" s="52">
        <v>1472681.5130583984</v>
      </c>
      <c r="EI8" s="52">
        <v>1480360.8469104574</v>
      </c>
      <c r="EJ8" s="52">
        <v>1494879.433538076</v>
      </c>
      <c r="EK8" s="52">
        <v>1507077.8623700966</v>
      </c>
      <c r="EL8" s="52">
        <v>1528184.5220017824</v>
      </c>
      <c r="EM8" s="52">
        <v>1550487.411287514</v>
      </c>
      <c r="EN8" s="52">
        <v>1573383.7625984009</v>
      </c>
      <c r="EO8" s="52">
        <v>1584912.0738063895</v>
      </c>
      <c r="EP8" s="52">
        <v>1585086.8459849753</v>
      </c>
      <c r="EQ8" s="55">
        <v>1598692.1450022261</v>
      </c>
      <c r="ER8" s="52">
        <v>1609170.1523737523</v>
      </c>
      <c r="ES8" s="52">
        <v>1618685.8232939381</v>
      </c>
      <c r="ET8" s="52">
        <v>1631707.7828419933</v>
      </c>
      <c r="EU8" s="52">
        <v>1636323.1206725114</v>
      </c>
      <c r="EV8" s="52">
        <v>1668766.8223889428</v>
      </c>
      <c r="EW8" s="52">
        <v>1689558.4162442342</v>
      </c>
      <c r="EX8" s="52">
        <v>1722269.4103922627</v>
      </c>
      <c r="EY8" s="52">
        <v>1753745.8422371214</v>
      </c>
      <c r="EZ8" s="52">
        <v>1823121.4324252151</v>
      </c>
      <c r="FA8" s="52">
        <v>1840900.4031001674</v>
      </c>
      <c r="FB8" s="52">
        <v>1882506.6494733726</v>
      </c>
      <c r="FC8" s="55">
        <v>1942608.4718167488</v>
      </c>
      <c r="FD8" s="54">
        <v>1939567.2029578865</v>
      </c>
      <c r="FE8" s="54">
        <v>1998203.9130178634</v>
      </c>
      <c r="FF8" s="54">
        <v>2067453.1872091661</v>
      </c>
      <c r="FG8" s="54">
        <v>2056220.9719518025</v>
      </c>
      <c r="FH8" s="54">
        <v>2115998.4075106094</v>
      </c>
      <c r="FI8" s="103">
        <v>2152254.6240769885</v>
      </c>
      <c r="FJ8" s="54">
        <v>2225026.1921696169</v>
      </c>
      <c r="FK8" s="54">
        <v>2282039.3867973271</v>
      </c>
      <c r="FL8" s="54">
        <v>2359350.7955154665</v>
      </c>
      <c r="FM8" s="54">
        <v>2388764.7298178612</v>
      </c>
      <c r="FN8" s="54">
        <v>2431821.8253516755</v>
      </c>
      <c r="FO8" s="103">
        <v>2555643.2612518128</v>
      </c>
      <c r="FP8" s="127">
        <v>2583948.6849728273</v>
      </c>
      <c r="FQ8" s="54">
        <v>2636775.9290558863</v>
      </c>
      <c r="FR8" s="54">
        <v>2646770.9850223786</v>
      </c>
      <c r="FS8" s="54">
        <v>2659933.8474807115</v>
      </c>
      <c r="FT8" s="54">
        <v>2720556.825163886</v>
      </c>
      <c r="FU8" s="103">
        <v>2752730.742568817</v>
      </c>
      <c r="FV8" s="54">
        <v>2806134.1356759798</v>
      </c>
      <c r="FW8" s="54">
        <v>2869077.4146658187</v>
      </c>
      <c r="FX8" s="54">
        <v>2936177.8360941159</v>
      </c>
      <c r="FY8" s="103">
        <v>2932793.8637463376</v>
      </c>
      <c r="FZ8" s="103">
        <v>3013221.3665445237</v>
      </c>
      <c r="GA8" s="103">
        <v>3118458.1567048458</v>
      </c>
      <c r="GB8" s="127">
        <v>3118158.7712805471</v>
      </c>
      <c r="GC8" s="54">
        <v>3172402.4208073998</v>
      </c>
      <c r="GD8" s="54">
        <v>3226751.2162831621</v>
      </c>
      <c r="GE8" s="54">
        <v>3242173.7426206325</v>
      </c>
      <c r="GF8" s="54">
        <v>3309162.2813108754</v>
      </c>
      <c r="GG8" s="175">
        <v>3360225.4757324955</v>
      </c>
      <c r="GH8" s="54">
        <v>3404845.0195590481</v>
      </c>
      <c r="GI8" s="54">
        <v>3450386.0980616147</v>
      </c>
      <c r="GJ8" s="54">
        <v>3503694.636537456</v>
      </c>
      <c r="GK8" s="54">
        <v>3534188.137360618</v>
      </c>
      <c r="GL8" s="54">
        <v>3564226.0828028461</v>
      </c>
      <c r="GM8" s="175">
        <v>3629866.607620636</v>
      </c>
      <c r="GN8" s="127">
        <v>3611240.5016173963</v>
      </c>
      <c r="GO8" s="54">
        <v>3657046.6541438214</v>
      </c>
      <c r="GP8" s="54">
        <v>3714677.7363080117</v>
      </c>
      <c r="GQ8" s="54">
        <v>3741428.8681423869</v>
      </c>
      <c r="GR8" s="54">
        <v>3789325.1021294328</v>
      </c>
      <c r="GS8" s="54">
        <v>3847266.2678987253</v>
      </c>
      <c r="GT8" s="193">
        <v>3876428.5711176009</v>
      </c>
    </row>
    <row r="9" spans="1:203" s="56" customFormat="1" x14ac:dyDescent="0.25">
      <c r="A9" s="50" t="s">
        <v>19</v>
      </c>
      <c r="B9" s="57"/>
      <c r="C9" s="52">
        <v>75414.087614603777</v>
      </c>
      <c r="D9" s="52">
        <v>82735.705263491254</v>
      </c>
      <c r="E9" s="52">
        <v>77367.054158486775</v>
      </c>
      <c r="F9" s="52">
        <v>75463.073256793403</v>
      </c>
      <c r="G9" s="52">
        <v>78345.549159506729</v>
      </c>
      <c r="H9" s="52">
        <v>90037.869538809289</v>
      </c>
      <c r="I9" s="52">
        <v>113289.65348664424</v>
      </c>
      <c r="J9" s="52">
        <v>147607.35194087683</v>
      </c>
      <c r="K9" s="52">
        <v>125315.63773484854</v>
      </c>
      <c r="L9" s="52">
        <v>168660.86191345821</v>
      </c>
      <c r="M9" s="52">
        <v>156864.08589452348</v>
      </c>
      <c r="N9" s="52">
        <v>156165.3038914288</v>
      </c>
      <c r="O9" s="53">
        <v>152075.78337388861</v>
      </c>
      <c r="P9" s="52">
        <v>151674.26532441159</v>
      </c>
      <c r="Q9" s="52">
        <v>153131.82301099168</v>
      </c>
      <c r="R9" s="52">
        <v>145395.14325296483</v>
      </c>
      <c r="S9" s="52">
        <v>129195.90917521894</v>
      </c>
      <c r="T9" s="52">
        <v>131731.69865952263</v>
      </c>
      <c r="U9" s="52">
        <v>128729.89338475195</v>
      </c>
      <c r="V9" s="52">
        <v>131547.31251261546</v>
      </c>
      <c r="W9" s="52">
        <v>131600.24135055649</v>
      </c>
      <c r="X9" s="52">
        <v>130333.53290272532</v>
      </c>
      <c r="Y9" s="52">
        <v>128422.59443234437</v>
      </c>
      <c r="Z9" s="52">
        <v>131015.76762699509</v>
      </c>
      <c r="AA9" s="53">
        <v>129361.03375222572</v>
      </c>
      <c r="AB9" s="52">
        <v>130748.20765557271</v>
      </c>
      <c r="AC9" s="52">
        <v>130032.60144462467</v>
      </c>
      <c r="AD9" s="52">
        <v>129891.86362742356</v>
      </c>
      <c r="AE9" s="52">
        <v>130723.72862959425</v>
      </c>
      <c r="AF9" s="52">
        <v>134959.25889001723</v>
      </c>
      <c r="AG9" s="52">
        <v>134490.82462156328</v>
      </c>
      <c r="AH9" s="52">
        <v>132748.91507133699</v>
      </c>
      <c r="AI9" s="52">
        <v>130887.49445838107</v>
      </c>
      <c r="AJ9" s="52">
        <v>129428.16332692746</v>
      </c>
      <c r="AK9" s="52">
        <v>129382.28417380055</v>
      </c>
      <c r="AL9" s="52">
        <v>127238.22053229944</v>
      </c>
      <c r="AM9" s="53">
        <v>126026.035006971</v>
      </c>
      <c r="AN9" s="52">
        <v>125661.41022764312</v>
      </c>
      <c r="AO9" s="52">
        <v>125233.29941768222</v>
      </c>
      <c r="AP9" s="52">
        <v>126221.33729339149</v>
      </c>
      <c r="AQ9" s="52">
        <v>124362.09109943634</v>
      </c>
      <c r="AR9" s="52">
        <v>122625.78769259949</v>
      </c>
      <c r="AS9" s="52">
        <v>121893.72519487339</v>
      </c>
      <c r="AT9" s="52">
        <v>122443.37189487497</v>
      </c>
      <c r="AU9" s="52">
        <v>122075.71354241336</v>
      </c>
      <c r="AV9" s="52">
        <v>120116.21686831649</v>
      </c>
      <c r="AW9" s="52">
        <v>120563.26160194409</v>
      </c>
      <c r="AX9" s="52">
        <v>119967.79935373852</v>
      </c>
      <c r="AY9" s="53">
        <v>121471.69176222642</v>
      </c>
      <c r="AZ9" s="52">
        <v>120060.76495273931</v>
      </c>
      <c r="BA9" s="52">
        <v>119148.29472736317</v>
      </c>
      <c r="BB9" s="54">
        <v>119557.9618408853</v>
      </c>
      <c r="BC9" s="54">
        <v>118656.70675666632</v>
      </c>
      <c r="BD9" s="54">
        <v>120919.36718291807</v>
      </c>
      <c r="BE9" s="54">
        <v>119457.04694802569</v>
      </c>
      <c r="BF9" s="54">
        <v>119584.16913665473</v>
      </c>
      <c r="BG9" s="54">
        <v>119178.46859649768</v>
      </c>
      <c r="BH9" s="54">
        <v>119556.82054264293</v>
      </c>
      <c r="BI9" s="54">
        <v>119263.60207401401</v>
      </c>
      <c r="BJ9" s="54">
        <v>119439.79712837178</v>
      </c>
      <c r="BK9" s="53">
        <v>119249.2523920099</v>
      </c>
      <c r="BL9" s="52">
        <v>119160.55045381111</v>
      </c>
      <c r="BM9" s="54">
        <v>119117.54399526971</v>
      </c>
      <c r="BN9" s="54">
        <v>118663.81236389026</v>
      </c>
      <c r="BO9" s="54">
        <v>118553.04549032619</v>
      </c>
      <c r="BP9" s="54">
        <v>117861.605530988</v>
      </c>
      <c r="BQ9" s="54">
        <v>117843.63026552666</v>
      </c>
      <c r="BR9" s="54">
        <v>117521.8775350584</v>
      </c>
      <c r="BS9" s="54">
        <v>118078.19639228581</v>
      </c>
      <c r="BT9" s="54">
        <v>117262.12283826603</v>
      </c>
      <c r="BU9" s="54">
        <v>116639.45311877498</v>
      </c>
      <c r="BV9" s="54">
        <v>116898.32323472215</v>
      </c>
      <c r="BW9" s="53">
        <v>116816.99474533332</v>
      </c>
      <c r="BX9" s="52">
        <v>116744.68035364474</v>
      </c>
      <c r="BY9" s="54">
        <v>116237.80294672023</v>
      </c>
      <c r="BZ9" s="54">
        <v>116673.35788761743</v>
      </c>
      <c r="CA9" s="54">
        <v>116262.82748023266</v>
      </c>
      <c r="CB9" s="54">
        <v>115885.36938631274</v>
      </c>
      <c r="CC9" s="54">
        <v>115640.31729722119</v>
      </c>
      <c r="CD9" s="54">
        <v>115490.3100421061</v>
      </c>
      <c r="CE9" s="54">
        <v>115892.05324655418</v>
      </c>
      <c r="CF9" s="54">
        <v>117544.40863760492</v>
      </c>
      <c r="CG9" s="54">
        <v>118726.73680322713</v>
      </c>
      <c r="CH9" s="54">
        <v>119974.99651236563</v>
      </c>
      <c r="CI9" s="53">
        <v>119997.07306554678</v>
      </c>
      <c r="CJ9" s="52">
        <v>119877.52903364867</v>
      </c>
      <c r="CK9" s="52">
        <v>120238.73118754686</v>
      </c>
      <c r="CL9" s="52">
        <v>119871.77734253558</v>
      </c>
      <c r="CM9" s="52">
        <v>119081.69852958957</v>
      </c>
      <c r="CN9" s="52">
        <v>117914.88122225105</v>
      </c>
      <c r="CO9" s="52">
        <v>117792.86545843833</v>
      </c>
      <c r="CP9" s="52">
        <v>117340.12893628504</v>
      </c>
      <c r="CQ9" s="52">
        <v>117420.40906165524</v>
      </c>
      <c r="CR9" s="52">
        <v>116796.2085589606</v>
      </c>
      <c r="CS9" s="52">
        <v>116598.96588442031</v>
      </c>
      <c r="CT9" s="52">
        <v>116635.78007305798</v>
      </c>
      <c r="CU9" s="53">
        <v>116583.18517780086</v>
      </c>
      <c r="CV9" s="52">
        <v>114049.68658656169</v>
      </c>
      <c r="CW9" s="52">
        <v>115258.37504506059</v>
      </c>
      <c r="CX9" s="52">
        <v>115827.12014692625</v>
      </c>
      <c r="CY9" s="52">
        <v>116797.30398419908</v>
      </c>
      <c r="CZ9" s="52">
        <v>115116.86157981891</v>
      </c>
      <c r="DA9" s="52">
        <v>115414.71535460024</v>
      </c>
      <c r="DB9" s="52">
        <v>116287.14348172801</v>
      </c>
      <c r="DC9" s="52">
        <v>116311.18703448893</v>
      </c>
      <c r="DD9" s="52">
        <v>117540.68528624224</v>
      </c>
      <c r="DE9" s="52">
        <v>117392.50736064668</v>
      </c>
      <c r="DF9" s="52">
        <v>117094.37978580284</v>
      </c>
      <c r="DG9" s="53">
        <v>118096.49206614311</v>
      </c>
      <c r="DH9" s="52">
        <v>117953.42824919427</v>
      </c>
      <c r="DI9" s="52">
        <v>118194.85915700597</v>
      </c>
      <c r="DJ9" s="52">
        <v>118860.53570882171</v>
      </c>
      <c r="DK9" s="52">
        <v>119999.0870436198</v>
      </c>
      <c r="DL9" s="52">
        <v>119853.66357006085</v>
      </c>
      <c r="DM9" s="52">
        <v>120233.60872090794</v>
      </c>
      <c r="DN9" s="52">
        <v>120310.26543968951</v>
      </c>
      <c r="DO9" s="52">
        <v>119764.76720062926</v>
      </c>
      <c r="DP9" s="52">
        <v>115125.95925596649</v>
      </c>
      <c r="DQ9" s="52">
        <v>118036.41443747345</v>
      </c>
      <c r="DR9" s="52">
        <v>115877.85949310583</v>
      </c>
      <c r="DS9" s="53">
        <v>114691.30431020513</v>
      </c>
      <c r="DT9" s="52">
        <v>117229.09520086953</v>
      </c>
      <c r="DU9" s="52">
        <v>117784.5998139296</v>
      </c>
      <c r="DV9" s="52">
        <v>115682.01479707296</v>
      </c>
      <c r="DW9" s="52">
        <v>113898.28806455244</v>
      </c>
      <c r="DX9" s="52">
        <v>111921.81992699439</v>
      </c>
      <c r="DY9" s="52">
        <v>111945.91264570765</v>
      </c>
      <c r="DZ9" s="52">
        <v>111395.65482978454</v>
      </c>
      <c r="EA9" s="52">
        <v>111641.01383493748</v>
      </c>
      <c r="EB9" s="52">
        <v>111767.65189289447</v>
      </c>
      <c r="EC9" s="52">
        <v>111751.6940705367</v>
      </c>
      <c r="ED9" s="52">
        <v>110251.47542757473</v>
      </c>
      <c r="EE9" s="53">
        <v>111520.704662855</v>
      </c>
      <c r="EF9" s="52">
        <v>112616.15781787643</v>
      </c>
      <c r="EG9" s="52">
        <v>112869.99259004144</v>
      </c>
      <c r="EH9" s="52">
        <v>112112.63463739029</v>
      </c>
      <c r="EI9" s="52">
        <v>112352.02697586951</v>
      </c>
      <c r="EJ9" s="52">
        <v>109971.29044226366</v>
      </c>
      <c r="EK9" s="52">
        <v>108554.57705986977</v>
      </c>
      <c r="EL9" s="52">
        <v>107343.46586370017</v>
      </c>
      <c r="EM9" s="52">
        <v>106002.47891585379</v>
      </c>
      <c r="EN9" s="52">
        <v>108102.52288759635</v>
      </c>
      <c r="EO9" s="52">
        <v>108381.98324812272</v>
      </c>
      <c r="EP9" s="52">
        <v>107069.83766356937</v>
      </c>
      <c r="EQ9" s="55">
        <v>106877.58995239259</v>
      </c>
      <c r="ER9" s="52">
        <v>105919.05759568213</v>
      </c>
      <c r="ES9" s="52">
        <v>106978.53868705983</v>
      </c>
      <c r="ET9" s="52">
        <v>107626.74766530695</v>
      </c>
      <c r="EU9" s="52">
        <v>107874.22304565052</v>
      </c>
      <c r="EV9" s="52">
        <v>107849.33405806914</v>
      </c>
      <c r="EW9" s="52">
        <v>108156.51937524675</v>
      </c>
      <c r="EX9" s="52">
        <v>107603.83122140622</v>
      </c>
      <c r="EY9" s="52">
        <v>107849.66422734871</v>
      </c>
      <c r="EZ9" s="52">
        <v>105959.60095922298</v>
      </c>
      <c r="FA9" s="52">
        <v>106021.78032896361</v>
      </c>
      <c r="FB9" s="52">
        <v>104950.07534738912</v>
      </c>
      <c r="FC9" s="55">
        <v>104042.46741193921</v>
      </c>
      <c r="FD9" s="129">
        <v>103981.40910288309</v>
      </c>
      <c r="FE9" s="129">
        <v>101894.84141490853</v>
      </c>
      <c r="FF9" s="129">
        <v>98679.313815004163</v>
      </c>
      <c r="FG9" s="129">
        <v>100812.72031553755</v>
      </c>
      <c r="FH9" s="129">
        <v>98371.333454373322</v>
      </c>
      <c r="FI9" s="104">
        <v>99516.791574849223</v>
      </c>
      <c r="FJ9" s="129">
        <v>95083.618040744797</v>
      </c>
      <c r="FK9" s="129">
        <v>91249.848093181121</v>
      </c>
      <c r="FL9" s="129">
        <v>86308.227872829128</v>
      </c>
      <c r="FM9" s="129">
        <v>88038.814245938571</v>
      </c>
      <c r="FN9" s="129">
        <v>88163.212111445362</v>
      </c>
      <c r="FO9" s="104">
        <v>87474.428354179676</v>
      </c>
      <c r="FP9" s="128">
        <v>85909.904070222052</v>
      </c>
      <c r="FQ9" s="129">
        <v>86383.231337171004</v>
      </c>
      <c r="FR9" s="129">
        <v>89562.909775225911</v>
      </c>
      <c r="FS9" s="129">
        <v>90387.114580320951</v>
      </c>
      <c r="FT9" s="129">
        <v>89290.236867892003</v>
      </c>
      <c r="FU9" s="104">
        <v>92177.822770852843</v>
      </c>
      <c r="FV9" s="129">
        <v>91959.182445711107</v>
      </c>
      <c r="FW9" s="129">
        <v>91940.010945440488</v>
      </c>
      <c r="FX9" s="129">
        <v>91891.401583533545</v>
      </c>
      <c r="FY9" s="104">
        <v>92371.496670424764</v>
      </c>
      <c r="FZ9" s="104">
        <v>90837.570972683403</v>
      </c>
      <c r="GA9" s="104">
        <v>91780.623963436432</v>
      </c>
      <c r="GB9" s="128">
        <v>92652.190265442725</v>
      </c>
      <c r="GC9" s="169">
        <v>92827.864720960148</v>
      </c>
      <c r="GD9" s="169">
        <v>92431.884771468918</v>
      </c>
      <c r="GE9" s="169">
        <v>92334.789280951489</v>
      </c>
      <c r="GF9" s="169">
        <v>92141.10947142003</v>
      </c>
      <c r="GG9" s="176">
        <v>91871.212845413058</v>
      </c>
      <c r="GH9" s="169">
        <v>92552.418572848095</v>
      </c>
      <c r="GI9" s="169">
        <v>92491.882578256045</v>
      </c>
      <c r="GJ9" s="169">
        <v>92467.12284477026</v>
      </c>
      <c r="GK9" s="169">
        <v>92232.549031184448</v>
      </c>
      <c r="GL9" s="189">
        <v>92267.378091717794</v>
      </c>
      <c r="GM9" s="176">
        <v>92194.81406448019</v>
      </c>
      <c r="GN9" s="128">
        <v>92337.061520766321</v>
      </c>
      <c r="GO9" s="189">
        <v>92271.50135814934</v>
      </c>
      <c r="GP9" s="189">
        <v>92261.823690918129</v>
      </c>
      <c r="GQ9" s="189">
        <v>92291.639444952132</v>
      </c>
      <c r="GR9" s="189">
        <v>92378.507419898946</v>
      </c>
      <c r="GS9" s="189">
        <v>92158.498853750163</v>
      </c>
      <c r="GT9" s="194">
        <v>92451.25920655056</v>
      </c>
    </row>
    <row r="10" spans="1:203" s="56" customFormat="1" ht="12.75" customHeight="1" x14ac:dyDescent="0.25">
      <c r="A10" s="50" t="s">
        <v>20</v>
      </c>
      <c r="B10" s="57"/>
      <c r="C10" s="52">
        <f>C8+C9</f>
        <v>589506.84774943872</v>
      </c>
      <c r="D10" s="52">
        <f t="shared" ref="D10:BO10" si="0">D8+D9</f>
        <v>598429.34216127289</v>
      </c>
      <c r="E10" s="52">
        <f t="shared" si="0"/>
        <v>596765.12394799199</v>
      </c>
      <c r="F10" s="52">
        <f t="shared" si="0"/>
        <v>597731.55791216134</v>
      </c>
      <c r="G10" s="52">
        <f t="shared" si="0"/>
        <v>600526.45200186246</v>
      </c>
      <c r="H10" s="52">
        <f t="shared" si="0"/>
        <v>617455.53395771526</v>
      </c>
      <c r="I10" s="52">
        <f t="shared" si="0"/>
        <v>643484.67452343635</v>
      </c>
      <c r="J10" s="52">
        <f t="shared" si="0"/>
        <v>678978.49502047943</v>
      </c>
      <c r="K10" s="52">
        <f t="shared" si="0"/>
        <v>664800.59224004275</v>
      </c>
      <c r="L10" s="52">
        <f t="shared" si="0"/>
        <v>711440.18683541287</v>
      </c>
      <c r="M10" s="52">
        <f t="shared" si="0"/>
        <v>707935.76073452551</v>
      </c>
      <c r="N10" s="52">
        <f t="shared" si="0"/>
        <v>712755.74947140669</v>
      </c>
      <c r="O10" s="52">
        <f t="shared" si="0"/>
        <v>731913.61724655761</v>
      </c>
      <c r="P10" s="52">
        <f t="shared" si="0"/>
        <v>741447.46777672844</v>
      </c>
      <c r="Q10" s="52">
        <f t="shared" si="0"/>
        <v>750459.58341423154</v>
      </c>
      <c r="R10" s="52">
        <f t="shared" si="0"/>
        <v>750769.45379288262</v>
      </c>
      <c r="S10" s="52">
        <f t="shared" si="0"/>
        <v>729168.824627041</v>
      </c>
      <c r="T10" s="52">
        <f t="shared" si="0"/>
        <v>740537.30339353601</v>
      </c>
      <c r="U10" s="52">
        <f t="shared" si="0"/>
        <v>744906.66241882765</v>
      </c>
      <c r="V10" s="52">
        <f t="shared" si="0"/>
        <v>758272.76180815243</v>
      </c>
      <c r="W10" s="52">
        <f t="shared" si="0"/>
        <v>767508.0874827517</v>
      </c>
      <c r="X10" s="52">
        <f t="shared" si="0"/>
        <v>771947.01096621878</v>
      </c>
      <c r="Y10" s="52">
        <f t="shared" si="0"/>
        <v>772198.94603749085</v>
      </c>
      <c r="Z10" s="52">
        <f t="shared" si="0"/>
        <v>783490.12454798922</v>
      </c>
      <c r="AA10" s="52">
        <f t="shared" si="0"/>
        <v>798202.53645532613</v>
      </c>
      <c r="AB10" s="52">
        <f t="shared" si="0"/>
        <v>800399.22065084556</v>
      </c>
      <c r="AC10" s="52">
        <f t="shared" si="0"/>
        <v>802857.3550920235</v>
      </c>
      <c r="AD10" s="52">
        <f t="shared" si="0"/>
        <v>805927.04920810973</v>
      </c>
      <c r="AE10" s="52">
        <f t="shared" si="0"/>
        <v>807212.57332138764</v>
      </c>
      <c r="AF10" s="52">
        <f t="shared" si="0"/>
        <v>816078.91775142611</v>
      </c>
      <c r="AG10" s="52">
        <f t="shared" si="0"/>
        <v>818246.36290500173</v>
      </c>
      <c r="AH10" s="52">
        <f t="shared" si="0"/>
        <v>821239.62199250318</v>
      </c>
      <c r="AI10" s="52">
        <f t="shared" si="0"/>
        <v>825060.24384549458</v>
      </c>
      <c r="AJ10" s="52">
        <f t="shared" si="0"/>
        <v>828876.13783845492</v>
      </c>
      <c r="AK10" s="52">
        <f t="shared" si="0"/>
        <v>833060.28331675776</v>
      </c>
      <c r="AL10" s="52">
        <f t="shared" si="0"/>
        <v>837777.70242818445</v>
      </c>
      <c r="AM10" s="52">
        <f t="shared" si="0"/>
        <v>851173.42027350399</v>
      </c>
      <c r="AN10" s="52">
        <f t="shared" si="0"/>
        <v>850215.9692915848</v>
      </c>
      <c r="AO10" s="52">
        <f t="shared" si="0"/>
        <v>856560.52691335441</v>
      </c>
      <c r="AP10" s="52">
        <f t="shared" si="0"/>
        <v>862188.95751844777</v>
      </c>
      <c r="AQ10" s="52">
        <f t="shared" si="0"/>
        <v>856537.10480247927</v>
      </c>
      <c r="AR10" s="52">
        <f t="shared" si="0"/>
        <v>862939.4868353199</v>
      </c>
      <c r="AS10" s="52">
        <f t="shared" si="0"/>
        <v>869778.42458212748</v>
      </c>
      <c r="AT10" s="52">
        <f t="shared" si="0"/>
        <v>876093.02386587986</v>
      </c>
      <c r="AU10" s="52">
        <f t="shared" si="0"/>
        <v>882137.66112984659</v>
      </c>
      <c r="AV10" s="52">
        <f t="shared" si="0"/>
        <v>889475.09415434324</v>
      </c>
      <c r="AW10" s="52">
        <f t="shared" si="0"/>
        <v>894952.50096480653</v>
      </c>
      <c r="AX10" s="52">
        <f t="shared" si="0"/>
        <v>904639.56174476771</v>
      </c>
      <c r="AY10" s="52">
        <f t="shared" si="0"/>
        <v>923427.11936766165</v>
      </c>
      <c r="AZ10" s="52">
        <f t="shared" si="0"/>
        <v>933500.52092148678</v>
      </c>
      <c r="BA10" s="52">
        <f t="shared" si="0"/>
        <v>941406.44285496953</v>
      </c>
      <c r="BB10" s="52">
        <f t="shared" si="0"/>
        <v>947026.81303317484</v>
      </c>
      <c r="BC10" s="52">
        <f t="shared" si="0"/>
        <v>940753.18229261355</v>
      </c>
      <c r="BD10" s="52">
        <f t="shared" si="0"/>
        <v>944959.92773357499</v>
      </c>
      <c r="BE10" s="52">
        <f t="shared" si="0"/>
        <v>951931.03059899702</v>
      </c>
      <c r="BF10" s="52">
        <f t="shared" si="0"/>
        <v>960432.79403979669</v>
      </c>
      <c r="BG10" s="52">
        <f t="shared" si="0"/>
        <v>965233.58070986962</v>
      </c>
      <c r="BH10" s="52">
        <f t="shared" si="0"/>
        <v>974286.2313308455</v>
      </c>
      <c r="BI10" s="52">
        <f t="shared" si="0"/>
        <v>976654.95715242485</v>
      </c>
      <c r="BJ10" s="52">
        <f t="shared" si="0"/>
        <v>985734.47396456054</v>
      </c>
      <c r="BK10" s="52">
        <f t="shared" si="0"/>
        <v>1007214.427824085</v>
      </c>
      <c r="BL10" s="52">
        <f t="shared" si="0"/>
        <v>1005823.800352135</v>
      </c>
      <c r="BM10" s="52">
        <f t="shared" si="0"/>
        <v>1011423.9133881076</v>
      </c>
      <c r="BN10" s="52">
        <f t="shared" si="0"/>
        <v>1018325.2469022636</v>
      </c>
      <c r="BO10" s="52">
        <f t="shared" si="0"/>
        <v>1011813.3301022458</v>
      </c>
      <c r="BP10" s="52">
        <f t="shared" ref="BP10:EA10" si="1">BP8+BP9</f>
        <v>1020283.9310158297</v>
      </c>
      <c r="BQ10" s="52">
        <f t="shared" si="1"/>
        <v>1022851.4185834581</v>
      </c>
      <c r="BR10" s="52">
        <f t="shared" si="1"/>
        <v>1030598.2894290342</v>
      </c>
      <c r="BS10" s="52">
        <f t="shared" si="1"/>
        <v>1035192.9290348226</v>
      </c>
      <c r="BT10" s="52">
        <f t="shared" si="1"/>
        <v>1047390.9655797668</v>
      </c>
      <c r="BU10" s="52">
        <f t="shared" si="1"/>
        <v>1050552.6342172234</v>
      </c>
      <c r="BV10" s="52">
        <f t="shared" si="1"/>
        <v>1056175.3251689181</v>
      </c>
      <c r="BW10" s="52">
        <f t="shared" si="1"/>
        <v>1079242.6587945858</v>
      </c>
      <c r="BX10" s="52">
        <f t="shared" si="1"/>
        <v>1072038.9669013156</v>
      </c>
      <c r="BY10" s="52">
        <f t="shared" si="1"/>
        <v>1079468.0343958568</v>
      </c>
      <c r="BZ10" s="52">
        <f t="shared" si="1"/>
        <v>1078329.1417856002</v>
      </c>
      <c r="CA10" s="52">
        <f t="shared" si="1"/>
        <v>1073300.2176296839</v>
      </c>
      <c r="CB10" s="52">
        <f t="shared" si="1"/>
        <v>1080841.5968547959</v>
      </c>
      <c r="CC10" s="52">
        <f t="shared" si="1"/>
        <v>1087490.1982048219</v>
      </c>
      <c r="CD10" s="52">
        <f t="shared" si="1"/>
        <v>1095666.591339279</v>
      </c>
      <c r="CE10" s="52">
        <f t="shared" si="1"/>
        <v>1099107.7603332484</v>
      </c>
      <c r="CF10" s="52">
        <f t="shared" si="1"/>
        <v>1100136.9101334356</v>
      </c>
      <c r="CG10" s="52">
        <f t="shared" si="1"/>
        <v>1092887.7846549992</v>
      </c>
      <c r="CH10" s="52">
        <f t="shared" si="1"/>
        <v>1106160.8891245183</v>
      </c>
      <c r="CI10" s="52">
        <f t="shared" si="1"/>
        <v>1144349.9263251619</v>
      </c>
      <c r="CJ10" s="52">
        <f t="shared" si="1"/>
        <v>1152067.4573304146</v>
      </c>
      <c r="CK10" s="52">
        <f t="shared" si="1"/>
        <v>1159627.7231976893</v>
      </c>
      <c r="CL10" s="52">
        <f t="shared" si="1"/>
        <v>1165970.4160160851</v>
      </c>
      <c r="CM10" s="52">
        <f t="shared" si="1"/>
        <v>1166356.068520908</v>
      </c>
      <c r="CN10" s="52">
        <f t="shared" si="1"/>
        <v>1175815.4828210494</v>
      </c>
      <c r="CO10" s="52">
        <f t="shared" si="1"/>
        <v>1185978.3631434755</v>
      </c>
      <c r="CP10" s="52">
        <f t="shared" si="1"/>
        <v>1199429.4474980608</v>
      </c>
      <c r="CQ10" s="52">
        <f t="shared" si="1"/>
        <v>1207368.9561030495</v>
      </c>
      <c r="CR10" s="52">
        <f t="shared" si="1"/>
        <v>1228972.4208504136</v>
      </c>
      <c r="CS10" s="52">
        <f t="shared" si="1"/>
        <v>1229981.3993736352</v>
      </c>
      <c r="CT10" s="52">
        <f t="shared" si="1"/>
        <v>1233010.8060014509</v>
      </c>
      <c r="CU10" s="52">
        <f t="shared" si="1"/>
        <v>1247178.1176160357</v>
      </c>
      <c r="CV10" s="52">
        <f t="shared" si="1"/>
        <v>1242689.6218966953</v>
      </c>
      <c r="CW10" s="52">
        <f t="shared" si="1"/>
        <v>1254987.0501712058</v>
      </c>
      <c r="CX10" s="52">
        <f t="shared" si="1"/>
        <v>1272723.3618318303</v>
      </c>
      <c r="CY10" s="52">
        <f t="shared" si="1"/>
        <v>1268021.28183017</v>
      </c>
      <c r="CZ10" s="52">
        <f t="shared" si="1"/>
        <v>1282196.1068060566</v>
      </c>
      <c r="DA10" s="52">
        <f t="shared" si="1"/>
        <v>1296158.3878707255</v>
      </c>
      <c r="DB10" s="52">
        <f t="shared" si="1"/>
        <v>1312446.2837605008</v>
      </c>
      <c r="DC10" s="52">
        <f t="shared" si="1"/>
        <v>1323169.5815455394</v>
      </c>
      <c r="DD10" s="52">
        <f t="shared" si="1"/>
        <v>1312401.2365152356</v>
      </c>
      <c r="DE10" s="52">
        <f t="shared" si="1"/>
        <v>1318619.5377052184</v>
      </c>
      <c r="DF10" s="52">
        <f t="shared" si="1"/>
        <v>1332680.0165926837</v>
      </c>
      <c r="DG10" s="52">
        <f t="shared" si="1"/>
        <v>1342364.643970985</v>
      </c>
      <c r="DH10" s="52">
        <f t="shared" si="1"/>
        <v>1343753.9451568427</v>
      </c>
      <c r="DI10" s="52">
        <f t="shared" si="1"/>
        <v>1355197.5127926029</v>
      </c>
      <c r="DJ10" s="52">
        <f t="shared" si="1"/>
        <v>1362811.7199004295</v>
      </c>
      <c r="DK10" s="52">
        <f t="shared" si="1"/>
        <v>1365538.5058235081</v>
      </c>
      <c r="DL10" s="52">
        <f t="shared" si="1"/>
        <v>1380062.156355273</v>
      </c>
      <c r="DM10" s="52">
        <f t="shared" si="1"/>
        <v>1386059.7263338747</v>
      </c>
      <c r="DN10" s="52">
        <f t="shared" si="1"/>
        <v>1391143.7719454891</v>
      </c>
      <c r="DO10" s="52">
        <f t="shared" si="1"/>
        <v>1407699.5930216149</v>
      </c>
      <c r="DP10" s="52">
        <f t="shared" si="1"/>
        <v>1412231.6113772844</v>
      </c>
      <c r="DQ10" s="52">
        <f t="shared" si="1"/>
        <v>1421463.9828684318</v>
      </c>
      <c r="DR10" s="52">
        <f t="shared" si="1"/>
        <v>1429468.8948458002</v>
      </c>
      <c r="DS10" s="52">
        <f t="shared" si="1"/>
        <v>1446922.279736483</v>
      </c>
      <c r="DT10" s="52">
        <f t="shared" si="1"/>
        <v>1443105.37330112</v>
      </c>
      <c r="DU10" s="52">
        <f t="shared" si="1"/>
        <v>1452415.4350926012</v>
      </c>
      <c r="DV10" s="52">
        <f t="shared" si="1"/>
        <v>1460908.3368164282</v>
      </c>
      <c r="DW10" s="52">
        <f t="shared" si="1"/>
        <v>1462108.5027918846</v>
      </c>
      <c r="DX10" s="52">
        <f t="shared" si="1"/>
        <v>1476196.0448622054</v>
      </c>
      <c r="DY10" s="52">
        <f t="shared" si="1"/>
        <v>1489544.7872151972</v>
      </c>
      <c r="DZ10" s="52">
        <f t="shared" si="1"/>
        <v>1500860.145648144</v>
      </c>
      <c r="EA10" s="52">
        <f t="shared" si="1"/>
        <v>1517226.9526465463</v>
      </c>
      <c r="EB10" s="52">
        <f t="shared" ref="EB10:FC10" si="2">EB8+EB9</f>
        <v>1529607.2248983539</v>
      </c>
      <c r="EC10" s="52">
        <f t="shared" si="2"/>
        <v>1534198.0727862942</v>
      </c>
      <c r="ED10" s="52">
        <f t="shared" si="2"/>
        <v>1554544.243772984</v>
      </c>
      <c r="EE10" s="52">
        <f t="shared" si="2"/>
        <v>1552663.2802818597</v>
      </c>
      <c r="EF10" s="52">
        <f t="shared" si="2"/>
        <v>1546156.5805988447</v>
      </c>
      <c r="EG10" s="52">
        <f t="shared" si="2"/>
        <v>1569692.3440406204</v>
      </c>
      <c r="EH10" s="52">
        <f t="shared" si="2"/>
        <v>1584794.1476957886</v>
      </c>
      <c r="EI10" s="52">
        <f t="shared" si="2"/>
        <v>1592712.8738863268</v>
      </c>
      <c r="EJ10" s="52">
        <f t="shared" si="2"/>
        <v>1604850.7239803397</v>
      </c>
      <c r="EK10" s="52">
        <f t="shared" si="2"/>
        <v>1615632.4394299663</v>
      </c>
      <c r="EL10" s="52">
        <f t="shared" si="2"/>
        <v>1635527.9878654827</v>
      </c>
      <c r="EM10" s="52">
        <f t="shared" si="2"/>
        <v>1656489.8902033679</v>
      </c>
      <c r="EN10" s="52">
        <f t="shared" si="2"/>
        <v>1681486.2854859973</v>
      </c>
      <c r="EO10" s="52">
        <f t="shared" si="2"/>
        <v>1693294.0570545122</v>
      </c>
      <c r="EP10" s="52">
        <f t="shared" si="2"/>
        <v>1692156.6836485448</v>
      </c>
      <c r="EQ10" s="52">
        <f t="shared" si="2"/>
        <v>1705569.7349546186</v>
      </c>
      <c r="ER10" s="52">
        <f t="shared" si="2"/>
        <v>1715089.2099694344</v>
      </c>
      <c r="ES10" s="52">
        <f t="shared" si="2"/>
        <v>1725664.361980998</v>
      </c>
      <c r="ET10" s="52">
        <f t="shared" si="2"/>
        <v>1739334.5305073003</v>
      </c>
      <c r="EU10" s="52">
        <f t="shared" si="2"/>
        <v>1744197.3437181618</v>
      </c>
      <c r="EV10" s="52">
        <f t="shared" si="2"/>
        <v>1776616.156447012</v>
      </c>
      <c r="EW10" s="52">
        <f t="shared" si="2"/>
        <v>1797714.9356194809</v>
      </c>
      <c r="EX10" s="52">
        <f t="shared" si="2"/>
        <v>1829873.2416136689</v>
      </c>
      <c r="EY10" s="52">
        <f t="shared" si="2"/>
        <v>1861595.5064644702</v>
      </c>
      <c r="EZ10" s="52">
        <f t="shared" si="2"/>
        <v>1929081.0333844381</v>
      </c>
      <c r="FA10" s="52">
        <f t="shared" si="2"/>
        <v>1946922.1834291311</v>
      </c>
      <c r="FB10" s="52">
        <f t="shared" si="2"/>
        <v>1987456.7248207617</v>
      </c>
      <c r="FC10" s="52">
        <f t="shared" si="2"/>
        <v>2046650.9392286881</v>
      </c>
      <c r="FD10" s="130">
        <v>2043548.6120607699</v>
      </c>
      <c r="FE10" s="130">
        <v>2100098.7544327718</v>
      </c>
      <c r="FF10" s="130">
        <v>2166132.5010241703</v>
      </c>
      <c r="FG10" s="130">
        <v>2157033.6922673401</v>
      </c>
      <c r="FH10" s="130">
        <v>2214369.7409649827</v>
      </c>
      <c r="FI10" s="103">
        <v>2251771.4156518378</v>
      </c>
      <c r="FJ10" s="130">
        <v>2320109.8102103616</v>
      </c>
      <c r="FK10" s="130">
        <v>2373289.234890508</v>
      </c>
      <c r="FL10" s="130">
        <v>2445659.0233882959</v>
      </c>
      <c r="FM10" s="130">
        <v>2476803.5440637995</v>
      </c>
      <c r="FN10" s="130">
        <v>2519985.0374631207</v>
      </c>
      <c r="FO10" s="103">
        <v>2643117.6896059928</v>
      </c>
      <c r="FP10" s="127">
        <v>2669858.5890430496</v>
      </c>
      <c r="FQ10" s="130">
        <v>2723159.1603930574</v>
      </c>
      <c r="FR10" s="130">
        <v>2736333.8947976045</v>
      </c>
      <c r="FS10" s="130">
        <v>2750320.9620610327</v>
      </c>
      <c r="FT10" s="130">
        <v>2809847.062031778</v>
      </c>
      <c r="FU10" s="103">
        <v>2844908.5653396701</v>
      </c>
      <c r="FV10" s="130">
        <v>2898093.3181216908</v>
      </c>
      <c r="FW10" s="130">
        <v>2961017.425611259</v>
      </c>
      <c r="FX10" s="130">
        <v>3028069.2376776496</v>
      </c>
      <c r="FY10" s="103">
        <v>3025165.3604167625</v>
      </c>
      <c r="FZ10" s="103">
        <v>3104058.9375172071</v>
      </c>
      <c r="GA10" s="103">
        <v>3210238.7806682824</v>
      </c>
      <c r="GB10" s="127">
        <v>3210810.9615459898</v>
      </c>
      <c r="GC10" s="168">
        <v>3265230.2855283599</v>
      </c>
      <c r="GD10" s="168">
        <v>3319183.1010546312</v>
      </c>
      <c r="GE10" s="168">
        <v>3334508.531901584</v>
      </c>
      <c r="GF10" s="168">
        <v>3401303.3907822953</v>
      </c>
      <c r="GG10" s="175">
        <v>3452096.6885779086</v>
      </c>
      <c r="GH10" s="168">
        <v>3497397.4381318963</v>
      </c>
      <c r="GI10" s="168">
        <v>3542877.9806398712</v>
      </c>
      <c r="GJ10" s="168">
        <v>3596161.759382226</v>
      </c>
      <c r="GK10" s="168">
        <v>3626420.6863918025</v>
      </c>
      <c r="GL10" s="188">
        <v>3656493.4608945637</v>
      </c>
      <c r="GM10" s="175">
        <v>3722061.4216851164</v>
      </c>
      <c r="GN10" s="127">
        <v>3703577.5631381623</v>
      </c>
      <c r="GO10" s="188">
        <v>3749318.1555019701</v>
      </c>
      <c r="GP10" s="188">
        <v>3806939.55999893</v>
      </c>
      <c r="GQ10" s="188">
        <v>3833720.5075873393</v>
      </c>
      <c r="GR10" s="188">
        <v>3881703.6095493319</v>
      </c>
      <c r="GS10" s="188">
        <v>3939424.7667524754</v>
      </c>
      <c r="GT10" s="193">
        <v>3968879.8303241516</v>
      </c>
    </row>
    <row r="11" spans="1:203" s="56" customFormat="1" ht="12.75" customHeight="1" x14ac:dyDescent="0.25">
      <c r="A11" s="50" t="s">
        <v>21</v>
      </c>
      <c r="B11" s="57"/>
      <c r="C11" s="52">
        <v>55337.091877976549</v>
      </c>
      <c r="D11" s="52">
        <v>61318.470943552638</v>
      </c>
      <c r="E11" s="52">
        <v>53527.052123163623</v>
      </c>
      <c r="F11" s="52">
        <v>51968.843398460085</v>
      </c>
      <c r="G11" s="52">
        <v>54942.657571957003</v>
      </c>
      <c r="H11" s="52">
        <v>63641.123163434575</v>
      </c>
      <c r="I11" s="52">
        <v>78946.077245113702</v>
      </c>
      <c r="J11" s="52">
        <v>114163.67361062297</v>
      </c>
      <c r="K11" s="52">
        <v>96164.804203921391</v>
      </c>
      <c r="L11" s="52">
        <v>151963.39312884858</v>
      </c>
      <c r="M11" s="52">
        <v>136534.93931402743</v>
      </c>
      <c r="N11" s="52">
        <v>134708.8550598858</v>
      </c>
      <c r="O11" s="53">
        <v>124734.69151888201</v>
      </c>
      <c r="P11" s="52">
        <v>123090.85545322245</v>
      </c>
      <c r="Q11" s="52">
        <v>130342.40841447801</v>
      </c>
      <c r="R11" s="52">
        <v>115413.69853083695</v>
      </c>
      <c r="S11" s="52">
        <v>86184.041880229997</v>
      </c>
      <c r="T11" s="52">
        <v>91952.943823934969</v>
      </c>
      <c r="U11" s="52">
        <v>86317.508069234798</v>
      </c>
      <c r="V11" s="52">
        <v>93684.671729513298</v>
      </c>
      <c r="W11" s="52">
        <v>98798.484481224878</v>
      </c>
      <c r="X11" s="52">
        <v>96210.254984545594</v>
      </c>
      <c r="Y11" s="52">
        <v>94322.769449475163</v>
      </c>
      <c r="Z11" s="52">
        <v>100064.0783048317</v>
      </c>
      <c r="AA11" s="53">
        <v>97687.19800090279</v>
      </c>
      <c r="AB11" s="52">
        <v>100992.07695044861</v>
      </c>
      <c r="AC11" s="52">
        <v>99701.472189145148</v>
      </c>
      <c r="AD11" s="52">
        <v>96866.462257581312</v>
      </c>
      <c r="AE11" s="52">
        <v>100217.24951495972</v>
      </c>
      <c r="AF11" s="52">
        <v>111657.57361495974</v>
      </c>
      <c r="AG11" s="52">
        <v>111931.27461195976</v>
      </c>
      <c r="AH11" s="52">
        <v>107191.74961875974</v>
      </c>
      <c r="AI11" s="52">
        <v>102767.38692271648</v>
      </c>
      <c r="AJ11" s="52">
        <v>97779.988691527673</v>
      </c>
      <c r="AK11" s="52">
        <v>100055.68273621715</v>
      </c>
      <c r="AL11" s="52">
        <v>94351.798004137963</v>
      </c>
      <c r="AM11" s="53">
        <v>89324.9162819146</v>
      </c>
      <c r="AN11" s="52">
        <v>87825.752811914615</v>
      </c>
      <c r="AO11" s="52">
        <v>85381.062472265185</v>
      </c>
      <c r="AP11" s="52">
        <v>88435.669666924019</v>
      </c>
      <c r="AQ11" s="52">
        <v>83277.51507345117</v>
      </c>
      <c r="AR11" s="52">
        <v>77848.534774284912</v>
      </c>
      <c r="AS11" s="52">
        <v>74163.115781167915</v>
      </c>
      <c r="AT11" s="52">
        <v>76424.540053713295</v>
      </c>
      <c r="AU11" s="52">
        <v>75495.541616109957</v>
      </c>
      <c r="AV11" s="52">
        <v>69230.151275382799</v>
      </c>
      <c r="AW11" s="52">
        <v>71655.711186161119</v>
      </c>
      <c r="AX11" s="52">
        <v>69278.706990043866</v>
      </c>
      <c r="AY11" s="53">
        <v>72300.944040043891</v>
      </c>
      <c r="AZ11" s="52">
        <v>70463.960120171076</v>
      </c>
      <c r="BA11" s="52">
        <v>69683.881568984711</v>
      </c>
      <c r="BB11" s="54">
        <v>70779.708435170396</v>
      </c>
      <c r="BC11" s="54">
        <v>70564.085051027869</v>
      </c>
      <c r="BD11" s="54">
        <v>73345.765032448966</v>
      </c>
      <c r="BE11" s="54">
        <v>71567.321077513523</v>
      </c>
      <c r="BF11" s="54">
        <v>71999.290030257529</v>
      </c>
      <c r="BG11" s="54">
        <v>72398.07101824478</v>
      </c>
      <c r="BH11" s="54">
        <v>72125.215349075414</v>
      </c>
      <c r="BI11" s="54">
        <v>72352.702829613831</v>
      </c>
      <c r="BJ11" s="54">
        <v>70866.141469702736</v>
      </c>
      <c r="BK11" s="53">
        <v>70944.647828966277</v>
      </c>
      <c r="BL11" s="52">
        <v>72790.595754973765</v>
      </c>
      <c r="BM11" s="54">
        <v>74328.082682733817</v>
      </c>
      <c r="BN11" s="54">
        <v>78133.886541496744</v>
      </c>
      <c r="BO11" s="54">
        <v>80487.258595594089</v>
      </c>
      <c r="BP11" s="54">
        <v>88631.290550433681</v>
      </c>
      <c r="BQ11" s="54">
        <v>88773.954544089313</v>
      </c>
      <c r="BR11" s="54">
        <v>91639.105533527108</v>
      </c>
      <c r="BS11" s="54">
        <v>82069.290687794884</v>
      </c>
      <c r="BT11" s="54">
        <v>92238.807595753809</v>
      </c>
      <c r="BU11" s="54">
        <v>101171.17167809649</v>
      </c>
      <c r="BV11" s="54">
        <v>92269.644029028714</v>
      </c>
      <c r="BW11" s="53">
        <v>92520.713780270642</v>
      </c>
      <c r="BX11" s="52">
        <v>88404.138799381064</v>
      </c>
      <c r="BY11" s="54">
        <v>96043.93730771626</v>
      </c>
      <c r="BZ11" s="54">
        <v>85992.473595283489</v>
      </c>
      <c r="CA11" s="54">
        <v>100685.94531711549</v>
      </c>
      <c r="CB11" s="54">
        <v>111349.63815425803</v>
      </c>
      <c r="CC11" s="54">
        <v>115870.72353339498</v>
      </c>
      <c r="CD11" s="54">
        <v>119678.30768517128</v>
      </c>
      <c r="CE11" s="54">
        <v>109895.64359502037</v>
      </c>
      <c r="CF11" s="54">
        <v>66848.047977793452</v>
      </c>
      <c r="CG11" s="54">
        <v>37636.271917274666</v>
      </c>
      <c r="CH11" s="54">
        <v>-4218.9180286677192</v>
      </c>
      <c r="CI11" s="53">
        <v>-15479.224152646877</v>
      </c>
      <c r="CJ11" s="52">
        <v>-3835.8403760456763</v>
      </c>
      <c r="CK11" s="52">
        <v>-8452.1494238259966</v>
      </c>
      <c r="CL11" s="52">
        <v>-5510.3020033408357</v>
      </c>
      <c r="CM11" s="52">
        <v>17613.768944081232</v>
      </c>
      <c r="CN11" s="52">
        <v>45179.733829150005</v>
      </c>
      <c r="CO11" s="52">
        <v>49522.467079697868</v>
      </c>
      <c r="CP11" s="52">
        <v>61916.376538086995</v>
      </c>
      <c r="CQ11" s="52">
        <v>60021.501438773259</v>
      </c>
      <c r="CR11" s="52">
        <v>75287.335666061685</v>
      </c>
      <c r="CS11" s="52">
        <v>80228.675367007017</v>
      </c>
      <c r="CT11" s="52">
        <v>76402.234654791129</v>
      </c>
      <c r="CU11" s="53">
        <v>79727.296038241679</v>
      </c>
      <c r="CV11" s="52">
        <v>57634.985811240847</v>
      </c>
      <c r="CW11" s="52">
        <v>69579.959989846189</v>
      </c>
      <c r="CX11" s="52">
        <v>75449.130719304696</v>
      </c>
      <c r="CY11" s="52">
        <v>84410.148539372341</v>
      </c>
      <c r="CZ11" s="52">
        <v>71829.498501696682</v>
      </c>
      <c r="DA11" s="52">
        <v>73017.417965445726</v>
      </c>
      <c r="DB11" s="52">
        <v>79243.027281064205</v>
      </c>
      <c r="DC11" s="52">
        <v>80607.004231648156</v>
      </c>
      <c r="DD11" s="52">
        <v>89638.051529329445</v>
      </c>
      <c r="DE11" s="52">
        <v>86693.254938746453</v>
      </c>
      <c r="DF11" s="52">
        <v>87021.748007653936</v>
      </c>
      <c r="DG11" s="53">
        <v>97423.822874444231</v>
      </c>
      <c r="DH11" s="52">
        <v>96488.753539977988</v>
      </c>
      <c r="DI11" s="52">
        <v>98240.044396260957</v>
      </c>
      <c r="DJ11" s="52">
        <v>106297.73579581453</v>
      </c>
      <c r="DK11" s="52">
        <v>114417.13091886493</v>
      </c>
      <c r="DL11" s="52">
        <v>112673.84374740061</v>
      </c>
      <c r="DM11" s="52">
        <v>118511.02255312534</v>
      </c>
      <c r="DN11" s="52">
        <v>116460.98797128812</v>
      </c>
      <c r="DO11" s="52">
        <v>104695.86573313728</v>
      </c>
      <c r="DP11" s="52">
        <v>33360.795182573376</v>
      </c>
      <c r="DQ11" s="52">
        <v>76869.837296940299</v>
      </c>
      <c r="DR11" s="52">
        <v>43973.43028273074</v>
      </c>
      <c r="DS11" s="53">
        <v>25105.841459799143</v>
      </c>
      <c r="DT11" s="52">
        <v>62060.475820770313</v>
      </c>
      <c r="DU11" s="52">
        <v>71076.444409090705</v>
      </c>
      <c r="DV11" s="52">
        <v>39890.316180231101</v>
      </c>
      <c r="DW11" s="52">
        <v>16024.840796011165</v>
      </c>
      <c r="DX11" s="52">
        <v>-19235.208061510311</v>
      </c>
      <c r="DY11" s="52">
        <v>-20665.338988092371</v>
      </c>
      <c r="DZ11" s="52">
        <v>-32005.394904189874</v>
      </c>
      <c r="EA11" s="52">
        <v>-30014.997843134537</v>
      </c>
      <c r="EB11" s="52">
        <v>-30510.535141008841</v>
      </c>
      <c r="EC11" s="52">
        <v>-28084.760368468145</v>
      </c>
      <c r="ED11" s="52">
        <v>-53737.77880083285</v>
      </c>
      <c r="EE11" s="53">
        <v>-33294.185830168753</v>
      </c>
      <c r="EF11" s="52">
        <v>-12592.039274748731</v>
      </c>
      <c r="EG11" s="52">
        <v>-6002.8737952066258</v>
      </c>
      <c r="EH11" s="52">
        <v>-18204.130534770691</v>
      </c>
      <c r="EI11" s="52">
        <v>-17061.011648584899</v>
      </c>
      <c r="EJ11" s="52">
        <v>-48153.370228610787</v>
      </c>
      <c r="EK11" s="52">
        <v>-66163.479832697121</v>
      </c>
      <c r="EL11" s="52">
        <v>-92346.695899308994</v>
      </c>
      <c r="EM11" s="52">
        <v>-113973.38594637759</v>
      </c>
      <c r="EN11" s="52">
        <v>-76372.215545338113</v>
      </c>
      <c r="EO11" s="52">
        <v>-68559.222637577972</v>
      </c>
      <c r="EP11" s="52">
        <v>-104797.66425779041</v>
      </c>
      <c r="EQ11" s="55">
        <v>-106974.52094001976</v>
      </c>
      <c r="ER11" s="52">
        <v>-129678.88770182317</v>
      </c>
      <c r="ES11" s="52">
        <v>-104158.84349269207</v>
      </c>
      <c r="ET11" s="52">
        <v>-81605.897182544373</v>
      </c>
      <c r="EU11" s="52">
        <v>-75719.404018684829</v>
      </c>
      <c r="EV11" s="52">
        <v>-77608.645181283428</v>
      </c>
      <c r="EW11" s="52">
        <v>-68671.59117537018</v>
      </c>
      <c r="EX11" s="52">
        <v>-83457.489729153138</v>
      </c>
      <c r="EY11" s="52">
        <v>-73926.673831579683</v>
      </c>
      <c r="EZ11" s="52">
        <v>-130623.23561084177</v>
      </c>
      <c r="FA11" s="52">
        <v>-129352.7439182633</v>
      </c>
      <c r="FB11" s="52">
        <v>-163078.46181364165</v>
      </c>
      <c r="FC11" s="55">
        <v>-187732.60573006095</v>
      </c>
      <c r="FD11" s="130">
        <v>-182399.3856981172</v>
      </c>
      <c r="FE11" s="130">
        <v>-246639.06811047331</v>
      </c>
      <c r="FF11" s="130">
        <v>-341984.08445546299</v>
      </c>
      <c r="FG11" s="130">
        <v>-282482.07304939209</v>
      </c>
      <c r="FH11" s="130">
        <v>-334317.3326424624</v>
      </c>
      <c r="FI11" s="103">
        <v>-312257.95974757051</v>
      </c>
      <c r="FJ11" s="130">
        <v>-392125.67376733554</v>
      </c>
      <c r="FK11" s="130">
        <v>-466223.56186762685</v>
      </c>
      <c r="FL11" s="130">
        <v>-563682.80327802768</v>
      </c>
      <c r="FM11" s="130">
        <v>-530625.65515752591</v>
      </c>
      <c r="FN11" s="130">
        <v>-520311.20718184131</v>
      </c>
      <c r="FO11" s="103">
        <v>-535077.15178802295</v>
      </c>
      <c r="FP11" s="127">
        <v>-577417.13043034018</v>
      </c>
      <c r="FQ11" s="130">
        <v>-564931.28954368446</v>
      </c>
      <c r="FR11" s="130">
        <v>-448581.45032945427</v>
      </c>
      <c r="FS11" s="130">
        <v>-419717.38902336848</v>
      </c>
      <c r="FT11" s="130">
        <v>-455727.22147243918</v>
      </c>
      <c r="FU11" s="103">
        <v>-344499.70390383637</v>
      </c>
      <c r="FV11" s="130">
        <v>-353097.80799342797</v>
      </c>
      <c r="FW11" s="130">
        <v>-350825.12849588739</v>
      </c>
      <c r="FX11" s="130">
        <v>-355384.9106581076</v>
      </c>
      <c r="FY11" s="103">
        <v>-328725.83767428121</v>
      </c>
      <c r="FZ11" s="103">
        <v>-386766.66579470015</v>
      </c>
      <c r="GA11" s="103">
        <v>-342849.32250515569</v>
      </c>
      <c r="GB11" s="127">
        <v>-308467.33274727373</v>
      </c>
      <c r="GC11" s="168">
        <v>-300891.0489197498</v>
      </c>
      <c r="GD11" s="168">
        <v>-320626.27121286839</v>
      </c>
      <c r="GE11" s="168">
        <v>-331019.68362650013</v>
      </c>
      <c r="GF11" s="168">
        <v>-347866.15216940036</v>
      </c>
      <c r="GG11" s="175">
        <v>-368387.20800783357</v>
      </c>
      <c r="GH11" s="168">
        <v>-320028.07095012319</v>
      </c>
      <c r="GI11" s="168">
        <v>-326718.57451210846</v>
      </c>
      <c r="GJ11" s="168">
        <v>-330557.03132671159</v>
      </c>
      <c r="GK11" s="168">
        <v>-360061.40675732779</v>
      </c>
      <c r="GL11" s="188">
        <v>-355415.5789579589</v>
      </c>
      <c r="GM11" s="175">
        <v>-371680.65969781904</v>
      </c>
      <c r="GN11" s="127">
        <v>-328279.17437556962</v>
      </c>
      <c r="GO11" s="188">
        <v>-348665.28334359708</v>
      </c>
      <c r="GP11" s="188">
        <v>-375570.74799338914</v>
      </c>
      <c r="GQ11" s="188">
        <v>-419063.80223111919</v>
      </c>
      <c r="GR11" s="188">
        <v>-499205.84472025995</v>
      </c>
      <c r="GS11" s="188">
        <v>-532836.26800784841</v>
      </c>
      <c r="GT11" s="193">
        <v>-497014.75222479337</v>
      </c>
    </row>
    <row r="12" spans="1:203" s="56" customFormat="1" ht="12.75" customHeight="1" x14ac:dyDescent="0.25">
      <c r="A12" s="50" t="s">
        <v>22</v>
      </c>
      <c r="B12" s="57"/>
      <c r="C12" s="52">
        <v>92678.235404881314</v>
      </c>
      <c r="D12" s="52">
        <v>93544.452304881313</v>
      </c>
      <c r="E12" s="52">
        <v>97653.503304881306</v>
      </c>
      <c r="F12" s="52">
        <v>97771.327534641299</v>
      </c>
      <c r="G12" s="52">
        <v>97772.716484641292</v>
      </c>
      <c r="H12" s="52">
        <v>97774.94554464129</v>
      </c>
      <c r="I12" s="52">
        <v>98911.983706641287</v>
      </c>
      <c r="J12" s="52">
        <v>96797.007706641292</v>
      </c>
      <c r="K12" s="52">
        <v>96647.786642641295</v>
      </c>
      <c r="L12" s="52">
        <v>97346.123385431289</v>
      </c>
      <c r="M12" s="52">
        <v>97092.683115431282</v>
      </c>
      <c r="N12" s="52">
        <v>96931.56271621128</v>
      </c>
      <c r="O12" s="53">
        <v>99372.069358421286</v>
      </c>
      <c r="P12" s="52">
        <v>100042.87864242129</v>
      </c>
      <c r="Q12" s="52">
        <v>100042.87864242129</v>
      </c>
      <c r="R12" s="52">
        <v>100042.87864242129</v>
      </c>
      <c r="S12" s="52">
        <v>100042.87864242129</v>
      </c>
      <c r="T12" s="52">
        <v>100099.7896424213</v>
      </c>
      <c r="U12" s="52">
        <v>100754.33390242129</v>
      </c>
      <c r="V12" s="52">
        <v>100754.33390242129</v>
      </c>
      <c r="W12" s="52">
        <v>101751.53388926129</v>
      </c>
      <c r="X12" s="52">
        <v>101334.37740960129</v>
      </c>
      <c r="Y12" s="52">
        <v>101074.6670259213</v>
      </c>
      <c r="Z12" s="52">
        <v>101259.13292592129</v>
      </c>
      <c r="AA12" s="53">
        <v>99976.348785921291</v>
      </c>
      <c r="AB12" s="52">
        <v>99976.348785921291</v>
      </c>
      <c r="AC12" s="52">
        <v>100078.47793592128</v>
      </c>
      <c r="AD12" s="52">
        <v>100078.47793592128</v>
      </c>
      <c r="AE12" s="52">
        <v>100078.47793592128</v>
      </c>
      <c r="AF12" s="52">
        <v>100078.47793592128</v>
      </c>
      <c r="AG12" s="52">
        <v>99456.955865321288</v>
      </c>
      <c r="AH12" s="52">
        <v>99654.46889532129</v>
      </c>
      <c r="AI12" s="52">
        <v>100769.47542480129</v>
      </c>
      <c r="AJ12" s="52">
        <v>100455.59767450129</v>
      </c>
      <c r="AK12" s="52">
        <v>100124.33512450129</v>
      </c>
      <c r="AL12" s="52">
        <v>100124.33512450129</v>
      </c>
      <c r="AM12" s="53">
        <v>106492.03660532129</v>
      </c>
      <c r="AN12" s="52">
        <v>106262.2832693213</v>
      </c>
      <c r="AO12" s="52">
        <v>106262.2832693213</v>
      </c>
      <c r="AP12" s="52">
        <v>106262.2832693213</v>
      </c>
      <c r="AQ12" s="52">
        <v>106262.2832693213</v>
      </c>
      <c r="AR12" s="52">
        <v>106262.2832693213</v>
      </c>
      <c r="AS12" s="52">
        <v>113167.1175693213</v>
      </c>
      <c r="AT12" s="52">
        <v>113167.1175693213</v>
      </c>
      <c r="AU12" s="52">
        <v>113167.1175693213</v>
      </c>
      <c r="AV12" s="52">
        <v>113167.1175693213</v>
      </c>
      <c r="AW12" s="52">
        <v>111535.4810663313</v>
      </c>
      <c r="AX12" s="52">
        <v>111535.4810663313</v>
      </c>
      <c r="AY12" s="53">
        <v>109753.55893633129</v>
      </c>
      <c r="AZ12" s="52">
        <v>109797.18225633129</v>
      </c>
      <c r="BA12" s="52">
        <v>109797.18225633129</v>
      </c>
      <c r="BB12" s="54">
        <v>108714.99749719129</v>
      </c>
      <c r="BC12" s="54">
        <v>108720.13123900129</v>
      </c>
      <c r="BD12" s="54">
        <v>108724.27728700129</v>
      </c>
      <c r="BE12" s="54">
        <v>109222.83286458129</v>
      </c>
      <c r="BF12" s="54">
        <v>108858.72121967129</v>
      </c>
      <c r="BG12" s="54">
        <v>109265.04988454129</v>
      </c>
      <c r="BH12" s="54">
        <v>109289.2365779313</v>
      </c>
      <c r="BI12" s="54">
        <v>109284.58256154129</v>
      </c>
      <c r="BJ12" s="54">
        <v>109128.08247205129</v>
      </c>
      <c r="BK12" s="53">
        <v>109378.51807983129</v>
      </c>
      <c r="BL12" s="52">
        <v>107475.52032009129</v>
      </c>
      <c r="BM12" s="54">
        <v>109351.51730467129</v>
      </c>
      <c r="BN12" s="54">
        <v>110139.67899568129</v>
      </c>
      <c r="BO12" s="54">
        <v>109891.04820170128</v>
      </c>
      <c r="BP12" s="54">
        <v>110072.36885314128</v>
      </c>
      <c r="BQ12" s="54">
        <v>109590.89861834128</v>
      </c>
      <c r="BR12" s="54">
        <v>110674.88085915128</v>
      </c>
      <c r="BS12" s="54">
        <v>110196.81594509128</v>
      </c>
      <c r="BT12" s="54">
        <v>110311.14818964127</v>
      </c>
      <c r="BU12" s="54">
        <v>110593.53684796128</v>
      </c>
      <c r="BV12" s="54">
        <v>110515.48350437128</v>
      </c>
      <c r="BW12" s="53">
        <v>108748.79109476128</v>
      </c>
      <c r="BX12" s="52">
        <v>108742.88516612128</v>
      </c>
      <c r="BY12" s="54">
        <v>109241.79756255128</v>
      </c>
      <c r="BZ12" s="54">
        <v>108801.48012990128</v>
      </c>
      <c r="CA12" s="54">
        <v>108650.00526860128</v>
      </c>
      <c r="CB12" s="54">
        <v>108578.07760668128</v>
      </c>
      <c r="CC12" s="54">
        <v>109031.83308481128</v>
      </c>
      <c r="CD12" s="54">
        <v>110064.76456326128</v>
      </c>
      <c r="CE12" s="54">
        <v>109886.05905125129</v>
      </c>
      <c r="CF12" s="54">
        <v>108737.38673003128</v>
      </c>
      <c r="CG12" s="54">
        <v>110226.10076419129</v>
      </c>
      <c r="CH12" s="54">
        <v>108873.07080216128</v>
      </c>
      <c r="CI12" s="53">
        <v>108884.22981585129</v>
      </c>
      <c r="CJ12" s="52">
        <v>109219.94381200129</v>
      </c>
      <c r="CK12" s="52">
        <v>109314.6250533913</v>
      </c>
      <c r="CL12" s="52">
        <v>109105.01347244129</v>
      </c>
      <c r="CM12" s="52">
        <v>109212.96541297129</v>
      </c>
      <c r="CN12" s="52">
        <v>109580.44917028128</v>
      </c>
      <c r="CO12" s="52">
        <v>109680.41817299128</v>
      </c>
      <c r="CP12" s="52">
        <v>109518.72902258128</v>
      </c>
      <c r="CQ12" s="52">
        <v>109167.05287055127</v>
      </c>
      <c r="CR12" s="52">
        <v>109091.02450985127</v>
      </c>
      <c r="CS12" s="52">
        <v>109054.84953763126</v>
      </c>
      <c r="CT12" s="52">
        <v>109050.72270187126</v>
      </c>
      <c r="CU12" s="53">
        <v>108539.31729710125</v>
      </c>
      <c r="CV12" s="52">
        <v>107929.98451843126</v>
      </c>
      <c r="CW12" s="52">
        <v>107993.20516733125</v>
      </c>
      <c r="CX12" s="52">
        <v>107724.63222742126</v>
      </c>
      <c r="CY12" s="52">
        <v>107631.78808711126</v>
      </c>
      <c r="CZ12" s="52">
        <v>107418.35882191126</v>
      </c>
      <c r="DA12" s="52">
        <v>106994.74954583126</v>
      </c>
      <c r="DB12" s="52">
        <v>107169.42169025126</v>
      </c>
      <c r="DC12" s="52">
        <v>106310.61164060126</v>
      </c>
      <c r="DD12" s="52">
        <v>106393.13095045126</v>
      </c>
      <c r="DE12" s="52">
        <v>106451.45408219127</v>
      </c>
      <c r="DF12" s="52">
        <v>106483.63309717127</v>
      </c>
      <c r="DG12" s="53">
        <v>111507.94248565128</v>
      </c>
      <c r="DH12" s="52">
        <v>111338.43262149127</v>
      </c>
      <c r="DI12" s="52">
        <v>113438.68263404127</v>
      </c>
      <c r="DJ12" s="52">
        <v>113671.74012144127</v>
      </c>
      <c r="DK12" s="52">
        <v>114180.62426663126</v>
      </c>
      <c r="DL12" s="52">
        <v>114339.92823288126</v>
      </c>
      <c r="DM12" s="52">
        <v>113080.30848754126</v>
      </c>
      <c r="DN12" s="52">
        <v>113203.80868103127</v>
      </c>
      <c r="DO12" s="52">
        <v>112482.10761335127</v>
      </c>
      <c r="DP12" s="52">
        <v>111143.38303180126</v>
      </c>
      <c r="DQ12" s="52">
        <v>112116.46595654126</v>
      </c>
      <c r="DR12" s="52">
        <v>110438.33440927127</v>
      </c>
      <c r="DS12" s="53">
        <v>111995.01995956126</v>
      </c>
      <c r="DT12" s="52">
        <v>114885.01695688127</v>
      </c>
      <c r="DU12" s="52">
        <v>115577.76515040128</v>
      </c>
      <c r="DV12" s="52">
        <v>112845.95461924128</v>
      </c>
      <c r="DW12" s="52">
        <v>111942.82893450127</v>
      </c>
      <c r="DX12" s="52">
        <v>110729.74888489128</v>
      </c>
      <c r="DY12" s="52">
        <v>109994.19735012128</v>
      </c>
      <c r="DZ12" s="52">
        <v>111160.67651870128</v>
      </c>
      <c r="EA12" s="52">
        <v>111085.58510950129</v>
      </c>
      <c r="EB12" s="52">
        <v>110960.58510950129</v>
      </c>
      <c r="EC12" s="52">
        <v>110558.58510950129</v>
      </c>
      <c r="ED12" s="52">
        <v>110215.71352950128</v>
      </c>
      <c r="EE12" s="53">
        <v>106190.21600950128</v>
      </c>
      <c r="EF12" s="52">
        <v>105171.21600950128</v>
      </c>
      <c r="EG12" s="52">
        <v>105504.50408950128</v>
      </c>
      <c r="EH12" s="52">
        <v>105166.08137950128</v>
      </c>
      <c r="EI12" s="52">
        <v>102645.71069950127</v>
      </c>
      <c r="EJ12" s="52">
        <v>102555.29288950127</v>
      </c>
      <c r="EK12" s="52">
        <v>106278.29288950127</v>
      </c>
      <c r="EL12" s="52">
        <v>106084.29288950127</v>
      </c>
      <c r="EM12" s="52">
        <v>106607.29288950127</v>
      </c>
      <c r="EN12" s="52">
        <v>106506.29288950127</v>
      </c>
      <c r="EO12" s="52">
        <v>106253.29288950127</v>
      </c>
      <c r="EP12" s="52">
        <v>102751.29288950127</v>
      </c>
      <c r="EQ12" s="55">
        <v>103763.29288950127</v>
      </c>
      <c r="ER12" s="52">
        <v>103816.29288950127</v>
      </c>
      <c r="ES12" s="52">
        <v>104054.29288950127</v>
      </c>
      <c r="ET12" s="52">
        <v>103976.29288950127</v>
      </c>
      <c r="EU12" s="52">
        <v>103523.29288950127</v>
      </c>
      <c r="EV12" s="52">
        <v>102885.29288950127</v>
      </c>
      <c r="EW12" s="52">
        <v>102127.29288950127</v>
      </c>
      <c r="EX12" s="52">
        <v>102488.29288950127</v>
      </c>
      <c r="EY12" s="52">
        <v>100850.29288950127</v>
      </c>
      <c r="EZ12" s="52">
        <v>100357.29288950127</v>
      </c>
      <c r="FA12" s="52">
        <v>100545.29288950127</v>
      </c>
      <c r="FB12" s="52">
        <v>100547.29288950127</v>
      </c>
      <c r="FC12" s="55">
        <v>100252.29288950127</v>
      </c>
      <c r="FD12" s="130">
        <v>99883.292889501274</v>
      </c>
      <c r="FE12" s="130">
        <v>99627.292889501274</v>
      </c>
      <c r="FF12" s="130">
        <v>99533.292889501274</v>
      </c>
      <c r="FG12" s="130">
        <v>99175.292889501274</v>
      </c>
      <c r="FH12" s="130">
        <v>99637.292889501274</v>
      </c>
      <c r="FI12" s="103">
        <v>99319.292889501274</v>
      </c>
      <c r="FJ12" s="130">
        <v>98857.292889501274</v>
      </c>
      <c r="FK12" s="130">
        <v>98887.292889501274</v>
      </c>
      <c r="FL12" s="130">
        <v>100066.29288950127</v>
      </c>
      <c r="FM12" s="130">
        <v>102359.31586950127</v>
      </c>
      <c r="FN12" s="130">
        <v>103859.81189950126</v>
      </c>
      <c r="FO12" s="103">
        <v>104871.11185355127</v>
      </c>
      <c r="FP12" s="127">
        <v>104987.11185355127</v>
      </c>
      <c r="FQ12" s="130">
        <v>104567.11185355127</v>
      </c>
      <c r="FR12" s="130">
        <v>103114.11185355127</v>
      </c>
      <c r="FS12" s="130">
        <v>102031.11185355127</v>
      </c>
      <c r="FT12" s="130">
        <v>101034.11185355127</v>
      </c>
      <c r="FU12" s="103">
        <v>105317.79545705127</v>
      </c>
      <c r="FV12" s="130">
        <v>102902.79545705127</v>
      </c>
      <c r="FW12" s="130">
        <v>104148.79545705127</v>
      </c>
      <c r="FX12" s="130">
        <v>103208.79545705127</v>
      </c>
      <c r="FY12" s="103">
        <v>102523.79545705127</v>
      </c>
      <c r="FZ12" s="103">
        <v>102838.27644018126</v>
      </c>
      <c r="GA12" s="103">
        <v>102429.61536965126</v>
      </c>
      <c r="GB12" s="127">
        <v>102118.61536965126</v>
      </c>
      <c r="GC12" s="168">
        <v>101486.61536965126</v>
      </c>
      <c r="GD12" s="168">
        <v>100067.79861600127</v>
      </c>
      <c r="GE12" s="168">
        <v>99549.798616001266</v>
      </c>
      <c r="GF12" s="168">
        <v>99711.798616001266</v>
      </c>
      <c r="GG12" s="175">
        <v>107191.9639810091</v>
      </c>
      <c r="GH12" s="168">
        <v>106713.9639810091</v>
      </c>
      <c r="GI12" s="168">
        <v>107505.7256959791</v>
      </c>
      <c r="GJ12" s="168">
        <v>110466.36784763139</v>
      </c>
      <c r="GK12" s="168">
        <v>110215.36784763139</v>
      </c>
      <c r="GL12" s="188">
        <v>110479.36784763139</v>
      </c>
      <c r="GM12" s="175">
        <v>110571.36784763139</v>
      </c>
      <c r="GN12" s="127">
        <v>109647.36784763139</v>
      </c>
      <c r="GO12" s="188">
        <v>109173.36784763139</v>
      </c>
      <c r="GP12" s="188">
        <v>110028.36784763139</v>
      </c>
      <c r="GQ12" s="188">
        <v>111466.40057488139</v>
      </c>
      <c r="GR12" s="188">
        <v>112198.97857512963</v>
      </c>
      <c r="GS12" s="188">
        <v>112094.97857512963</v>
      </c>
      <c r="GT12" s="193">
        <v>109663.03692378655</v>
      </c>
    </row>
    <row r="13" spans="1:203" s="56" customFormat="1" x14ac:dyDescent="0.25">
      <c r="A13" s="50" t="s">
        <v>23</v>
      </c>
      <c r="B13" s="51"/>
      <c r="C13" s="52">
        <v>-60091.359512399991</v>
      </c>
      <c r="D13" s="52">
        <v>-60274.273512399988</v>
      </c>
      <c r="E13" s="52">
        <v>-61138.273512399988</v>
      </c>
      <c r="F13" s="52">
        <v>-61138.273512399988</v>
      </c>
      <c r="G13" s="52">
        <v>-61138.273512399988</v>
      </c>
      <c r="H13" s="52">
        <v>-63728.549512399986</v>
      </c>
      <c r="I13" s="52">
        <v>-63728.549512399986</v>
      </c>
      <c r="J13" s="52">
        <v>-63728.549512399986</v>
      </c>
      <c r="K13" s="52">
        <v>-63728.549512399986</v>
      </c>
      <c r="L13" s="52">
        <v>-63728.549512399986</v>
      </c>
      <c r="M13" s="52">
        <v>-63728.549512399986</v>
      </c>
      <c r="N13" s="52">
        <v>-63728.549512399986</v>
      </c>
      <c r="O13" s="53">
        <v>-63728.549512399986</v>
      </c>
      <c r="P13" s="52">
        <v>-63728.549512399986</v>
      </c>
      <c r="Q13" s="52">
        <v>-63728.549512399986</v>
      </c>
      <c r="R13" s="52">
        <v>-63728.549512399986</v>
      </c>
      <c r="S13" s="52">
        <v>-63728.549512399986</v>
      </c>
      <c r="T13" s="52">
        <v>-63728.549512399986</v>
      </c>
      <c r="U13" s="52">
        <v>-63728.549512399986</v>
      </c>
      <c r="V13" s="52">
        <v>-63728.549512399986</v>
      </c>
      <c r="W13" s="52">
        <v>-63728.549512399986</v>
      </c>
      <c r="X13" s="52">
        <v>-63728.549512399986</v>
      </c>
      <c r="Y13" s="52">
        <v>-63728.549512399986</v>
      </c>
      <c r="Z13" s="52">
        <v>-63728.549512399986</v>
      </c>
      <c r="AA13" s="53">
        <v>-63728.549512399986</v>
      </c>
      <c r="AB13" s="52">
        <v>-63728.549512399986</v>
      </c>
      <c r="AC13" s="52">
        <v>-63806.551382399986</v>
      </c>
      <c r="AD13" s="52">
        <v>-63806.551382399986</v>
      </c>
      <c r="AE13" s="52">
        <v>-63806.551382399986</v>
      </c>
      <c r="AF13" s="52">
        <v>-63806.551382399986</v>
      </c>
      <c r="AG13" s="52">
        <v>-63806.551382399986</v>
      </c>
      <c r="AH13" s="52">
        <v>-63806.551382399986</v>
      </c>
      <c r="AI13" s="52">
        <v>-63806.551382399986</v>
      </c>
      <c r="AJ13" s="52">
        <v>-63806.551382399986</v>
      </c>
      <c r="AK13" s="52">
        <v>-63806.551382399986</v>
      </c>
      <c r="AL13" s="52">
        <v>-64481.551382399986</v>
      </c>
      <c r="AM13" s="53">
        <v>-64481.551382399986</v>
      </c>
      <c r="AN13" s="52">
        <v>-64481.551382399986</v>
      </c>
      <c r="AO13" s="52">
        <v>-64481.551382399986</v>
      </c>
      <c r="AP13" s="52">
        <v>-64481.551382399986</v>
      </c>
      <c r="AQ13" s="52">
        <v>-64481.551382399986</v>
      </c>
      <c r="AR13" s="52">
        <v>-64481.551382399986</v>
      </c>
      <c r="AS13" s="52">
        <v>-64481.551382399986</v>
      </c>
      <c r="AT13" s="52">
        <v>-64481.551382399986</v>
      </c>
      <c r="AU13" s="52">
        <v>-64481.551382399986</v>
      </c>
      <c r="AV13" s="52">
        <v>-64481.551382399986</v>
      </c>
      <c r="AW13" s="52">
        <v>-64481.551382399986</v>
      </c>
      <c r="AX13" s="52">
        <v>-65435.50737639999</v>
      </c>
      <c r="AY13" s="53">
        <v>-65435.50737639999</v>
      </c>
      <c r="AZ13" s="52">
        <v>-66135.507376399997</v>
      </c>
      <c r="BA13" s="52">
        <v>-66018.85147519999</v>
      </c>
      <c r="BB13" s="54">
        <v>-66018.85147519999</v>
      </c>
      <c r="BC13" s="54">
        <v>-66018.85147519999</v>
      </c>
      <c r="BD13" s="54">
        <v>-66018.85147519999</v>
      </c>
      <c r="BE13" s="54">
        <v>-66018.85147519999</v>
      </c>
      <c r="BF13" s="54">
        <v>-67232.021079279992</v>
      </c>
      <c r="BG13" s="54">
        <v>-67484.955739929996</v>
      </c>
      <c r="BH13" s="54">
        <v>-67484.955739929996</v>
      </c>
      <c r="BI13" s="54">
        <v>-67484.955739929996</v>
      </c>
      <c r="BJ13" s="54">
        <v>-67484.955739929996</v>
      </c>
      <c r="BK13" s="53">
        <v>-67484.955739929996</v>
      </c>
      <c r="BL13" s="52">
        <v>-67484.955739929996</v>
      </c>
      <c r="BM13" s="54">
        <v>-67484.955739929996</v>
      </c>
      <c r="BN13" s="54">
        <v>-67484.955739929996</v>
      </c>
      <c r="BO13" s="54">
        <v>-67484.955739929996</v>
      </c>
      <c r="BP13" s="54">
        <v>-67484.955739929996</v>
      </c>
      <c r="BQ13" s="54">
        <v>-67484.955739929996</v>
      </c>
      <c r="BR13" s="54">
        <v>-68749.913326590002</v>
      </c>
      <c r="BS13" s="54">
        <v>-68749.913326590002</v>
      </c>
      <c r="BT13" s="54">
        <v>-68749.913326590002</v>
      </c>
      <c r="BU13" s="54">
        <v>-68749.913326590002</v>
      </c>
      <c r="BV13" s="54">
        <v>-68749.913326590002</v>
      </c>
      <c r="BW13" s="53">
        <v>-68749.913326590002</v>
      </c>
      <c r="BX13" s="52">
        <v>-68749.913326590002</v>
      </c>
      <c r="BY13" s="54">
        <v>-68749.913326590002</v>
      </c>
      <c r="BZ13" s="54">
        <v>-68749.913326590002</v>
      </c>
      <c r="CA13" s="54">
        <v>-68749.913326590002</v>
      </c>
      <c r="CB13" s="54">
        <v>-68749.913326590002</v>
      </c>
      <c r="CC13" s="54">
        <v>-68749.913326590002</v>
      </c>
      <c r="CD13" s="54">
        <v>-68749.913326590002</v>
      </c>
      <c r="CE13" s="54">
        <v>-68749.913326590002</v>
      </c>
      <c r="CF13" s="54">
        <v>-68749.913326590002</v>
      </c>
      <c r="CG13" s="54">
        <v>-68749.913326590002</v>
      </c>
      <c r="CH13" s="54">
        <v>-69434.913326590002</v>
      </c>
      <c r="CI13" s="53">
        <v>-69516.593326589995</v>
      </c>
      <c r="CJ13" s="52">
        <v>-69516.593326589995</v>
      </c>
      <c r="CK13" s="52">
        <v>-69516.593326589995</v>
      </c>
      <c r="CL13" s="52">
        <v>-69827.523326589988</v>
      </c>
      <c r="CM13" s="52">
        <v>-70140.944324749988</v>
      </c>
      <c r="CN13" s="52">
        <v>-70456.674820719985</v>
      </c>
      <c r="CO13" s="52">
        <v>-70775.083695569992</v>
      </c>
      <c r="CP13" s="52">
        <v>-71095.838166849993</v>
      </c>
      <c r="CQ13" s="52">
        <v>-71418.872237119998</v>
      </c>
      <c r="CR13" s="52">
        <v>-71744.254454900001</v>
      </c>
      <c r="CS13" s="52">
        <v>-72072.00188897</v>
      </c>
      <c r="CT13" s="52">
        <v>-72401.805841249996</v>
      </c>
      <c r="CU13" s="53">
        <v>-72734.007151579994</v>
      </c>
      <c r="CV13" s="52">
        <v>-73068.402873469997</v>
      </c>
      <c r="CW13" s="52">
        <v>-73405.229206589996</v>
      </c>
      <c r="CX13" s="52">
        <v>-73744.057459349991</v>
      </c>
      <c r="CY13" s="52">
        <v>-74085.34866815999</v>
      </c>
      <c r="CZ13" s="52">
        <v>-74428.846360299984</v>
      </c>
      <c r="DA13" s="52">
        <v>-74775.048372559977</v>
      </c>
      <c r="DB13" s="52">
        <v>-75124.185875099982</v>
      </c>
      <c r="DC13" s="52">
        <v>-75476.23230305998</v>
      </c>
      <c r="DD13" s="52">
        <v>-75476.23230305998</v>
      </c>
      <c r="DE13" s="52">
        <v>-75476.23230305998</v>
      </c>
      <c r="DF13" s="52">
        <v>-75476.23230305998</v>
      </c>
      <c r="DG13" s="53">
        <v>-75476.23230305998</v>
      </c>
      <c r="DH13" s="52">
        <v>-75476.23230305998</v>
      </c>
      <c r="DI13" s="52">
        <v>-75476.23230305998</v>
      </c>
      <c r="DJ13" s="52">
        <v>-75476.23230305998</v>
      </c>
      <c r="DK13" s="52">
        <v>-75476.23230305998</v>
      </c>
      <c r="DL13" s="52">
        <v>-75476.23230305998</v>
      </c>
      <c r="DM13" s="52">
        <v>-75476.23230305998</v>
      </c>
      <c r="DN13" s="52">
        <v>-75476.23230305998</v>
      </c>
      <c r="DO13" s="52">
        <v>-75476.23230305998</v>
      </c>
      <c r="DP13" s="52">
        <v>-75476.23230305998</v>
      </c>
      <c r="DQ13" s="52">
        <v>-75476.23230305998</v>
      </c>
      <c r="DR13" s="52">
        <v>-75476.23230305998</v>
      </c>
      <c r="DS13" s="53">
        <v>-75476.23230305998</v>
      </c>
      <c r="DT13" s="52">
        <v>-75476.23230305998</v>
      </c>
      <c r="DU13" s="52">
        <v>-75476.23230305998</v>
      </c>
      <c r="DV13" s="52">
        <v>-75476.23230305998</v>
      </c>
      <c r="DW13" s="52">
        <v>-75476.23230305998</v>
      </c>
      <c r="DX13" s="52">
        <v>-75476.23230305998</v>
      </c>
      <c r="DY13" s="52">
        <v>-75476.23230305998</v>
      </c>
      <c r="DZ13" s="52">
        <v>-75476.23230305998</v>
      </c>
      <c r="EA13" s="52">
        <v>-75476.23230305998</v>
      </c>
      <c r="EB13" s="52">
        <v>-75476.23230305998</v>
      </c>
      <c r="EC13" s="52">
        <v>-75476.23230305998</v>
      </c>
      <c r="ED13" s="52">
        <v>-75476.23230305998</v>
      </c>
      <c r="EE13" s="53">
        <v>-75476.23230305998</v>
      </c>
      <c r="EF13" s="52">
        <v>-75476.23230305998</v>
      </c>
      <c r="EG13" s="52">
        <v>-75476.23230305998</v>
      </c>
      <c r="EH13" s="52">
        <v>-75476.23230305998</v>
      </c>
      <c r="EI13" s="52">
        <v>-75476.23230305998</v>
      </c>
      <c r="EJ13" s="52">
        <v>-75476.23230305998</v>
      </c>
      <c r="EK13" s="52">
        <v>-75476.23230305998</v>
      </c>
      <c r="EL13" s="52">
        <v>-75476.23230305998</v>
      </c>
      <c r="EM13" s="52">
        <v>-76023.641220059973</v>
      </c>
      <c r="EN13" s="52">
        <v>-76023.641220059973</v>
      </c>
      <c r="EO13" s="52">
        <v>-76023.641220059973</v>
      </c>
      <c r="EP13" s="52">
        <v>-76023.641220059973</v>
      </c>
      <c r="EQ13" s="55">
        <v>-76023.641220059973</v>
      </c>
      <c r="ER13" s="52">
        <v>-76023.641220059973</v>
      </c>
      <c r="ES13" s="52">
        <v>-76023.641220059973</v>
      </c>
      <c r="ET13" s="52">
        <v>-76023.641220059973</v>
      </c>
      <c r="EU13" s="52">
        <v>-76023.641220059973</v>
      </c>
      <c r="EV13" s="52">
        <v>-76023.641220059973</v>
      </c>
      <c r="EW13" s="52">
        <v>-76023.641220059973</v>
      </c>
      <c r="EX13" s="52">
        <v>-76023.641220059973</v>
      </c>
      <c r="EY13" s="52">
        <v>-76023.641220059973</v>
      </c>
      <c r="EZ13" s="52">
        <v>-76023.641220059973</v>
      </c>
      <c r="FA13" s="52">
        <v>-76023.641220059973</v>
      </c>
      <c r="FB13" s="52">
        <v>-76023.641220059973</v>
      </c>
      <c r="FC13" s="55">
        <v>-76023.641220059973</v>
      </c>
      <c r="FD13" s="130">
        <v>-76023.641220059973</v>
      </c>
      <c r="FE13" s="130">
        <v>-76023.641220059973</v>
      </c>
      <c r="FF13" s="130">
        <v>-76023.641220059973</v>
      </c>
      <c r="FG13" s="130">
        <v>-76023.641220059973</v>
      </c>
      <c r="FH13" s="130">
        <v>-76023.641220059973</v>
      </c>
      <c r="FI13" s="103">
        <v>-76023.641220059973</v>
      </c>
      <c r="FJ13" s="130">
        <v>-76023.641220059973</v>
      </c>
      <c r="FK13" s="130">
        <v>-76023.641220059973</v>
      </c>
      <c r="FL13" s="130">
        <v>-76023.641220059973</v>
      </c>
      <c r="FM13" s="130">
        <v>-76023.641220059973</v>
      </c>
      <c r="FN13" s="130">
        <v>-76023.641220059973</v>
      </c>
      <c r="FO13" s="103">
        <v>-76023.641220059973</v>
      </c>
      <c r="FP13" s="127">
        <v>-76023.641220059973</v>
      </c>
      <c r="FQ13" s="130">
        <v>-76023.641220059973</v>
      </c>
      <c r="FR13" s="130">
        <v>-76023.641220059973</v>
      </c>
      <c r="FS13" s="130">
        <v>-76023.641220059973</v>
      </c>
      <c r="FT13" s="130">
        <v>-76023.641220059973</v>
      </c>
      <c r="FU13" s="103">
        <v>-76023.641220059973</v>
      </c>
      <c r="FV13" s="130">
        <v>-76023.641220059973</v>
      </c>
      <c r="FW13" s="130">
        <v>-76023.641220059973</v>
      </c>
      <c r="FX13" s="130">
        <v>-76023.641220059973</v>
      </c>
      <c r="FY13" s="103">
        <v>-76023.641220059973</v>
      </c>
      <c r="FZ13" s="103">
        <v>-76023.641220059973</v>
      </c>
      <c r="GA13" s="103">
        <v>-76905.618795149974</v>
      </c>
      <c r="GB13" s="127">
        <v>-76905.618795149974</v>
      </c>
      <c r="GC13" s="168">
        <v>-78009.922161079972</v>
      </c>
      <c r="GD13" s="168">
        <v>-78009.922161079972</v>
      </c>
      <c r="GE13" s="168">
        <v>-78009.922161079972</v>
      </c>
      <c r="GF13" s="168">
        <v>-78009.922161079972</v>
      </c>
      <c r="GG13" s="175">
        <v>-78009.922161079972</v>
      </c>
      <c r="GH13" s="168">
        <v>-78009.922161079972</v>
      </c>
      <c r="GI13" s="168">
        <v>-78009.922161079972</v>
      </c>
      <c r="GJ13" s="168">
        <v>-78009.922161079972</v>
      </c>
      <c r="GK13" s="168">
        <v>-78009.922161079972</v>
      </c>
      <c r="GL13" s="188">
        <v>-78009.922161079972</v>
      </c>
      <c r="GM13" s="175">
        <v>-78009.922161079972</v>
      </c>
      <c r="GN13" s="127">
        <v>-78009.922161079972</v>
      </c>
      <c r="GO13" s="188">
        <v>-78009.922161079972</v>
      </c>
      <c r="GP13" s="188">
        <v>-78009.922161079972</v>
      </c>
      <c r="GQ13" s="188">
        <v>-78009.922161079972</v>
      </c>
      <c r="GR13" s="188">
        <v>-78009.922161079972</v>
      </c>
      <c r="GS13" s="188">
        <v>-78009.922161079972</v>
      </c>
      <c r="GT13" s="193">
        <v>-78009.922161079972</v>
      </c>
    </row>
    <row r="14" spans="1:203" s="16" customFormat="1" ht="10.5" customHeight="1" x14ac:dyDescent="0.25">
      <c r="A14" s="153"/>
      <c r="B14" s="154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6"/>
      <c r="BC14" s="156"/>
      <c r="BD14" s="156"/>
      <c r="BE14" s="156"/>
      <c r="BF14" s="156"/>
      <c r="BG14" s="156"/>
      <c r="BH14" s="156"/>
      <c r="BI14" s="156"/>
      <c r="BJ14" s="156"/>
      <c r="BK14" s="155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GA14" s="157"/>
      <c r="GB14" s="127"/>
      <c r="GC14" s="168"/>
      <c r="GD14" s="168"/>
      <c r="GE14" s="168"/>
      <c r="GF14" s="168"/>
      <c r="GG14" s="175"/>
      <c r="GH14" s="168"/>
      <c r="GI14" s="168"/>
      <c r="GJ14" s="168"/>
      <c r="GK14" s="168"/>
      <c r="GL14" s="188"/>
      <c r="GM14" s="175"/>
    </row>
    <row r="15" spans="1:203" s="16" customFormat="1" x14ac:dyDescent="0.25">
      <c r="A15" s="153"/>
      <c r="B15" s="154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6"/>
      <c r="BC15" s="156"/>
      <c r="BD15" s="156"/>
      <c r="BE15" s="156"/>
      <c r="BF15" s="156"/>
      <c r="BG15" s="156"/>
      <c r="BH15" s="156"/>
      <c r="BI15" s="156"/>
      <c r="BJ15" s="156"/>
      <c r="BK15" s="155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8"/>
      <c r="FQ15" s="158"/>
      <c r="FR15" s="158"/>
      <c r="FS15" s="158"/>
      <c r="FU15" s="158"/>
      <c r="GA15" s="157"/>
      <c r="GB15" s="127"/>
      <c r="GC15" s="168"/>
      <c r="GD15" s="168"/>
      <c r="GE15" s="168"/>
      <c r="GF15" s="168"/>
      <c r="GG15" s="175"/>
      <c r="GH15" s="168"/>
      <c r="GI15" s="168"/>
      <c r="GJ15" s="168"/>
      <c r="GK15" s="168"/>
      <c r="GL15" s="188"/>
      <c r="GM15" s="175"/>
      <c r="GN15" s="127"/>
      <c r="GO15" s="188"/>
      <c r="GP15" s="188"/>
      <c r="GQ15" s="188"/>
      <c r="GR15" s="193"/>
      <c r="GS15" s="193"/>
    </row>
    <row r="16" spans="1:203" s="56" customFormat="1" x14ac:dyDescent="0.25">
      <c r="A16" s="58" t="s">
        <v>24</v>
      </c>
      <c r="B16" s="51"/>
      <c r="C16" s="59">
        <v>677430.81551989657</v>
      </c>
      <c r="D16" s="59">
        <v>693017.99189730687</v>
      </c>
      <c r="E16" s="59">
        <v>686807.40586363687</v>
      </c>
      <c r="F16" s="59">
        <v>686333.4553328628</v>
      </c>
      <c r="G16" s="59">
        <v>692103.55254606076</v>
      </c>
      <c r="H16" s="59">
        <v>715143.05315339111</v>
      </c>
      <c r="I16" s="59">
        <v>757614.18596279132</v>
      </c>
      <c r="J16" s="59">
        <v>826210.62682534382</v>
      </c>
      <c r="K16" s="59">
        <v>793884.63357420545</v>
      </c>
      <c r="L16" s="59">
        <v>897021.15383729269</v>
      </c>
      <c r="M16" s="59">
        <v>877834.83365158434</v>
      </c>
      <c r="N16" s="59">
        <v>880667.61773510394</v>
      </c>
      <c r="O16" s="60">
        <v>892291.82861146098</v>
      </c>
      <c r="P16" s="59">
        <v>900852.65235997224</v>
      </c>
      <c r="Q16" s="59">
        <v>917116.32095873088</v>
      </c>
      <c r="R16" s="59">
        <v>902497.48145374097</v>
      </c>
      <c r="S16" s="59">
        <v>851667.19563729235</v>
      </c>
      <c r="T16" s="59">
        <v>868861.48734749225</v>
      </c>
      <c r="U16" s="59">
        <v>868249.95487808378</v>
      </c>
      <c r="V16" s="59">
        <v>888983.2179276871</v>
      </c>
      <c r="W16" s="59">
        <v>904329.55634083785</v>
      </c>
      <c r="X16" s="59">
        <v>905763.09384796571</v>
      </c>
      <c r="Y16" s="59">
        <v>903867.8330004873</v>
      </c>
      <c r="Z16" s="59">
        <v>921084.78626634227</v>
      </c>
      <c r="AA16" s="60">
        <v>932137.53372975031</v>
      </c>
      <c r="AB16" s="59">
        <v>937639.09687481553</v>
      </c>
      <c r="AC16" s="59">
        <v>938830.75383468997</v>
      </c>
      <c r="AD16" s="59">
        <v>939065.43801921234</v>
      </c>
      <c r="AE16" s="59">
        <v>943701.7493898687</v>
      </c>
      <c r="AF16" s="59">
        <v>964008.41791990714</v>
      </c>
      <c r="AG16" s="59">
        <v>965828.0419998829</v>
      </c>
      <c r="AH16" s="59">
        <v>964279.28912418417</v>
      </c>
      <c r="AI16" s="59">
        <v>964790.55481061235</v>
      </c>
      <c r="AJ16" s="59">
        <v>963305.17282208381</v>
      </c>
      <c r="AK16" s="59">
        <v>969433.7497950762</v>
      </c>
      <c r="AL16" s="59">
        <v>967772.28417442378</v>
      </c>
      <c r="AM16" s="60">
        <v>982508.82177833992</v>
      </c>
      <c r="AN16" s="59">
        <v>979822.45399042091</v>
      </c>
      <c r="AO16" s="59">
        <v>983722.32127254095</v>
      </c>
      <c r="AP16" s="59">
        <v>992405.35907229281</v>
      </c>
      <c r="AQ16" s="59">
        <v>981595.3517628496</v>
      </c>
      <c r="AR16" s="59">
        <v>982568.75349652593</v>
      </c>
      <c r="AS16" s="59">
        <v>992627.10655021749</v>
      </c>
      <c r="AT16" s="59">
        <v>1001203.1301065127</v>
      </c>
      <c r="AU16" s="59">
        <v>1006318.7689328755</v>
      </c>
      <c r="AV16" s="59">
        <v>1007390.8116166464</v>
      </c>
      <c r="AW16" s="59">
        <v>1013662.1418348975</v>
      </c>
      <c r="AX16" s="59">
        <v>1020018.2424247409</v>
      </c>
      <c r="AY16" s="60">
        <v>1040046.1149676359</v>
      </c>
      <c r="AZ16" s="59">
        <v>1047626.1559215875</v>
      </c>
      <c r="BA16" s="59">
        <v>1054868.6552050835</v>
      </c>
      <c r="BB16" s="61">
        <v>1060502.6674903338</v>
      </c>
      <c r="BC16" s="61">
        <v>1054018.5471074416</v>
      </c>
      <c r="BD16" s="61">
        <v>1061011.1185778244</v>
      </c>
      <c r="BE16" s="61">
        <v>1066702.3330658895</v>
      </c>
      <c r="BF16" s="61">
        <v>1074058.7842104447</v>
      </c>
      <c r="BG16" s="61">
        <v>1079411.7458727255</v>
      </c>
      <c r="BH16" s="61">
        <v>1088215.7275179217</v>
      </c>
      <c r="BI16" s="61">
        <v>1090807.286803649</v>
      </c>
      <c r="BJ16" s="61">
        <v>1098243.7421663827</v>
      </c>
      <c r="BK16" s="60">
        <v>1120052.6379929518</v>
      </c>
      <c r="BL16" s="59">
        <v>1118604.9606872692</v>
      </c>
      <c r="BM16" s="61">
        <v>1127618.5576355802</v>
      </c>
      <c r="BN16" s="61">
        <v>1139113.8566995114</v>
      </c>
      <c r="BO16" s="61">
        <v>1134706.6811596095</v>
      </c>
      <c r="BP16" s="61">
        <v>1151502.6346794728</v>
      </c>
      <c r="BQ16" s="61">
        <v>1153731.3160059575</v>
      </c>
      <c r="BR16" s="61">
        <v>1164162.3624951222</v>
      </c>
      <c r="BS16" s="61">
        <v>1158709.1223411197</v>
      </c>
      <c r="BT16" s="61">
        <v>1181191.0080385709</v>
      </c>
      <c r="BU16" s="61">
        <v>1193567.4294166893</v>
      </c>
      <c r="BV16" s="61">
        <v>1190210.5393757268</v>
      </c>
      <c r="BW16" s="60">
        <v>1211762.250343028</v>
      </c>
      <c r="BX16" s="59">
        <v>1200436.0775402277</v>
      </c>
      <c r="BY16" s="61">
        <v>1216003.8559395322</v>
      </c>
      <c r="BZ16" s="61">
        <v>1204373.1821841935</v>
      </c>
      <c r="CA16" s="61">
        <v>1213886.2548888102</v>
      </c>
      <c r="CB16" s="61">
        <v>1232019.3992891442</v>
      </c>
      <c r="CC16" s="61">
        <v>1243642.841496438</v>
      </c>
      <c r="CD16" s="61">
        <v>1256659.7502611196</v>
      </c>
      <c r="CE16" s="61">
        <v>1250139.5496529292</v>
      </c>
      <c r="CF16" s="61">
        <v>1206972.4315146687</v>
      </c>
      <c r="CG16" s="61">
        <v>1172000.2440098734</v>
      </c>
      <c r="CH16" s="61">
        <v>1141380.12857142</v>
      </c>
      <c r="CI16" s="60">
        <v>1168238.3386617741</v>
      </c>
      <c r="CJ16" s="59">
        <v>1187934.9674397807</v>
      </c>
      <c r="CK16" s="59">
        <v>1190973.6055006648</v>
      </c>
      <c r="CL16" s="59">
        <v>1199737.6041585952</v>
      </c>
      <c r="CM16" s="59">
        <v>1223041.858553211</v>
      </c>
      <c r="CN16" s="59">
        <v>1260118.9909997596</v>
      </c>
      <c r="CO16" s="59">
        <v>1274406.1647005952</v>
      </c>
      <c r="CP16" s="59">
        <v>1299768.7148918791</v>
      </c>
      <c r="CQ16" s="59">
        <v>1305138.6381752535</v>
      </c>
      <c r="CR16" s="59">
        <v>1341606.5265714263</v>
      </c>
      <c r="CS16" s="59">
        <v>1347192.9223893019</v>
      </c>
      <c r="CT16" s="59">
        <v>1346061.9575168628</v>
      </c>
      <c r="CU16" s="60">
        <v>1362710.7237997989</v>
      </c>
      <c r="CV16" s="59">
        <v>1335186.189352897</v>
      </c>
      <c r="CW16" s="59">
        <v>1359154.9861217944</v>
      </c>
      <c r="CX16" s="59">
        <v>1382153.0673192083</v>
      </c>
      <c r="CY16" s="59">
        <v>1385977.8697884928</v>
      </c>
      <c r="CZ16" s="59">
        <v>1387015.1177693654</v>
      </c>
      <c r="DA16" s="59">
        <v>1401395.5070094408</v>
      </c>
      <c r="DB16" s="59">
        <v>1423734.5468567163</v>
      </c>
      <c r="DC16" s="59">
        <v>1434610.9651147278</v>
      </c>
      <c r="DD16" s="59">
        <v>1432956.186691958</v>
      </c>
      <c r="DE16" s="59">
        <v>1436288.0144230956</v>
      </c>
      <c r="DF16" s="59">
        <v>1450709.1653944489</v>
      </c>
      <c r="DG16" s="60">
        <v>1475820.1770280201</v>
      </c>
      <c r="DH16" s="59">
        <v>1476104.8990152511</v>
      </c>
      <c r="DI16" s="59">
        <v>1491400.0075198433</v>
      </c>
      <c r="DJ16" s="59">
        <v>1507304.9635146256</v>
      </c>
      <c r="DK16" s="59">
        <v>1518660.028705945</v>
      </c>
      <c r="DL16" s="59">
        <v>1531599.6960324943</v>
      </c>
      <c r="DM16" s="59">
        <v>1542174.8250714806</v>
      </c>
      <c r="DN16" s="59">
        <v>1545332.3362947484</v>
      </c>
      <c r="DO16" s="59">
        <v>1549401.3340650452</v>
      </c>
      <c r="DP16" s="59">
        <v>1481259.5572885964</v>
      </c>
      <c r="DQ16" s="59">
        <v>1534974.0538188531</v>
      </c>
      <c r="DR16" s="59">
        <v>1508404.427234744</v>
      </c>
      <c r="DS16" s="60">
        <v>1508546.9088527833</v>
      </c>
      <c r="DT16" s="59">
        <v>1544574.6337757113</v>
      </c>
      <c r="DU16" s="59">
        <v>1563593.4123490336</v>
      </c>
      <c r="DV16" s="59">
        <v>1538168.375312841</v>
      </c>
      <c r="DW16" s="59">
        <v>1514599.9402193367</v>
      </c>
      <c r="DX16" s="59">
        <v>1492214.3533825276</v>
      </c>
      <c r="DY16" s="59">
        <v>1503397.4132741673</v>
      </c>
      <c r="DZ16" s="59">
        <v>1504539.1949595935</v>
      </c>
      <c r="EA16" s="59">
        <v>1522821.3076098566</v>
      </c>
      <c r="EB16" s="59">
        <v>1534581.0425637867</v>
      </c>
      <c r="EC16" s="59">
        <v>1541195.6652242669</v>
      </c>
      <c r="ED16" s="59">
        <v>1535545.9461985917</v>
      </c>
      <c r="EE16" s="60">
        <v>1550083.0781581316</v>
      </c>
      <c r="EF16" s="59">
        <v>1563259.5250305373</v>
      </c>
      <c r="EG16" s="59">
        <v>1593717.7420318546</v>
      </c>
      <c r="EH16" s="59">
        <v>1596279.8662374588</v>
      </c>
      <c r="EI16" s="59">
        <v>1602821.3406341823</v>
      </c>
      <c r="EJ16" s="59">
        <v>1583776.4143381701</v>
      </c>
      <c r="EK16" s="59">
        <v>1580271.0201837088</v>
      </c>
      <c r="EL16" s="59">
        <v>1573789.3525526151</v>
      </c>
      <c r="EM16" s="59">
        <v>1573100.1559264311</v>
      </c>
      <c r="EN16" s="59">
        <v>1635596.7216101016</v>
      </c>
      <c r="EO16" s="59">
        <v>1654964.4860863741</v>
      </c>
      <c r="EP16" s="59">
        <v>1614086.6710601938</v>
      </c>
      <c r="EQ16" s="62">
        <v>1626334.8656840385</v>
      </c>
      <c r="ER16" s="59">
        <v>1613202.973937049</v>
      </c>
      <c r="ES16" s="59">
        <v>1649536.170157749</v>
      </c>
      <c r="ET16" s="59">
        <v>1685681.2849941973</v>
      </c>
      <c r="EU16" s="59">
        <v>1695977.5913689197</v>
      </c>
      <c r="EV16" s="59">
        <v>1725869.1629351685</v>
      </c>
      <c r="EW16" s="59">
        <v>1755146.996113552</v>
      </c>
      <c r="EX16" s="59">
        <v>1772880.4035539541</v>
      </c>
      <c r="EY16" s="59">
        <v>1812495.484302334</v>
      </c>
      <c r="EZ16" s="59">
        <v>1822791.4494430341</v>
      </c>
      <c r="FA16" s="59">
        <v>1842091.0911803108</v>
      </c>
      <c r="FB16" s="59">
        <v>1848901.9146765587</v>
      </c>
      <c r="FC16" s="62">
        <v>1883146.985168071</v>
      </c>
      <c r="FD16" s="132">
        <v>1885008.8780320908</v>
      </c>
      <c r="FE16" s="132">
        <v>1877063.3379917403</v>
      </c>
      <c r="FF16" s="132">
        <v>1847658.0682381466</v>
      </c>
      <c r="FG16" s="132">
        <v>1897703.2708873898</v>
      </c>
      <c r="FH16" s="132">
        <v>1903666.0599919586</v>
      </c>
      <c r="FI16" s="132">
        <v>1962809.1075737108</v>
      </c>
      <c r="FJ16" s="132">
        <v>1950817.7881124679</v>
      </c>
      <c r="FK16" s="132">
        <v>1929929.324692324</v>
      </c>
      <c r="FL16" s="132">
        <v>1906018.8717797101</v>
      </c>
      <c r="FM16" s="132">
        <v>1972513.5635557133</v>
      </c>
      <c r="FN16" s="132">
        <v>2027510.0009607179</v>
      </c>
      <c r="FO16" s="134">
        <v>2136888.0084514613</v>
      </c>
      <c r="FP16" s="136">
        <v>2121404.9292461965</v>
      </c>
      <c r="FQ16" s="132">
        <v>2186771.3414828624</v>
      </c>
      <c r="FR16" s="132">
        <v>2314842.9151016362</v>
      </c>
      <c r="FS16" s="132">
        <v>2356611.043671153</v>
      </c>
      <c r="FT16" s="132">
        <v>2379130.3111928296</v>
      </c>
      <c r="FU16" s="132">
        <v>2529703.0156728197</v>
      </c>
      <c r="FV16" s="132">
        <v>2571874.6643652515</v>
      </c>
      <c r="FW16" s="132">
        <v>2638317.4513523607</v>
      </c>
      <c r="FX16" s="132">
        <v>2699869.4812565316</v>
      </c>
      <c r="FY16" s="62">
        <v>2722939.6769794687</v>
      </c>
      <c r="FZ16" s="62">
        <v>2744106.9069426293</v>
      </c>
      <c r="GA16" s="62">
        <v>2892913.4547376288</v>
      </c>
      <c r="GB16" s="177">
        <v>2927556.6253732163</v>
      </c>
      <c r="GC16" s="59">
        <v>2987815.9298171778</v>
      </c>
      <c r="GD16" s="59">
        <v>3020614.706296681</v>
      </c>
      <c r="GE16" s="59">
        <v>3025028.7247300036</v>
      </c>
      <c r="GF16" s="59">
        <v>3075139.1150678177</v>
      </c>
      <c r="GG16" s="59">
        <v>3112891.522390001</v>
      </c>
      <c r="GH16" s="59">
        <v>3206073.4090017024</v>
      </c>
      <c r="GI16" s="59">
        <v>3245655.2096626591</v>
      </c>
      <c r="GJ16" s="59">
        <v>3298061.1737420601</v>
      </c>
      <c r="GK16" s="59">
        <v>3298564.7253210247</v>
      </c>
      <c r="GL16" s="59">
        <v>3333547.327623154</v>
      </c>
      <c r="GM16" s="62">
        <v>3382942.2076738449</v>
      </c>
      <c r="GN16" s="177">
        <v>3406935.8344491441</v>
      </c>
      <c r="GO16" s="61">
        <v>3431816.3178449245</v>
      </c>
      <c r="GP16" s="61">
        <v>3463387.2576920921</v>
      </c>
      <c r="GQ16" s="61">
        <v>3448113.1837700219</v>
      </c>
      <c r="GR16" s="61">
        <v>3416686.8212431218</v>
      </c>
      <c r="GS16" s="61">
        <v>3440673.5551586766</v>
      </c>
      <c r="GT16" s="62">
        <v>3503518.192862065</v>
      </c>
      <c r="GU16" s="16"/>
    </row>
    <row r="17" spans="1:202" s="56" customFormat="1" ht="9" customHeight="1" x14ac:dyDescent="0.25">
      <c r="A17" s="58"/>
      <c r="B17" s="51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3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3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3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52"/>
      <c r="BA17" s="52"/>
      <c r="BB17" s="54"/>
      <c r="BC17" s="54"/>
      <c r="BD17" s="54"/>
      <c r="BE17" s="54"/>
      <c r="BF17" s="54"/>
      <c r="BG17" s="54"/>
      <c r="BH17" s="54"/>
      <c r="BI17" s="54"/>
      <c r="BJ17" s="54"/>
      <c r="BK17" s="53"/>
      <c r="BL17" s="52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3"/>
      <c r="BX17" s="52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3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3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3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5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5"/>
      <c r="FD17" s="133"/>
      <c r="FE17" s="133"/>
      <c r="FF17" s="133"/>
      <c r="FG17" s="133"/>
      <c r="FH17" s="133"/>
      <c r="FI17" s="133"/>
      <c r="FJ17" s="133"/>
      <c r="FK17" s="133"/>
      <c r="FL17" s="133"/>
      <c r="FM17" s="133"/>
      <c r="FN17" s="133"/>
      <c r="FO17" s="135"/>
      <c r="FP17" s="137"/>
      <c r="FQ17" s="133"/>
      <c r="FR17" s="133"/>
      <c r="FS17" s="133"/>
      <c r="FT17" s="133"/>
      <c r="FU17" s="135"/>
      <c r="FV17" s="135"/>
      <c r="FW17" s="135"/>
      <c r="FX17" s="135"/>
      <c r="FY17" s="55"/>
      <c r="FZ17" s="55"/>
      <c r="GA17" s="55"/>
      <c r="GB17" s="178"/>
      <c r="GC17" s="52"/>
      <c r="GD17" s="52"/>
      <c r="GE17" s="52"/>
      <c r="GF17" s="52"/>
      <c r="GG17" s="52"/>
      <c r="GH17" s="52"/>
      <c r="GI17" s="52"/>
      <c r="GJ17" s="52"/>
      <c r="GK17" s="52"/>
      <c r="GL17" s="52"/>
      <c r="GM17" s="55"/>
      <c r="GN17" s="52"/>
      <c r="GO17" s="52"/>
      <c r="GP17" s="199"/>
      <c r="GQ17" s="201"/>
      <c r="GR17" s="202"/>
      <c r="GS17" s="55"/>
    </row>
    <row r="18" spans="1:202" s="56" customFormat="1" x14ac:dyDescent="0.25">
      <c r="A18" s="63" t="s">
        <v>25</v>
      </c>
      <c r="B18" s="51"/>
      <c r="C18" s="59">
        <v>17033.019984464077</v>
      </c>
      <c r="D18" s="59">
        <f>D16-C16</f>
        <v>15587.176377410302</v>
      </c>
      <c r="E18" s="59">
        <f t="shared" ref="E18:BP18" si="3">E16-D16</f>
        <v>-6210.5860336699989</v>
      </c>
      <c r="F18" s="59">
        <f t="shared" si="3"/>
        <v>-473.95053077407647</v>
      </c>
      <c r="G18" s="59">
        <f t="shared" si="3"/>
        <v>5770.0972131979652</v>
      </c>
      <c r="H18" s="59">
        <f t="shared" si="3"/>
        <v>23039.500607330352</v>
      </c>
      <c r="I18" s="59">
        <f t="shared" si="3"/>
        <v>42471.132809400209</v>
      </c>
      <c r="J18" s="59">
        <f t="shared" si="3"/>
        <v>68596.440862552496</v>
      </c>
      <c r="K18" s="59">
        <f t="shared" si="3"/>
        <v>-32325.993251138367</v>
      </c>
      <c r="L18" s="59">
        <f t="shared" si="3"/>
        <v>103136.52026308724</v>
      </c>
      <c r="M18" s="59">
        <f t="shared" si="3"/>
        <v>-19186.320185708348</v>
      </c>
      <c r="N18" s="59">
        <f t="shared" si="3"/>
        <v>2832.7840835195966</v>
      </c>
      <c r="O18" s="59">
        <f t="shared" si="3"/>
        <v>11624.210876357043</v>
      </c>
      <c r="P18" s="59">
        <f t="shared" si="3"/>
        <v>8560.8237485112622</v>
      </c>
      <c r="Q18" s="59">
        <f t="shared" si="3"/>
        <v>16263.668598758639</v>
      </c>
      <c r="R18" s="59">
        <f t="shared" si="3"/>
        <v>-14618.839504989912</v>
      </c>
      <c r="S18" s="59">
        <f t="shared" si="3"/>
        <v>-50830.285816448624</v>
      </c>
      <c r="T18" s="59">
        <f t="shared" si="3"/>
        <v>17194.291710199905</v>
      </c>
      <c r="U18" s="59">
        <f t="shared" si="3"/>
        <v>-611.53246940847021</v>
      </c>
      <c r="V18" s="59">
        <f t="shared" si="3"/>
        <v>20733.263049603323</v>
      </c>
      <c r="W18" s="59">
        <f t="shared" si="3"/>
        <v>15346.338413150748</v>
      </c>
      <c r="X18" s="59">
        <f t="shared" si="3"/>
        <v>1433.537507127854</v>
      </c>
      <c r="Y18" s="59">
        <f t="shared" si="3"/>
        <v>-1895.2608474784065</v>
      </c>
      <c r="Z18" s="59">
        <f t="shared" si="3"/>
        <v>17216.953265854972</v>
      </c>
      <c r="AA18" s="59">
        <f t="shared" si="3"/>
        <v>11052.747463408043</v>
      </c>
      <c r="AB18" s="59">
        <f t="shared" si="3"/>
        <v>5501.5631450652145</v>
      </c>
      <c r="AC18" s="59">
        <f t="shared" si="3"/>
        <v>1191.6569598744391</v>
      </c>
      <c r="AD18" s="59">
        <f t="shared" si="3"/>
        <v>234.68418452236801</v>
      </c>
      <c r="AE18" s="59">
        <f t="shared" si="3"/>
        <v>4636.3113706563599</v>
      </c>
      <c r="AF18" s="59">
        <f t="shared" si="3"/>
        <v>20306.668530038442</v>
      </c>
      <c r="AG18" s="59">
        <f t="shared" si="3"/>
        <v>1819.6240799757652</v>
      </c>
      <c r="AH18" s="59">
        <f t="shared" si="3"/>
        <v>-1548.7528756987303</v>
      </c>
      <c r="AI18" s="59">
        <f t="shared" si="3"/>
        <v>511.26568642817438</v>
      </c>
      <c r="AJ18" s="59">
        <f t="shared" si="3"/>
        <v>-1485.3819885285338</v>
      </c>
      <c r="AK18" s="59">
        <f t="shared" si="3"/>
        <v>6128.5769729923923</v>
      </c>
      <c r="AL18" s="59">
        <f t="shared" si="3"/>
        <v>-1661.4656206524232</v>
      </c>
      <c r="AM18" s="59">
        <f t="shared" si="3"/>
        <v>14736.537603916135</v>
      </c>
      <c r="AN18" s="59">
        <f t="shared" si="3"/>
        <v>-2686.3677879190072</v>
      </c>
      <c r="AO18" s="59">
        <f t="shared" si="3"/>
        <v>3899.8672821200453</v>
      </c>
      <c r="AP18" s="59">
        <f t="shared" si="3"/>
        <v>8683.0377997518517</v>
      </c>
      <c r="AQ18" s="59">
        <f t="shared" si="3"/>
        <v>-10810.007309443201</v>
      </c>
      <c r="AR18" s="59">
        <f t="shared" si="3"/>
        <v>973.40173367632087</v>
      </c>
      <c r="AS18" s="59">
        <f t="shared" si="3"/>
        <v>10058.353053691564</v>
      </c>
      <c r="AT18" s="59">
        <f t="shared" si="3"/>
        <v>8576.0235562952003</v>
      </c>
      <c r="AU18" s="59">
        <f t="shared" si="3"/>
        <v>5115.6388263627887</v>
      </c>
      <c r="AV18" s="59">
        <f t="shared" si="3"/>
        <v>1072.0426837708801</v>
      </c>
      <c r="AW18" s="59">
        <f t="shared" si="3"/>
        <v>6271.3302182510961</v>
      </c>
      <c r="AX18" s="59">
        <f t="shared" si="3"/>
        <v>6356.1005898434669</v>
      </c>
      <c r="AY18" s="59">
        <f t="shared" si="3"/>
        <v>20027.872542895027</v>
      </c>
      <c r="AZ18" s="59">
        <f t="shared" si="3"/>
        <v>7580.0409539515385</v>
      </c>
      <c r="BA18" s="59">
        <f t="shared" si="3"/>
        <v>7242.4992834960576</v>
      </c>
      <c r="BB18" s="59">
        <f t="shared" si="3"/>
        <v>5634.0122852502391</v>
      </c>
      <c r="BC18" s="59">
        <f t="shared" si="3"/>
        <v>-6484.1203828922007</v>
      </c>
      <c r="BD18" s="59">
        <f t="shared" si="3"/>
        <v>6992.5714703828562</v>
      </c>
      <c r="BE18" s="59">
        <f t="shared" si="3"/>
        <v>5691.2144880651031</v>
      </c>
      <c r="BF18" s="59">
        <f t="shared" si="3"/>
        <v>7356.4511445551179</v>
      </c>
      <c r="BG18" s="59">
        <f t="shared" si="3"/>
        <v>5352.9616622808389</v>
      </c>
      <c r="BH18" s="59">
        <f t="shared" si="3"/>
        <v>8803.9816451962106</v>
      </c>
      <c r="BI18" s="59">
        <f t="shared" si="3"/>
        <v>2591.5592857273296</v>
      </c>
      <c r="BJ18" s="59">
        <f t="shared" si="3"/>
        <v>7436.4553627336863</v>
      </c>
      <c r="BK18" s="59">
        <f t="shared" si="3"/>
        <v>21808.89582656906</v>
      </c>
      <c r="BL18" s="59">
        <f t="shared" si="3"/>
        <v>-1447.6773056825623</v>
      </c>
      <c r="BM18" s="59">
        <f t="shared" si="3"/>
        <v>9013.5969483109657</v>
      </c>
      <c r="BN18" s="59">
        <f t="shared" si="3"/>
        <v>11495.299063931219</v>
      </c>
      <c r="BO18" s="59">
        <f t="shared" si="3"/>
        <v>-4407.1755399019457</v>
      </c>
      <c r="BP18" s="59">
        <f t="shared" si="3"/>
        <v>16795.953519863309</v>
      </c>
      <c r="BQ18" s="59">
        <f t="shared" ref="BQ18:EB18" si="4">BQ16-BP16</f>
        <v>2228.6813264847733</v>
      </c>
      <c r="BR18" s="59">
        <f t="shared" si="4"/>
        <v>10431.046489164699</v>
      </c>
      <c r="BS18" s="59">
        <f t="shared" si="4"/>
        <v>-5453.2401540025603</v>
      </c>
      <c r="BT18" s="59">
        <f t="shared" si="4"/>
        <v>22481.885697451187</v>
      </c>
      <c r="BU18" s="59">
        <f t="shared" si="4"/>
        <v>12376.421378118452</v>
      </c>
      <c r="BV18" s="59">
        <f t="shared" si="4"/>
        <v>-3356.8900409624912</v>
      </c>
      <c r="BW18" s="59">
        <f t="shared" si="4"/>
        <v>21551.710967301158</v>
      </c>
      <c r="BX18" s="59">
        <f t="shared" si="4"/>
        <v>-11326.172802800313</v>
      </c>
      <c r="BY18" s="59">
        <f t="shared" si="4"/>
        <v>15567.778399304487</v>
      </c>
      <c r="BZ18" s="59">
        <f t="shared" si="4"/>
        <v>-11630.673755338648</v>
      </c>
      <c r="CA18" s="59">
        <f t="shared" si="4"/>
        <v>9513.0727046167012</v>
      </c>
      <c r="CB18" s="59">
        <f t="shared" si="4"/>
        <v>18133.144400333986</v>
      </c>
      <c r="CC18" s="59">
        <f t="shared" si="4"/>
        <v>11623.442207293818</v>
      </c>
      <c r="CD18" s="59">
        <f t="shared" si="4"/>
        <v>13016.908764681546</v>
      </c>
      <c r="CE18" s="59">
        <f t="shared" si="4"/>
        <v>-6520.2006081903819</v>
      </c>
      <c r="CF18" s="59">
        <f t="shared" si="4"/>
        <v>-43167.118138260441</v>
      </c>
      <c r="CG18" s="59">
        <f t="shared" si="4"/>
        <v>-34972.18750479538</v>
      </c>
      <c r="CH18" s="59">
        <f t="shared" si="4"/>
        <v>-30620.115438453387</v>
      </c>
      <c r="CI18" s="59">
        <f t="shared" si="4"/>
        <v>26858.210090354085</v>
      </c>
      <c r="CJ18" s="59">
        <f t="shared" si="4"/>
        <v>19696.628778006649</v>
      </c>
      <c r="CK18" s="59">
        <f t="shared" si="4"/>
        <v>3038.6380608840846</v>
      </c>
      <c r="CL18" s="59">
        <f t="shared" si="4"/>
        <v>8763.9986579304095</v>
      </c>
      <c r="CM18" s="59">
        <f t="shared" si="4"/>
        <v>23304.254394615768</v>
      </c>
      <c r="CN18" s="59">
        <f t="shared" si="4"/>
        <v>37077.132446548669</v>
      </c>
      <c r="CO18" s="59">
        <f t="shared" si="4"/>
        <v>14287.173700835556</v>
      </c>
      <c r="CP18" s="59">
        <f t="shared" si="4"/>
        <v>25362.550191283925</v>
      </c>
      <c r="CQ18" s="59">
        <f t="shared" si="4"/>
        <v>5369.9232833744027</v>
      </c>
      <c r="CR18" s="59">
        <f t="shared" si="4"/>
        <v>36467.888396172784</v>
      </c>
      <c r="CS18" s="59">
        <f t="shared" si="4"/>
        <v>5586.3958178756293</v>
      </c>
      <c r="CT18" s="59">
        <f t="shared" si="4"/>
        <v>-1130.9648724391591</v>
      </c>
      <c r="CU18" s="59">
        <f t="shared" si="4"/>
        <v>16648.766282936092</v>
      </c>
      <c r="CV18" s="59">
        <f t="shared" si="4"/>
        <v>-27524.534446901875</v>
      </c>
      <c r="CW18" s="59">
        <f t="shared" si="4"/>
        <v>23968.796768897446</v>
      </c>
      <c r="CX18" s="59">
        <f t="shared" si="4"/>
        <v>22998.081197413849</v>
      </c>
      <c r="CY18" s="59">
        <f t="shared" si="4"/>
        <v>3824.8024692845065</v>
      </c>
      <c r="CZ18" s="59">
        <f t="shared" si="4"/>
        <v>1037.2479808726348</v>
      </c>
      <c r="DA18" s="59">
        <f t="shared" si="4"/>
        <v>14380.389240075368</v>
      </c>
      <c r="DB18" s="59">
        <f t="shared" si="4"/>
        <v>22339.039847275475</v>
      </c>
      <c r="DC18" s="59">
        <f t="shared" si="4"/>
        <v>10876.418258011574</v>
      </c>
      <c r="DD18" s="59">
        <f t="shared" si="4"/>
        <v>-1654.7784227698576</v>
      </c>
      <c r="DE18" s="59">
        <f t="shared" si="4"/>
        <v>3331.8277311376296</v>
      </c>
      <c r="DF18" s="59">
        <f t="shared" si="4"/>
        <v>14421.150971353287</v>
      </c>
      <c r="DG18" s="59">
        <f t="shared" si="4"/>
        <v>25111.011633571237</v>
      </c>
      <c r="DH18" s="59">
        <f t="shared" si="4"/>
        <v>284.72198723093607</v>
      </c>
      <c r="DI18" s="59">
        <f t="shared" si="4"/>
        <v>15295.108504592208</v>
      </c>
      <c r="DJ18" s="59">
        <f t="shared" si="4"/>
        <v>15904.955994782271</v>
      </c>
      <c r="DK18" s="59">
        <f t="shared" si="4"/>
        <v>11355.065191319445</v>
      </c>
      <c r="DL18" s="59">
        <f t="shared" si="4"/>
        <v>12939.667326549301</v>
      </c>
      <c r="DM18" s="59">
        <f t="shared" si="4"/>
        <v>10575.129038986284</v>
      </c>
      <c r="DN18" s="59">
        <f t="shared" si="4"/>
        <v>3157.5112232677639</v>
      </c>
      <c r="DO18" s="59">
        <f t="shared" si="4"/>
        <v>4068.9977702968754</v>
      </c>
      <c r="DP18" s="59">
        <f t="shared" si="4"/>
        <v>-68141.776776448824</v>
      </c>
      <c r="DQ18" s="59">
        <f t="shared" si="4"/>
        <v>53714.4965302567</v>
      </c>
      <c r="DR18" s="59">
        <f t="shared" si="4"/>
        <v>-26569.626584109152</v>
      </c>
      <c r="DS18" s="59">
        <f t="shared" si="4"/>
        <v>142.48161803930998</v>
      </c>
      <c r="DT18" s="59">
        <f t="shared" si="4"/>
        <v>36027.724922928028</v>
      </c>
      <c r="DU18" s="59">
        <f t="shared" si="4"/>
        <v>19018.778573322343</v>
      </c>
      <c r="DV18" s="59">
        <f t="shared" si="4"/>
        <v>-25425.037036192603</v>
      </c>
      <c r="DW18" s="59">
        <f t="shared" si="4"/>
        <v>-23568.435093504377</v>
      </c>
      <c r="DX18" s="59">
        <f t="shared" si="4"/>
        <v>-22385.58683680906</v>
      </c>
      <c r="DY18" s="59">
        <f t="shared" si="4"/>
        <v>11183.059891639743</v>
      </c>
      <c r="DZ18" s="59">
        <f t="shared" si="4"/>
        <v>1141.7816854261328</v>
      </c>
      <c r="EA18" s="59">
        <f t="shared" si="4"/>
        <v>18282.112650263123</v>
      </c>
      <c r="EB18" s="59">
        <f t="shared" si="4"/>
        <v>11759.734953930136</v>
      </c>
      <c r="EC18" s="59">
        <f t="shared" ref="EC18:FC18" si="5">EC16-EB16</f>
        <v>6614.6226604802068</v>
      </c>
      <c r="ED18" s="59">
        <f t="shared" si="5"/>
        <v>-5649.7190256752074</v>
      </c>
      <c r="EE18" s="59">
        <f t="shared" si="5"/>
        <v>14537.131959539838</v>
      </c>
      <c r="EF18" s="59">
        <f t="shared" si="5"/>
        <v>13176.446872405708</v>
      </c>
      <c r="EG18" s="59">
        <f t="shared" si="5"/>
        <v>30458.217001317302</v>
      </c>
      <c r="EH18" s="59">
        <f t="shared" si="5"/>
        <v>2562.1242056041956</v>
      </c>
      <c r="EI18" s="59">
        <f t="shared" si="5"/>
        <v>6541.4743967235554</v>
      </c>
      <c r="EJ18" s="59">
        <f t="shared" si="5"/>
        <v>-19044.926296012243</v>
      </c>
      <c r="EK18" s="59">
        <f t="shared" si="5"/>
        <v>-3505.3941544613335</v>
      </c>
      <c r="EL18" s="59">
        <f t="shared" si="5"/>
        <v>-6481.6676310936455</v>
      </c>
      <c r="EM18" s="59">
        <f t="shared" si="5"/>
        <v>-689.19662618404254</v>
      </c>
      <c r="EN18" s="59">
        <f t="shared" si="5"/>
        <v>62496.565683670575</v>
      </c>
      <c r="EO18" s="59">
        <f t="shared" si="5"/>
        <v>19367.76447627251</v>
      </c>
      <c r="EP18" s="59">
        <f t="shared" si="5"/>
        <v>-40877.815026180353</v>
      </c>
      <c r="EQ18" s="59">
        <f t="shared" si="5"/>
        <v>12248.194623844698</v>
      </c>
      <c r="ER18" s="59">
        <f t="shared" si="5"/>
        <v>-13131.891746989451</v>
      </c>
      <c r="ES18" s="59">
        <f t="shared" si="5"/>
        <v>36333.196220699931</v>
      </c>
      <c r="ET18" s="59">
        <f t="shared" si="5"/>
        <v>36145.114836448338</v>
      </c>
      <c r="EU18" s="59">
        <f t="shared" si="5"/>
        <v>10296.306374722393</v>
      </c>
      <c r="EV18" s="59">
        <f t="shared" si="5"/>
        <v>29891.571566248778</v>
      </c>
      <c r="EW18" s="59">
        <f t="shared" si="5"/>
        <v>29277.833178383531</v>
      </c>
      <c r="EX18" s="59">
        <f t="shared" si="5"/>
        <v>17733.407440402079</v>
      </c>
      <c r="EY18" s="59">
        <f t="shared" si="5"/>
        <v>39615.080748379929</v>
      </c>
      <c r="EZ18" s="59">
        <f t="shared" si="5"/>
        <v>10295.965140700107</v>
      </c>
      <c r="FA18" s="59">
        <f t="shared" si="5"/>
        <v>19299.641737276688</v>
      </c>
      <c r="FB18" s="59">
        <f t="shared" si="5"/>
        <v>6810.8234962478746</v>
      </c>
      <c r="FC18" s="59">
        <f t="shared" si="5"/>
        <v>34245.070491512306</v>
      </c>
      <c r="FD18" s="132">
        <v>1861.8928640198428</v>
      </c>
      <c r="FE18" s="132">
        <v>-7945.5400403505191</v>
      </c>
      <c r="FF18" s="132">
        <v>-29405.269753593719</v>
      </c>
      <c r="FG18" s="132">
        <v>50045.202649243176</v>
      </c>
      <c r="FH18" s="132">
        <v>5962.789104568772</v>
      </c>
      <c r="FI18" s="132">
        <v>59143.047581752297</v>
      </c>
      <c r="FJ18" s="132">
        <v>-11991.319461242994</v>
      </c>
      <c r="FK18" s="132">
        <v>-20888.463420143817</v>
      </c>
      <c r="FL18" s="132">
        <v>-23910.452912613982</v>
      </c>
      <c r="FM18" s="132">
        <v>66494.691776003223</v>
      </c>
      <c r="FN18" s="132">
        <v>54996.437405004632</v>
      </c>
      <c r="FO18" s="134">
        <v>109378.00749074342</v>
      </c>
      <c r="FP18" s="136">
        <v>-15483.079205264803</v>
      </c>
      <c r="FQ18" s="132">
        <v>65366.412236665841</v>
      </c>
      <c r="FR18" s="132">
        <v>128071.57361877384</v>
      </c>
      <c r="FS18" s="132">
        <v>41768.128569516819</v>
      </c>
      <c r="FT18" s="132">
        <v>22519.267521676607</v>
      </c>
      <c r="FU18" s="134">
        <v>150572.70447999006</v>
      </c>
      <c r="FV18" s="134">
        <v>42171.64869243186</v>
      </c>
      <c r="FW18" s="134">
        <v>66442.78698710911</v>
      </c>
      <c r="FX18" s="134">
        <v>61552.029904170893</v>
      </c>
      <c r="FY18" s="62">
        <v>23070.195722937118</v>
      </c>
      <c r="FZ18" s="62">
        <v>21167.229963160586</v>
      </c>
      <c r="GA18" s="62">
        <v>148806.54779499955</v>
      </c>
      <c r="GB18" s="177">
        <v>34643.170635587536</v>
      </c>
      <c r="GC18" s="59">
        <v>60259.304443961475</v>
      </c>
      <c r="GD18" s="59">
        <v>32798.77647950314</v>
      </c>
      <c r="GE18" s="59">
        <v>4414.0184333226644</v>
      </c>
      <c r="GF18" s="59">
        <v>50110.390337814111</v>
      </c>
      <c r="GG18" s="59">
        <v>37752.407322183251</v>
      </c>
      <c r="GH18" s="59">
        <v>93181.886611701455</v>
      </c>
      <c r="GI18" s="59">
        <v>39581.800660956651</v>
      </c>
      <c r="GJ18" s="59">
        <v>52405.96407940099</v>
      </c>
      <c r="GK18" s="59">
        <v>503.5515789645724</v>
      </c>
      <c r="GL18" s="59">
        <v>34982.60230212938</v>
      </c>
      <c r="GM18" s="62">
        <v>49394.880050690845</v>
      </c>
      <c r="GN18" s="208">
        <v>23993.62677529268</v>
      </c>
      <c r="GO18" s="203">
        <v>24880.48339578649</v>
      </c>
      <c r="GP18" s="203">
        <v>31570.939847168978</v>
      </c>
      <c r="GQ18" s="203">
        <v>-15274.073922073003</v>
      </c>
      <c r="GR18" s="203">
        <v>-31426.36252689641</v>
      </c>
      <c r="GS18" s="203">
        <v>23986.733915550169</v>
      </c>
      <c r="GT18" s="206">
        <v>62844.637703389861</v>
      </c>
    </row>
    <row r="19" spans="1:202" s="56" customFormat="1" ht="9" customHeight="1" x14ac:dyDescent="0.25">
      <c r="A19" s="58"/>
      <c r="B19" s="51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3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3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3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52"/>
      <c r="BA19" s="52"/>
      <c r="BB19" s="54"/>
      <c r="BC19" s="54"/>
      <c r="BD19" s="54"/>
      <c r="BE19" s="54"/>
      <c r="BF19" s="54"/>
      <c r="BG19" s="54"/>
      <c r="BH19" s="54"/>
      <c r="BI19" s="54"/>
      <c r="BJ19" s="54"/>
      <c r="BK19" s="53"/>
      <c r="BL19" s="52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3"/>
      <c r="BX19" s="52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3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3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3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5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5"/>
      <c r="FD19" s="133"/>
      <c r="FE19" s="133"/>
      <c r="FF19" s="133"/>
      <c r="FG19" s="133"/>
      <c r="FH19" s="133"/>
      <c r="FI19" s="133"/>
      <c r="FJ19" s="133"/>
      <c r="FK19" s="133"/>
      <c r="FL19" s="133"/>
      <c r="FM19" s="133"/>
      <c r="FN19" s="133"/>
      <c r="FO19" s="135"/>
      <c r="FP19" s="137"/>
      <c r="FQ19" s="133"/>
      <c r="FR19" s="133"/>
      <c r="FS19" s="133"/>
      <c r="FT19" s="133"/>
      <c r="FU19" s="135"/>
      <c r="FV19" s="135"/>
      <c r="FW19" s="135"/>
      <c r="FX19" s="135"/>
      <c r="FY19" s="55"/>
      <c r="FZ19" s="55"/>
      <c r="GA19" s="55"/>
      <c r="GB19" s="178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5"/>
      <c r="GN19" s="209"/>
      <c r="GO19" s="204"/>
      <c r="GP19" s="204"/>
      <c r="GQ19" s="204"/>
      <c r="GR19" s="204"/>
      <c r="GS19" s="204"/>
      <c r="GT19" s="207"/>
    </row>
    <row r="20" spans="1:202" s="56" customFormat="1" x14ac:dyDescent="0.25">
      <c r="A20" s="58" t="s">
        <v>26</v>
      </c>
      <c r="B20" s="51"/>
      <c r="C20" s="59">
        <v>17033.019984464077</v>
      </c>
      <c r="D20" s="59">
        <v>15587.176377410362</v>
      </c>
      <c r="E20" s="59">
        <v>-6210.5860336700389</v>
      </c>
      <c r="F20" s="59">
        <v>-473.9505307738367</v>
      </c>
      <c r="G20" s="59">
        <v>5770.0972131979306</v>
      </c>
      <c r="H20" s="59">
        <v>23039.50060733009</v>
      </c>
      <c r="I20" s="59">
        <v>42471.13280940002</v>
      </c>
      <c r="J20" s="59">
        <v>68596.440862553063</v>
      </c>
      <c r="K20" s="59">
        <v>-32325.993251138847</v>
      </c>
      <c r="L20" s="59">
        <v>103136.52026308764</v>
      </c>
      <c r="M20" s="59">
        <v>-19186.320185708661</v>
      </c>
      <c r="N20" s="59">
        <v>2832.784083520281</v>
      </c>
      <c r="O20" s="60">
        <v>11624.210876356443</v>
      </c>
      <c r="P20" s="59">
        <v>8560.8237485118134</v>
      </c>
      <c r="Q20" s="59">
        <v>16263.668598759044</v>
      </c>
      <c r="R20" s="59">
        <v>-14618.839504991227</v>
      </c>
      <c r="S20" s="59">
        <v>-50830.285816447606</v>
      </c>
      <c r="T20" s="59">
        <v>17194.291710199133</v>
      </c>
      <c r="U20" s="59">
        <v>-611.5324694076171</v>
      </c>
      <c r="V20" s="59">
        <v>20733.263049604368</v>
      </c>
      <c r="W20" s="59">
        <v>15346.338413148778</v>
      </c>
      <c r="X20" s="59">
        <v>1433.5375071282901</v>
      </c>
      <c r="Y20" s="59">
        <v>-1272.4871138678334</v>
      </c>
      <c r="Z20" s="59">
        <v>16594.179532243452</v>
      </c>
      <c r="AA20" s="60">
        <v>11052.747463408838</v>
      </c>
      <c r="AB20" s="59">
        <v>5501.5631450640085</v>
      </c>
      <c r="AC20" s="59">
        <v>1191.6569598760941</v>
      </c>
      <c r="AD20" s="59">
        <v>234.68418452165815</v>
      </c>
      <c r="AE20" s="59">
        <v>4636.3113706562945</v>
      </c>
      <c r="AF20" s="59">
        <v>20306.668530040097</v>
      </c>
      <c r="AG20" s="59">
        <v>1819.624079974541</v>
      </c>
      <c r="AH20" s="59">
        <v>-1548.752875698766</v>
      </c>
      <c r="AI20" s="59">
        <v>511.26568642787674</v>
      </c>
      <c r="AJ20" s="59">
        <v>-1485.3819885280027</v>
      </c>
      <c r="AK20" s="59">
        <v>6128.5769729918729</v>
      </c>
      <c r="AL20" s="59">
        <v>-1661.4656206504851</v>
      </c>
      <c r="AM20" s="60">
        <v>14736.537603915378</v>
      </c>
      <c r="AN20" s="59">
        <v>-2686.3677879190122</v>
      </c>
      <c r="AO20" s="59">
        <v>3899.8672821199875</v>
      </c>
      <c r="AP20" s="59">
        <v>8683.0377997518881</v>
      </c>
      <c r="AQ20" s="59">
        <v>-10810.007309443201</v>
      </c>
      <c r="AR20" s="59">
        <v>973.40173367628131</v>
      </c>
      <c r="AS20" s="59">
        <v>10058.353053691571</v>
      </c>
      <c r="AT20" s="59">
        <v>8576.0235562951839</v>
      </c>
      <c r="AU20" s="59">
        <v>5115.6388263628469</v>
      </c>
      <c r="AV20" s="59">
        <v>1072.0426837708642</v>
      </c>
      <c r="AW20" s="59">
        <v>6271.330218251127</v>
      </c>
      <c r="AX20" s="59">
        <v>6356.1005898434678</v>
      </c>
      <c r="AY20" s="60">
        <v>20027.87254289506</v>
      </c>
      <c r="AZ20" s="59">
        <v>7580.0409539515149</v>
      </c>
      <c r="BA20" s="59">
        <v>7242.4992834960049</v>
      </c>
      <c r="BB20" s="61">
        <v>5634.0122852501454</v>
      </c>
      <c r="BC20" s="61">
        <v>-6484.1203828921598</v>
      </c>
      <c r="BD20" s="61">
        <v>6992.571470382808</v>
      </c>
      <c r="BE20" s="61">
        <v>5691.2144880651149</v>
      </c>
      <c r="BF20" s="61">
        <v>7356.4511445550579</v>
      </c>
      <c r="BG20" s="61">
        <v>5352.9616622807362</v>
      </c>
      <c r="BH20" s="61">
        <v>8803.9816451961269</v>
      </c>
      <c r="BI20" s="61">
        <v>2591.5592857273955</v>
      </c>
      <c r="BJ20" s="61">
        <v>7436.4553627336199</v>
      </c>
      <c r="BK20" s="60">
        <v>21808.895826569169</v>
      </c>
      <c r="BL20" s="59">
        <v>-1447.677305682573</v>
      </c>
      <c r="BM20" s="61">
        <v>9013.5969483110493</v>
      </c>
      <c r="BN20" s="61">
        <v>11495.299063931141</v>
      </c>
      <c r="BO20" s="61">
        <v>-4407.1755399019239</v>
      </c>
      <c r="BP20" s="61">
        <v>16795.953519863197</v>
      </c>
      <c r="BQ20" s="61">
        <v>2228.6813264847096</v>
      </c>
      <c r="BR20" s="61">
        <v>10431.04648916477</v>
      </c>
      <c r="BS20" s="61">
        <v>-5453.240154002634</v>
      </c>
      <c r="BT20" s="61">
        <v>22481.885697451256</v>
      </c>
      <c r="BU20" s="61">
        <v>12376.421378118433</v>
      </c>
      <c r="BV20" s="61">
        <v>-3356.8900409624589</v>
      </c>
      <c r="BW20" s="60">
        <v>21551.710967301198</v>
      </c>
      <c r="BX20" s="59">
        <v>-11326.172802800327</v>
      </c>
      <c r="BY20" s="61">
        <v>15567.778399304487</v>
      </c>
      <c r="BZ20" s="61">
        <v>-11630.673755338663</v>
      </c>
      <c r="CA20" s="61">
        <v>9513.0727046167067</v>
      </c>
      <c r="CB20" s="61">
        <v>18133.144400333986</v>
      </c>
      <c r="CC20" s="61">
        <v>11623.442207293865</v>
      </c>
      <c r="CD20" s="61">
        <v>13016.908764681533</v>
      </c>
      <c r="CE20" s="61">
        <v>-6520.2006081903464</v>
      </c>
      <c r="CF20" s="61">
        <v>-43167.118138260528</v>
      </c>
      <c r="CG20" s="61">
        <v>-34972.187504795264</v>
      </c>
      <c r="CH20" s="61">
        <v>-30620.115438453307</v>
      </c>
      <c r="CI20" s="60">
        <v>26858.21009035411</v>
      </c>
      <c r="CJ20" s="59">
        <v>19696.62877800654</v>
      </c>
      <c r="CK20" s="59">
        <v>3038.6380608841318</v>
      </c>
      <c r="CL20" s="59">
        <v>8763.9986579303004</v>
      </c>
      <c r="CM20" s="59">
        <v>23304.254394615811</v>
      </c>
      <c r="CN20" s="59">
        <v>37077.13244654872</v>
      </c>
      <c r="CO20" s="59">
        <v>14287.173700835614</v>
      </c>
      <c r="CP20" s="59">
        <v>25362.55019128403</v>
      </c>
      <c r="CQ20" s="59">
        <v>5369.9232833744672</v>
      </c>
      <c r="CR20" s="59">
        <v>36467.888396172726</v>
      </c>
      <c r="CS20" s="59">
        <v>5586.3958178755693</v>
      </c>
      <c r="CT20" s="59">
        <v>-1130.9648724391675</v>
      </c>
      <c r="CU20" s="60">
        <v>16648.76628293598</v>
      </c>
      <c r="CV20" s="59">
        <v>-27524.534446901969</v>
      </c>
      <c r="CW20" s="59">
        <v>23968.79676889738</v>
      </c>
      <c r="CX20" s="59">
        <v>22998.081197413772</v>
      </c>
      <c r="CY20" s="59">
        <v>3824.8024692843928</v>
      </c>
      <c r="CZ20" s="59">
        <v>1037.2479808725723</v>
      </c>
      <c r="DA20" s="59">
        <v>14380.389240075312</v>
      </c>
      <c r="DB20" s="59">
        <v>22339.039847275519</v>
      </c>
      <c r="DC20" s="59">
        <v>10876.418258011634</v>
      </c>
      <c r="DD20" s="59">
        <v>-1654.7784227697996</v>
      </c>
      <c r="DE20" s="59">
        <v>3331.8277311377328</v>
      </c>
      <c r="DF20" s="59">
        <v>14421.150971353232</v>
      </c>
      <c r="DG20" s="60">
        <v>25111.01163357135</v>
      </c>
      <c r="DH20" s="59">
        <v>284.72198723083443</v>
      </c>
      <c r="DI20" s="59">
        <v>15295.108504592299</v>
      </c>
      <c r="DJ20" s="59">
        <v>15904.955994782227</v>
      </c>
      <c r="DK20" s="59">
        <v>11355.06519131948</v>
      </c>
      <c r="DL20" s="59">
        <v>12939.667326549315</v>
      </c>
      <c r="DM20" s="59">
        <v>10575.129038986399</v>
      </c>
      <c r="DN20" s="59">
        <v>3157.5112232677143</v>
      </c>
      <c r="DO20" s="59">
        <v>4068.9977702969704</v>
      </c>
      <c r="DP20" s="59">
        <v>-68141.776776448838</v>
      </c>
      <c r="DQ20" s="59">
        <v>53714.496530256642</v>
      </c>
      <c r="DR20" s="59">
        <v>-26569.626584109188</v>
      </c>
      <c r="DS20" s="60">
        <v>142.48161803932385</v>
      </c>
      <c r="DT20" s="59">
        <v>36027.724922928013</v>
      </c>
      <c r="DU20" s="59">
        <v>19018.77857332231</v>
      </c>
      <c r="DV20" s="59">
        <v>-25425.037036192705</v>
      </c>
      <c r="DW20" s="59">
        <v>-23568.435093504377</v>
      </c>
      <c r="DX20" s="59">
        <v>-22385.586836808965</v>
      </c>
      <c r="DY20" s="59">
        <v>11183.059891639763</v>
      </c>
      <c r="DZ20" s="59">
        <v>1141.7816854260518</v>
      </c>
      <c r="EA20" s="59">
        <v>18282.112650263058</v>
      </c>
      <c r="EB20" s="59">
        <v>11759.734953930169</v>
      </c>
      <c r="EC20" s="59">
        <v>6614.6226604802232</v>
      </c>
      <c r="ED20" s="59">
        <v>-5649.7190256752647</v>
      </c>
      <c r="EE20" s="60">
        <v>14537.131959539838</v>
      </c>
      <c r="EF20" s="59">
        <v>13176.446872405799</v>
      </c>
      <c r="EG20" s="59">
        <v>30458.217001317269</v>
      </c>
      <c r="EH20" s="59">
        <v>2562.1242056042779</v>
      </c>
      <c r="EI20" s="59">
        <v>6541.4743967234863</v>
      </c>
      <c r="EJ20" s="59">
        <v>-19044.926296012243</v>
      </c>
      <c r="EK20" s="59">
        <v>-3505.3941544612335</v>
      </c>
      <c r="EL20" s="59">
        <v>-6481.6676310937501</v>
      </c>
      <c r="EM20" s="59">
        <v>-689.19662618414372</v>
      </c>
      <c r="EN20" s="59">
        <v>62496.565683670575</v>
      </c>
      <c r="EO20" s="59">
        <v>19367.764476272547</v>
      </c>
      <c r="EP20" s="59">
        <v>-40877.815026180448</v>
      </c>
      <c r="EQ20" s="62">
        <v>12248.194623844665</v>
      </c>
      <c r="ER20" s="59">
        <v>-13131.891746989513</v>
      </c>
      <c r="ES20" s="59">
        <v>36333.196220699872</v>
      </c>
      <c r="ET20" s="59">
        <v>36145.114836448345</v>
      </c>
      <c r="EU20" s="59">
        <v>10296.306374722484</v>
      </c>
      <c r="EV20" s="59">
        <v>29891.571566248793</v>
      </c>
      <c r="EW20" s="59">
        <v>29277.833178383538</v>
      </c>
      <c r="EX20" s="59">
        <v>17733.407440402094</v>
      </c>
      <c r="EY20" s="59">
        <v>39615.08074837998</v>
      </c>
      <c r="EZ20" s="59">
        <v>10295.965140700155</v>
      </c>
      <c r="FA20" s="59">
        <v>19299.641737276703</v>
      </c>
      <c r="FB20" s="59">
        <v>6810.8234962478373</v>
      </c>
      <c r="FC20" s="62">
        <v>34245.070491512284</v>
      </c>
      <c r="FD20" s="132">
        <v>1861.8928640199047</v>
      </c>
      <c r="FE20" s="132">
        <v>-7945.5400403505646</v>
      </c>
      <c r="FF20" s="132">
        <v>-29405.269753593686</v>
      </c>
      <c r="FG20" s="132">
        <v>50045.202649243191</v>
      </c>
      <c r="FH20" s="132">
        <v>5962.7891045688139</v>
      </c>
      <c r="FI20" s="132">
        <v>59143.047581752246</v>
      </c>
      <c r="FJ20" s="132">
        <v>-11991.319461242896</v>
      </c>
      <c r="FK20" s="132">
        <v>-20888.463420143795</v>
      </c>
      <c r="FL20" s="132">
        <v>-23910.452912613953</v>
      </c>
      <c r="FM20" s="132">
        <v>66494.691776003339</v>
      </c>
      <c r="FN20" s="132">
        <v>54996.437405004646</v>
      </c>
      <c r="FO20" s="134">
        <v>109378.00749074323</v>
      </c>
      <c r="FP20" s="136">
        <v>-15483.079205264927</v>
      </c>
      <c r="FQ20" s="132">
        <v>65366.412236665914</v>
      </c>
      <c r="FR20" s="132">
        <v>128071.57361877381</v>
      </c>
      <c r="FS20" s="132">
        <v>41768.128569516746</v>
      </c>
      <c r="FT20" s="132">
        <v>22519.267521676513</v>
      </c>
      <c r="FU20" s="134">
        <v>150572.70447999021</v>
      </c>
      <c r="FV20" s="134">
        <v>42171.648692431649</v>
      </c>
      <c r="FW20" s="134">
        <v>66442.786987109226</v>
      </c>
      <c r="FX20" s="134">
        <v>61552.029904170726</v>
      </c>
      <c r="FY20" s="62">
        <v>23070.195722937024</v>
      </c>
      <c r="FZ20" s="62">
        <v>21167.229963160476</v>
      </c>
      <c r="GA20" s="62">
        <v>148806.54779499938</v>
      </c>
      <c r="GB20" s="177">
        <v>34643.170635587623</v>
      </c>
      <c r="GC20" s="59">
        <v>60259.304443961664</v>
      </c>
      <c r="GD20" s="59">
        <v>32798.776479503067</v>
      </c>
      <c r="GE20" s="59">
        <v>4414.0184333224806</v>
      </c>
      <c r="GF20" s="59">
        <v>50110.390337814002</v>
      </c>
      <c r="GG20" s="59">
        <v>37752.407322183448</v>
      </c>
      <c r="GH20" s="59">
        <v>93181.886611701295</v>
      </c>
      <c r="GI20" s="59">
        <v>39581.800660956716</v>
      </c>
      <c r="GJ20" s="59">
        <v>52405.964079401187</v>
      </c>
      <c r="GK20" s="59">
        <v>503.55157896474384</v>
      </c>
      <c r="GL20" s="59">
        <v>34982.60230212938</v>
      </c>
      <c r="GM20" s="62">
        <v>49394.880050690997</v>
      </c>
      <c r="GN20" s="208">
        <v>23993.626775292527</v>
      </c>
      <c r="GO20" s="203">
        <v>24880.483395786418</v>
      </c>
      <c r="GP20" s="203">
        <v>31570.939847169044</v>
      </c>
      <c r="GQ20" s="203">
        <v>-15274.073922072996</v>
      </c>
      <c r="GR20" s="203">
        <v>-31426.362526896588</v>
      </c>
      <c r="GS20" s="203">
        <v>23986.733915550321</v>
      </c>
      <c r="GT20" s="206">
        <v>62844.637703389635</v>
      </c>
    </row>
    <row r="21" spans="1:202" s="56" customFormat="1" x14ac:dyDescent="0.25">
      <c r="A21" s="50" t="s">
        <v>27</v>
      </c>
      <c r="B21" s="51"/>
      <c r="C21" s="52">
        <v>13373.85908126928</v>
      </c>
      <c r="D21" s="52">
        <f>D8-C8</f>
        <v>1600.8767629467184</v>
      </c>
      <c r="E21" s="52">
        <f t="shared" ref="E21:BP21" si="6">E8-D8</f>
        <v>3704.4328917235835</v>
      </c>
      <c r="F21" s="52">
        <f t="shared" si="6"/>
        <v>2870.4148658627528</v>
      </c>
      <c r="G21" s="52">
        <f t="shared" si="6"/>
        <v>-87.58181301219156</v>
      </c>
      <c r="H21" s="52">
        <f t="shared" si="6"/>
        <v>5236.7615765501978</v>
      </c>
      <c r="I21" s="52">
        <f t="shared" si="6"/>
        <v>2777.3566178861074</v>
      </c>
      <c r="J21" s="52">
        <f t="shared" si="6"/>
        <v>1176.1220428105444</v>
      </c>
      <c r="K21" s="52">
        <f t="shared" si="6"/>
        <v>8113.8114255915862</v>
      </c>
      <c r="L21" s="52">
        <f t="shared" si="6"/>
        <v>3294.3704167604446</v>
      </c>
      <c r="M21" s="52">
        <f t="shared" si="6"/>
        <v>8292.3499180474319</v>
      </c>
      <c r="N21" s="52">
        <f t="shared" si="6"/>
        <v>5518.770739975851</v>
      </c>
      <c r="O21" s="52">
        <f t="shared" si="6"/>
        <v>23247.388292691088</v>
      </c>
      <c r="P21" s="52">
        <f t="shared" si="6"/>
        <v>9935.368579647853</v>
      </c>
      <c r="Q21" s="52">
        <f t="shared" si="6"/>
        <v>7554.5579509229865</v>
      </c>
      <c r="R21" s="52">
        <f t="shared" si="6"/>
        <v>8046.5501366779208</v>
      </c>
      <c r="S21" s="52">
        <f t="shared" si="6"/>
        <v>-5401.3950880956836</v>
      </c>
      <c r="T21" s="52">
        <f t="shared" si="6"/>
        <v>8832.6892821912188</v>
      </c>
      <c r="U21" s="52">
        <f t="shared" si="6"/>
        <v>7371.1643000623444</v>
      </c>
      <c r="V21" s="52">
        <f t="shared" si="6"/>
        <v>10548.680261461297</v>
      </c>
      <c r="W21" s="52">
        <f t="shared" si="6"/>
        <v>9182.3968366582412</v>
      </c>
      <c r="X21" s="52">
        <f t="shared" si="6"/>
        <v>5705.631931298296</v>
      </c>
      <c r="Y21" s="52">
        <f t="shared" si="6"/>
        <v>2162.8735416529234</v>
      </c>
      <c r="Z21" s="52">
        <f t="shared" si="6"/>
        <v>8698.0053158476949</v>
      </c>
      <c r="AA21" s="52">
        <f t="shared" si="6"/>
        <v>16367.145782106323</v>
      </c>
      <c r="AB21" s="52">
        <f t="shared" si="6"/>
        <v>809.51029217243195</v>
      </c>
      <c r="AC21" s="52">
        <f t="shared" si="6"/>
        <v>3173.7406521259109</v>
      </c>
      <c r="AD21" s="52">
        <f t="shared" si="6"/>
        <v>3210.4319332874147</v>
      </c>
      <c r="AE21" s="52">
        <f t="shared" si="6"/>
        <v>453.65911110723391</v>
      </c>
      <c r="AF21" s="52">
        <f t="shared" si="6"/>
        <v>4630.8141696153907</v>
      </c>
      <c r="AG21" s="52">
        <f t="shared" si="6"/>
        <v>2635.8794220295968</v>
      </c>
      <c r="AH21" s="52">
        <f t="shared" si="6"/>
        <v>4735.1686377277365</v>
      </c>
      <c r="AI21" s="52">
        <f t="shared" si="6"/>
        <v>5682.0424659473356</v>
      </c>
      <c r="AJ21" s="52">
        <f t="shared" si="6"/>
        <v>5275.2251244139625</v>
      </c>
      <c r="AK21" s="52">
        <f t="shared" si="6"/>
        <v>4230.0246314298129</v>
      </c>
      <c r="AL21" s="52">
        <f t="shared" si="6"/>
        <v>6861.4827529276954</v>
      </c>
      <c r="AM21" s="52">
        <f t="shared" si="6"/>
        <v>14607.90337064804</v>
      </c>
      <c r="AN21" s="52">
        <f t="shared" si="6"/>
        <v>-592.82620259129908</v>
      </c>
      <c r="AO21" s="52">
        <f t="shared" si="6"/>
        <v>6772.6684317304753</v>
      </c>
      <c r="AP21" s="52">
        <f t="shared" si="6"/>
        <v>4640.3927293841261</v>
      </c>
      <c r="AQ21" s="52">
        <f t="shared" si="6"/>
        <v>-3792.6065220134333</v>
      </c>
      <c r="AR21" s="52">
        <f t="shared" si="6"/>
        <v>8138.6854396775598</v>
      </c>
      <c r="AS21" s="52">
        <f t="shared" si="6"/>
        <v>7571.0002445336431</v>
      </c>
      <c r="AT21" s="52">
        <f t="shared" si="6"/>
        <v>5764.9525837508263</v>
      </c>
      <c r="AU21" s="52">
        <f t="shared" si="6"/>
        <v>6412.2956164283678</v>
      </c>
      <c r="AV21" s="52">
        <f t="shared" si="6"/>
        <v>9296.9296985934488</v>
      </c>
      <c r="AW21" s="52">
        <f t="shared" si="6"/>
        <v>5030.3620768357068</v>
      </c>
      <c r="AX21" s="52">
        <f t="shared" si="6"/>
        <v>10282.523028166732</v>
      </c>
      <c r="AY21" s="52">
        <f t="shared" si="6"/>
        <v>17283.665214406094</v>
      </c>
      <c r="AZ21" s="52">
        <f t="shared" si="6"/>
        <v>11484.328363312175</v>
      </c>
      <c r="BA21" s="52">
        <f t="shared" si="6"/>
        <v>8818.3921588589437</v>
      </c>
      <c r="BB21" s="52">
        <f t="shared" si="6"/>
        <v>5210.7030646831263</v>
      </c>
      <c r="BC21" s="52">
        <f t="shared" si="6"/>
        <v>-5372.3756563422503</v>
      </c>
      <c r="BD21" s="52">
        <f t="shared" si="6"/>
        <v>1944.0850147096207</v>
      </c>
      <c r="BE21" s="52">
        <f t="shared" si="6"/>
        <v>8433.4231003144523</v>
      </c>
      <c r="BF21" s="52">
        <f t="shared" si="6"/>
        <v>8374.6412521706661</v>
      </c>
      <c r="BG21" s="52">
        <f t="shared" si="6"/>
        <v>5206.4872102299705</v>
      </c>
      <c r="BH21" s="52">
        <f t="shared" si="6"/>
        <v>8674.2986748305848</v>
      </c>
      <c r="BI21" s="52">
        <f t="shared" si="6"/>
        <v>2661.944290208281</v>
      </c>
      <c r="BJ21" s="52">
        <f t="shared" si="6"/>
        <v>8903.3217577779433</v>
      </c>
      <c r="BK21" s="52">
        <f t="shared" si="6"/>
        <v>21670.498595886282</v>
      </c>
      <c r="BL21" s="52">
        <f t="shared" si="6"/>
        <v>-1301.9255337511422</v>
      </c>
      <c r="BM21" s="52">
        <f t="shared" si="6"/>
        <v>5643.1194945139578</v>
      </c>
      <c r="BN21" s="52">
        <f t="shared" si="6"/>
        <v>7355.065145535511</v>
      </c>
      <c r="BO21" s="52">
        <f t="shared" si="6"/>
        <v>-6401.1499264538288</v>
      </c>
      <c r="BP21" s="52">
        <f t="shared" si="6"/>
        <v>9162.0408729221672</v>
      </c>
      <c r="BQ21" s="52">
        <f t="shared" ref="BQ21:EB21" si="7">BQ8-BP8</f>
        <v>2585.4628330896376</v>
      </c>
      <c r="BR21" s="52">
        <f t="shared" si="7"/>
        <v>8068.6235760444542</v>
      </c>
      <c r="BS21" s="52">
        <f t="shared" si="7"/>
        <v>4038.3207485610619</v>
      </c>
      <c r="BT21" s="52">
        <f t="shared" si="7"/>
        <v>13014.110098963836</v>
      </c>
      <c r="BU21" s="52">
        <f t="shared" si="7"/>
        <v>3784.3383569476428</v>
      </c>
      <c r="BV21" s="52">
        <f t="shared" si="7"/>
        <v>5363.8208357475232</v>
      </c>
      <c r="BW21" s="52">
        <f t="shared" si="7"/>
        <v>23148.662115056766</v>
      </c>
      <c r="BX21" s="52">
        <f t="shared" si="7"/>
        <v>-7131.3775015816791</v>
      </c>
      <c r="BY21" s="52">
        <f t="shared" si="7"/>
        <v>7935.9449014656711</v>
      </c>
      <c r="BZ21" s="52">
        <f t="shared" si="7"/>
        <v>-1574.447551153833</v>
      </c>
      <c r="CA21" s="52">
        <f t="shared" si="7"/>
        <v>-4618.3937485315837</v>
      </c>
      <c r="CB21" s="52">
        <f t="shared" si="7"/>
        <v>7918.8373190319398</v>
      </c>
      <c r="CC21" s="52">
        <f t="shared" si="7"/>
        <v>6893.6534391175956</v>
      </c>
      <c r="CD21" s="52">
        <f t="shared" si="7"/>
        <v>8326.4003895721398</v>
      </c>
      <c r="CE21" s="52">
        <f t="shared" si="7"/>
        <v>3039.4257895213086</v>
      </c>
      <c r="CF21" s="52">
        <f t="shared" si="7"/>
        <v>-623.20559086359572</v>
      </c>
      <c r="CG21" s="52">
        <f t="shared" si="7"/>
        <v>-8431.4536440585507</v>
      </c>
      <c r="CH21" s="52">
        <f t="shared" si="7"/>
        <v>12024.844760380569</v>
      </c>
      <c r="CI21" s="52">
        <f t="shared" si="7"/>
        <v>38166.960647462634</v>
      </c>
      <c r="CJ21" s="52">
        <f t="shared" si="7"/>
        <v>7837.0750371507602</v>
      </c>
      <c r="CK21" s="52">
        <f t="shared" si="7"/>
        <v>7199.0637133762939</v>
      </c>
      <c r="CL21" s="52">
        <f t="shared" si="7"/>
        <v>6709.6466634072131</v>
      </c>
      <c r="CM21" s="52">
        <f t="shared" si="7"/>
        <v>1175.7313177689211</v>
      </c>
      <c r="CN21" s="52">
        <f t="shared" si="7"/>
        <v>10626.231607479858</v>
      </c>
      <c r="CO21" s="52">
        <f t="shared" si="7"/>
        <v>10284.89608623879</v>
      </c>
      <c r="CP21" s="52">
        <f t="shared" si="7"/>
        <v>13903.820876738522</v>
      </c>
      <c r="CQ21" s="52">
        <f t="shared" si="7"/>
        <v>7859.2284796186723</v>
      </c>
      <c r="CR21" s="52">
        <f t="shared" si="7"/>
        <v>22227.665250058752</v>
      </c>
      <c r="CS21" s="52">
        <f t="shared" si="7"/>
        <v>1206.2211977618281</v>
      </c>
      <c r="CT21" s="52">
        <f t="shared" si="7"/>
        <v>2992.5924391781446</v>
      </c>
      <c r="CU21" s="52">
        <f t="shared" si="7"/>
        <v>14219.906509841792</v>
      </c>
      <c r="CV21" s="52">
        <f t="shared" si="7"/>
        <v>-1954.9971281010658</v>
      </c>
      <c r="CW21" s="52">
        <f t="shared" si="7"/>
        <v>11088.739816011395</v>
      </c>
      <c r="CX21" s="52">
        <f t="shared" si="7"/>
        <v>17167.566558758961</v>
      </c>
      <c r="CY21" s="52">
        <f t="shared" si="7"/>
        <v>-5672.2638389333151</v>
      </c>
      <c r="CZ21" s="52">
        <f t="shared" si="7"/>
        <v>15855.267380266916</v>
      </c>
      <c r="DA21" s="52">
        <f t="shared" si="7"/>
        <v>13664.427289887564</v>
      </c>
      <c r="DB21" s="52">
        <f t="shared" si="7"/>
        <v>15415.467762647662</v>
      </c>
      <c r="DC21" s="52">
        <f t="shared" si="7"/>
        <v>10699.254232277628</v>
      </c>
      <c r="DD21" s="52">
        <f t="shared" si="7"/>
        <v>-11997.843282057205</v>
      </c>
      <c r="DE21" s="52">
        <f t="shared" si="7"/>
        <v>6366.479115578346</v>
      </c>
      <c r="DF21" s="52">
        <f t="shared" si="7"/>
        <v>14358.606462309137</v>
      </c>
      <c r="DG21" s="52">
        <f t="shared" si="7"/>
        <v>8682.5150979610626</v>
      </c>
      <c r="DH21" s="52">
        <f t="shared" si="7"/>
        <v>1532.3650028065313</v>
      </c>
      <c r="DI21" s="52">
        <f t="shared" si="7"/>
        <v>11202.13672794844</v>
      </c>
      <c r="DJ21" s="52">
        <f t="shared" si="7"/>
        <v>6948.5305560110137</v>
      </c>
      <c r="DK21" s="52">
        <f t="shared" si="7"/>
        <v>1588.234588280553</v>
      </c>
      <c r="DL21" s="52">
        <f t="shared" si="7"/>
        <v>14669.074005323695</v>
      </c>
      <c r="DM21" s="52">
        <f t="shared" si="7"/>
        <v>5617.6248277546838</v>
      </c>
      <c r="DN21" s="52">
        <f t="shared" si="7"/>
        <v>5007.3888928326778</v>
      </c>
      <c r="DO21" s="52">
        <f t="shared" si="7"/>
        <v>17101.319315186236</v>
      </c>
      <c r="DP21" s="52">
        <f t="shared" si="7"/>
        <v>9170.8263003320899</v>
      </c>
      <c r="DQ21" s="52">
        <f t="shared" si="7"/>
        <v>6321.91630964051</v>
      </c>
      <c r="DR21" s="52">
        <f t="shared" si="7"/>
        <v>10163.466921736021</v>
      </c>
      <c r="DS21" s="52">
        <f t="shared" si="7"/>
        <v>18639.940073583508</v>
      </c>
      <c r="DT21" s="52">
        <f t="shared" si="7"/>
        <v>-6354.6973260273226</v>
      </c>
      <c r="DU21" s="52">
        <f t="shared" si="7"/>
        <v>8754.5571784211788</v>
      </c>
      <c r="DV21" s="52">
        <f t="shared" si="7"/>
        <v>10595.486740683671</v>
      </c>
      <c r="DW21" s="52">
        <f t="shared" si="7"/>
        <v>2983.8927079767454</v>
      </c>
      <c r="DX21" s="52">
        <f t="shared" si="7"/>
        <v>16064.010207878891</v>
      </c>
      <c r="DY21" s="52">
        <f t="shared" si="7"/>
        <v>13324.649634278612</v>
      </c>
      <c r="DZ21" s="52">
        <f t="shared" si="7"/>
        <v>11865.616248869803</v>
      </c>
      <c r="EA21" s="52">
        <f t="shared" si="7"/>
        <v>16121.4479932494</v>
      </c>
      <c r="EB21" s="52">
        <f t="shared" si="7"/>
        <v>12253.634193850681</v>
      </c>
      <c r="EC21" s="52">
        <f t="shared" ref="EC21:FC21" si="8">EC8-EB8</f>
        <v>4606.8057102980092</v>
      </c>
      <c r="ED21" s="52">
        <f t="shared" si="8"/>
        <v>21846.389629651792</v>
      </c>
      <c r="EE21" s="52">
        <f t="shared" si="8"/>
        <v>-3150.192726404639</v>
      </c>
      <c r="EF21" s="52">
        <f t="shared" si="8"/>
        <v>-7602.152838036418</v>
      </c>
      <c r="EG21" s="52">
        <f t="shared" si="8"/>
        <v>23281.928669610759</v>
      </c>
      <c r="EH21" s="52">
        <f t="shared" si="8"/>
        <v>15859.161607819377</v>
      </c>
      <c r="EI21" s="52">
        <f t="shared" si="8"/>
        <v>7679.333852058975</v>
      </c>
      <c r="EJ21" s="52">
        <f t="shared" si="8"/>
        <v>14518.586627618643</v>
      </c>
      <c r="EK21" s="52">
        <f t="shared" si="8"/>
        <v>12198.428832020611</v>
      </c>
      <c r="EL21" s="52">
        <f t="shared" si="8"/>
        <v>21106.659631685819</v>
      </c>
      <c r="EM21" s="52">
        <f t="shared" si="8"/>
        <v>22302.889285731595</v>
      </c>
      <c r="EN21" s="52">
        <f t="shared" si="8"/>
        <v>22896.351310886908</v>
      </c>
      <c r="EO21" s="52">
        <f t="shared" si="8"/>
        <v>11528.311207988532</v>
      </c>
      <c r="EP21" s="52">
        <f t="shared" si="8"/>
        <v>174.77217858587392</v>
      </c>
      <c r="EQ21" s="52">
        <f t="shared" si="8"/>
        <v>13605.299017250771</v>
      </c>
      <c r="ER21" s="52">
        <f t="shared" si="8"/>
        <v>10478.007371526212</v>
      </c>
      <c r="ES21" s="52">
        <f t="shared" si="8"/>
        <v>9515.6709201857448</v>
      </c>
      <c r="ET21" s="52">
        <f t="shared" si="8"/>
        <v>13021.959548055194</v>
      </c>
      <c r="EU21" s="52">
        <f t="shared" si="8"/>
        <v>4615.3378305181395</v>
      </c>
      <c r="EV21" s="52">
        <f t="shared" si="8"/>
        <v>32443.701716431417</v>
      </c>
      <c r="EW21" s="52">
        <f t="shared" si="8"/>
        <v>20791.593855291372</v>
      </c>
      <c r="EX21" s="52">
        <f t="shared" si="8"/>
        <v>32710.994148028549</v>
      </c>
      <c r="EY21" s="52">
        <f t="shared" si="8"/>
        <v>31476.431844858686</v>
      </c>
      <c r="EZ21" s="52">
        <f t="shared" si="8"/>
        <v>69375.590188093716</v>
      </c>
      <c r="FA21" s="52">
        <f t="shared" si="8"/>
        <v>17778.970674952259</v>
      </c>
      <c r="FB21" s="52">
        <f t="shared" si="8"/>
        <v>41606.246373205213</v>
      </c>
      <c r="FC21" s="52">
        <f t="shared" si="8"/>
        <v>60101.822343376232</v>
      </c>
      <c r="FD21" s="133">
        <v>-3041.2688588677374</v>
      </c>
      <c r="FE21" s="133">
        <v>58636.710059980105</v>
      </c>
      <c r="FF21" s="133">
        <v>69249.274191300341</v>
      </c>
      <c r="FG21" s="133">
        <v>-11232.215257361091</v>
      </c>
      <c r="FH21" s="133">
        <v>59777.435558803365</v>
      </c>
      <c r="FI21" s="133">
        <v>36256.216566384457</v>
      </c>
      <c r="FJ21" s="133">
        <v>72771.568092626549</v>
      </c>
      <c r="FK21" s="133">
        <v>57013.194627711215</v>
      </c>
      <c r="FL21" s="133">
        <v>77311.408718138875</v>
      </c>
      <c r="FM21" s="133">
        <v>29413.934302392161</v>
      </c>
      <c r="FN21" s="133">
        <v>43057.095533813233</v>
      </c>
      <c r="FO21" s="135">
        <v>123821.43590014058</v>
      </c>
      <c r="FP21" s="137">
        <v>28305.423721009942</v>
      </c>
      <c r="FQ21" s="133">
        <v>52827.244083061232</v>
      </c>
      <c r="FR21" s="133">
        <v>9995.0559664886769</v>
      </c>
      <c r="FS21" s="133">
        <v>13162.862458335963</v>
      </c>
      <c r="FT21" s="133">
        <v>60622.977683176112</v>
      </c>
      <c r="FU21" s="135">
        <v>32173.917404926549</v>
      </c>
      <c r="FV21" s="135">
        <v>53403.393107164942</v>
      </c>
      <c r="FW21" s="135">
        <v>62943.278989839309</v>
      </c>
      <c r="FX21" s="135">
        <v>67100.42142829785</v>
      </c>
      <c r="FY21" s="55">
        <v>-3383.9723477806037</v>
      </c>
      <c r="FZ21" s="55">
        <v>80427.502798190806</v>
      </c>
      <c r="GA21" s="55">
        <v>105236.79016032183</v>
      </c>
      <c r="GB21" s="178">
        <v>-299.3854243006208</v>
      </c>
      <c r="GC21" s="52">
        <v>54243.649526850313</v>
      </c>
      <c r="GD21" s="52">
        <v>54348.795475762912</v>
      </c>
      <c r="GE21" s="52">
        <v>15422.526337471638</v>
      </c>
      <c r="GF21" s="52">
        <v>66988.53869024571</v>
      </c>
      <c r="GG21" s="52">
        <v>51063.194421615815</v>
      </c>
      <c r="GH21" s="52">
        <v>44619.543826555877</v>
      </c>
      <c r="GI21" s="52">
        <v>45541.078502564051</v>
      </c>
      <c r="GJ21" s="52">
        <v>53308.538475837864</v>
      </c>
      <c r="GK21" s="52">
        <v>30493.500823166734</v>
      </c>
      <c r="GL21" s="52">
        <v>30037.945442227123</v>
      </c>
      <c r="GM21" s="55">
        <v>65640.524817788741</v>
      </c>
      <c r="GN21" s="209">
        <v>-18626.106003243007</v>
      </c>
      <c r="GO21" s="204">
        <v>45806.152526430844</v>
      </c>
      <c r="GP21" s="204">
        <v>57631.082164192354</v>
      </c>
      <c r="GQ21" s="204">
        <v>26751.131834372998</v>
      </c>
      <c r="GR21" s="204">
        <v>47896.23398704912</v>
      </c>
      <c r="GS21" s="204">
        <v>57941.165769287581</v>
      </c>
      <c r="GT21" s="207">
        <v>29162.303218877285</v>
      </c>
    </row>
    <row r="22" spans="1:202" s="56" customFormat="1" x14ac:dyDescent="0.25">
      <c r="A22" s="50" t="s">
        <v>28</v>
      </c>
      <c r="B22" s="57"/>
      <c r="C22" s="52">
        <v>5055.2038666712997</v>
      </c>
      <c r="D22" s="52">
        <v>-6509.8194771704957</v>
      </c>
      <c r="E22" s="52">
        <v>-4655.7367013585426</v>
      </c>
      <c r="F22" s="52">
        <v>-4225.3455343843852</v>
      </c>
      <c r="G22" s="52">
        <v>-7100.2219752574374</v>
      </c>
      <c r="H22" s="52">
        <v>-3551.2753494977233</v>
      </c>
      <c r="I22" s="52">
        <v>-4102.4649877916427</v>
      </c>
      <c r="J22" s="52">
        <v>-3810.0609969507468</v>
      </c>
      <c r="K22" s="52">
        <v>-1225.6941068864817</v>
      </c>
      <c r="L22" s="52">
        <v>-8520.2773667535057</v>
      </c>
      <c r="M22" s="52">
        <v>-6265.129091750433</v>
      </c>
      <c r="N22" s="52">
        <v>-3768.9789506270572</v>
      </c>
      <c r="O22" s="53">
        <v>6210.5075111988835</v>
      </c>
      <c r="P22" s="52">
        <v>-7748.7973225915603</v>
      </c>
      <c r="Q22" s="52">
        <v>-6958.5012223306412</v>
      </c>
      <c r="R22" s="52">
        <v>-4621.3391665702447</v>
      </c>
      <c r="S22" s="52">
        <v>-11478.356909135799</v>
      </c>
      <c r="T22" s="52">
        <v>-4788.3071049148248</v>
      </c>
      <c r="U22" s="52">
        <v>-1603.6373005047533</v>
      </c>
      <c r="V22" s="52">
        <v>-4439.9310686130802</v>
      </c>
      <c r="W22" s="52">
        <v>-3954.714626474482</v>
      </c>
      <c r="X22" s="52">
        <v>-6070.8029859350099</v>
      </c>
      <c r="Y22" s="52">
        <v>-6850.8817874195038</v>
      </c>
      <c r="Z22" s="52">
        <v>-4643.1669134773829</v>
      </c>
      <c r="AA22" s="53">
        <v>7567.2773657947682</v>
      </c>
      <c r="AB22" s="52">
        <v>-10230.291493913228</v>
      </c>
      <c r="AC22" s="52">
        <v>-6987.4988880792107</v>
      </c>
      <c r="AD22" s="52">
        <v>-6997.0723353095054</v>
      </c>
      <c r="AE22" s="52">
        <v>-9566.6863869853532</v>
      </c>
      <c r="AF22" s="52">
        <v>-6277.1963226148182</v>
      </c>
      <c r="AG22" s="52">
        <v>-7260.0317417923352</v>
      </c>
      <c r="AH22" s="52">
        <v>-5499.3111632626142</v>
      </c>
      <c r="AI22" s="52">
        <v>-6265.7155540100039</v>
      </c>
      <c r="AJ22" s="52">
        <v>-6104.6645411105246</v>
      </c>
      <c r="AK22" s="52">
        <v>-7018.5997492230981</v>
      </c>
      <c r="AL22" s="52">
        <v>-3222.295699746569</v>
      </c>
      <c r="AM22" s="53">
        <v>3210.9265136979056</v>
      </c>
      <c r="AN22" s="52">
        <v>-12786.922792686288</v>
      </c>
      <c r="AO22" s="52">
        <v>-4885.8043786033513</v>
      </c>
      <c r="AP22" s="52">
        <v>-9320.4711417882791</v>
      </c>
      <c r="AQ22" s="52">
        <v>-17417.362855666695</v>
      </c>
      <c r="AR22" s="52">
        <v>-5607.7131619143356</v>
      </c>
      <c r="AS22" s="52">
        <v>-7623.633541066768</v>
      </c>
      <c r="AT22" s="52">
        <v>-6509.6515199778241</v>
      </c>
      <c r="AU22" s="52">
        <v>-7083.1604550308784</v>
      </c>
      <c r="AV22" s="52">
        <v>-4964.7551284789033</v>
      </c>
      <c r="AW22" s="52">
        <v>-8457.8491308204448</v>
      </c>
      <c r="AX22" s="52">
        <v>-2655.0800890678897</v>
      </c>
      <c r="AY22" s="53">
        <v>6026.4844203660059</v>
      </c>
      <c r="AZ22" s="52">
        <v>-6424.4796152993049</v>
      </c>
      <c r="BA22" s="52">
        <v>-4531.8743260117963</v>
      </c>
      <c r="BB22" s="54">
        <v>-7974.3179928602749</v>
      </c>
      <c r="BC22" s="54">
        <v>-18196.582899271107</v>
      </c>
      <c r="BD22" s="54">
        <v>-5914.0866039546718</v>
      </c>
      <c r="BE22" s="54">
        <v>-8773.4847295147665</v>
      </c>
      <c r="BF22" s="54">
        <v>-5313.8211427075421</v>
      </c>
      <c r="BG22" s="54">
        <v>-10495.806353958109</v>
      </c>
      <c r="BH22" s="54">
        <v>-2588.9335192819799</v>
      </c>
      <c r="BI22" s="54">
        <v>-10755.290237890238</v>
      </c>
      <c r="BJ22" s="54">
        <v>-3439.8558067608737</v>
      </c>
      <c r="BK22" s="53">
        <v>8493.1137437794296</v>
      </c>
      <c r="BL22" s="52">
        <v>-15485.854439000379</v>
      </c>
      <c r="BM22" s="54">
        <v>-5586.7162615823609</v>
      </c>
      <c r="BN22" s="54">
        <v>-6801.0487916551128</v>
      </c>
      <c r="BO22" s="54">
        <v>-19170.635085221304</v>
      </c>
      <c r="BP22" s="54">
        <v>-7906.0214133354593</v>
      </c>
      <c r="BQ22" s="54">
        <v>-8365.5743211926856</v>
      </c>
      <c r="BR22" s="54">
        <v>-6279.0603406538812</v>
      </c>
      <c r="BS22" s="54">
        <v>-7140.3023467499925</v>
      </c>
      <c r="BT22" s="54">
        <v>-2676.9760936375969</v>
      </c>
      <c r="BU22" s="54">
        <v>-12370.274301978432</v>
      </c>
      <c r="BV22" s="54">
        <v>-6951.6571295463018</v>
      </c>
      <c r="BW22" s="53">
        <v>10656.14031223539</v>
      </c>
      <c r="BX22" s="52">
        <v>-20522.82833364221</v>
      </c>
      <c r="BY22" s="54">
        <v>-7804.0160639098285</v>
      </c>
      <c r="BZ22" s="54">
        <v>-13192.517046843604</v>
      </c>
      <c r="CA22" s="54">
        <v>-19794.233307125585</v>
      </c>
      <c r="CB22" s="54">
        <v>-8523.9040316489518</v>
      </c>
      <c r="CC22" s="54">
        <v>-10376.92520744417</v>
      </c>
      <c r="CD22" s="54">
        <v>-10775.701244745673</v>
      </c>
      <c r="CE22" s="54">
        <v>-9786.4683747591735</v>
      </c>
      <c r="CF22" s="54">
        <v>-6860.1846697238861</v>
      </c>
      <c r="CG22" s="54">
        <v>-17865.810119195827</v>
      </c>
      <c r="CH22" s="54">
        <v>967.15339974803283</v>
      </c>
      <c r="CI22" s="53">
        <v>20951.788819664744</v>
      </c>
      <c r="CJ22" s="52">
        <v>-7212.3288678725703</v>
      </c>
      <c r="CK22" s="52">
        <v>-3383.8972429305895</v>
      </c>
      <c r="CL22" s="52">
        <v>-8148.270046027993</v>
      </c>
      <c r="CM22" s="52">
        <v>-11875.498968541731</v>
      </c>
      <c r="CN22" s="52">
        <v>-2112.5650381487098</v>
      </c>
      <c r="CO22" s="52">
        <v>-3361.6781042590701</v>
      </c>
      <c r="CP22" s="52">
        <v>-2415.6565232887551</v>
      </c>
      <c r="CQ22" s="52">
        <v>-5485.3220210452282</v>
      </c>
      <c r="CR22" s="52">
        <v>5418.7014487588185</v>
      </c>
      <c r="CS22" s="52">
        <v>-13762.983609950134</v>
      </c>
      <c r="CT22" s="52">
        <v>-12273.806611646232</v>
      </c>
      <c r="CU22" s="53">
        <v>-155.53905231429076</v>
      </c>
      <c r="CV22" s="52">
        <v>-16083.958823376861</v>
      </c>
      <c r="CW22" s="52">
        <v>-3174.7381344070109</v>
      </c>
      <c r="CX22" s="52">
        <v>158.60236814866587</v>
      </c>
      <c r="CY22" s="52">
        <v>-20289.650774404865</v>
      </c>
      <c r="CZ22" s="52">
        <v>-487.18824929408203</v>
      </c>
      <c r="DA22" s="52">
        <v>-2179.3259932976366</v>
      </c>
      <c r="DB22" s="52">
        <v>-1531.774079113547</v>
      </c>
      <c r="DC22" s="52">
        <v>-5193.4234099824162</v>
      </c>
      <c r="DD22" s="52">
        <v>-28157.017479795257</v>
      </c>
      <c r="DE22" s="52">
        <v>-9738.026174377359</v>
      </c>
      <c r="DF22" s="52">
        <v>-4166.3799007742982</v>
      </c>
      <c r="DG22" s="53">
        <v>-10853.159066953483</v>
      </c>
      <c r="DH22" s="52">
        <v>-17748.189026757682</v>
      </c>
      <c r="DI22" s="52">
        <v>-7913.1061441626962</v>
      </c>
      <c r="DJ22" s="52">
        <v>-13600.380375808219</v>
      </c>
      <c r="DK22" s="52">
        <v>-18052.363866088563</v>
      </c>
      <c r="DL22" s="52">
        <v>-7505.7540622010865</v>
      </c>
      <c r="DM22" s="52">
        <v>-13369.929262565436</v>
      </c>
      <c r="DN22" s="52">
        <v>-13789.247178201038</v>
      </c>
      <c r="DO22" s="52">
        <v>-4561.3825668400495</v>
      </c>
      <c r="DP22" s="52">
        <v>-8096.4771277418195</v>
      </c>
      <c r="DQ22" s="52">
        <v>-13935.614444621355</v>
      </c>
      <c r="DR22" s="52">
        <v>-8204.3478414727451</v>
      </c>
      <c r="DS22" s="53">
        <v>-1933.6907689997713</v>
      </c>
      <c r="DT22" s="52">
        <v>-26016.009869470741</v>
      </c>
      <c r="DU22" s="52">
        <v>-9514.2700170792341</v>
      </c>
      <c r="DV22" s="52">
        <v>-10441.918508900008</v>
      </c>
      <c r="DW22" s="52">
        <v>-14239.704981642733</v>
      </c>
      <c r="DX22" s="52">
        <v>-2652.9811927820761</v>
      </c>
      <c r="DY22" s="52">
        <v>-2794.2207371953264</v>
      </c>
      <c r="DZ22" s="52">
        <v>-5569.5346638470528</v>
      </c>
      <c r="EA22" s="52">
        <v>-2996.6077831212642</v>
      </c>
      <c r="EB22" s="52">
        <v>-1590.590437771767</v>
      </c>
      <c r="EC22" s="52">
        <v>-12398.405048919292</v>
      </c>
      <c r="ED22" s="52">
        <v>5515.3596412975121</v>
      </c>
      <c r="EE22" s="53">
        <v>-22252.308651764059</v>
      </c>
      <c r="EF22" s="52">
        <v>-30251.410474158067</v>
      </c>
      <c r="EG22" s="52">
        <v>3031.3347738417915</v>
      </c>
      <c r="EH22" s="52">
        <v>-3500.0178576714811</v>
      </c>
      <c r="EI22" s="52">
        <v>-10328.337742592867</v>
      </c>
      <c r="EJ22" s="52">
        <v>-5680.962145946186</v>
      </c>
      <c r="EK22" s="52">
        <v>-5428.5588100869873</v>
      </c>
      <c r="EL22" s="52">
        <v>-2286.7904771741646</v>
      </c>
      <c r="EM22" s="52">
        <v>431.86782310696259</v>
      </c>
      <c r="EN22" s="52">
        <v>9047.8667948436596</v>
      </c>
      <c r="EO22" s="52">
        <v>-6188.4126315345975</v>
      </c>
      <c r="EP22" s="52">
        <v>-29745.360082092448</v>
      </c>
      <c r="EQ22" s="55">
        <v>-10407.339536656162</v>
      </c>
      <c r="ER22" s="52">
        <v>-19921.301492630555</v>
      </c>
      <c r="ES22" s="52">
        <v>-2130.2243826699896</v>
      </c>
      <c r="ET22" s="52">
        <v>-3579.5742882460008</v>
      </c>
      <c r="EU22" s="52">
        <v>-16895.801787874854</v>
      </c>
      <c r="EV22" s="52">
        <v>11046.362507229627</v>
      </c>
      <c r="EW22" s="52">
        <v>2100.4785602848001</v>
      </c>
      <c r="EX22" s="52">
        <v>4715.1421661430941</v>
      </c>
      <c r="EY22" s="52">
        <v>14460.017661493577</v>
      </c>
      <c r="EZ22" s="52">
        <v>25490.985364713764</v>
      </c>
      <c r="FA22" s="52">
        <v>-3728.6374259780478</v>
      </c>
      <c r="FB22" s="52">
        <v>8084.222217180085</v>
      </c>
      <c r="FC22" s="55">
        <v>12894.235532020992</v>
      </c>
      <c r="FD22" s="133">
        <v>-21062.813748675173</v>
      </c>
      <c r="FE22" s="133">
        <v>2299.6529514871336</v>
      </c>
      <c r="FF22" s="133">
        <v>-239.35862820565899</v>
      </c>
      <c r="FG22" s="133">
        <v>-13445.007775022335</v>
      </c>
      <c r="FH22" s="133">
        <v>6900.4123746026471</v>
      </c>
      <c r="FI22" s="133">
        <v>9323.1474033060385</v>
      </c>
      <c r="FJ22" s="133">
        <v>10018.64512635515</v>
      </c>
      <c r="FK22" s="133">
        <v>7309.9833675808868</v>
      </c>
      <c r="FL22" s="133">
        <v>7318.3286609688366</v>
      </c>
      <c r="FM22" s="133">
        <v>11530.192392727873</v>
      </c>
      <c r="FN22" s="133">
        <v>19566.963543160415</v>
      </c>
      <c r="FO22" s="135">
        <v>71728.727393680354</v>
      </c>
      <c r="FP22" s="137">
        <v>-27912.84349965701</v>
      </c>
      <c r="FQ22" s="133">
        <v>23039.955117149308</v>
      </c>
      <c r="FR22" s="133">
        <v>10643.528969946161</v>
      </c>
      <c r="FS22" s="133">
        <v>-10181.710644792431</v>
      </c>
      <c r="FT22" s="133">
        <v>18125.330821014159</v>
      </c>
      <c r="FU22" s="135">
        <v>10061.413646201943</v>
      </c>
      <c r="FV22" s="135">
        <v>12816.073042373315</v>
      </c>
      <c r="FW22" s="135">
        <v>22266.948220892955</v>
      </c>
      <c r="FX22" s="135">
        <v>26642.639826467661</v>
      </c>
      <c r="FY22" s="55">
        <v>-39588.912717664083</v>
      </c>
      <c r="FZ22" s="55">
        <v>39140.824331887845</v>
      </c>
      <c r="GA22" s="55">
        <v>70737.36103497904</v>
      </c>
      <c r="GB22" s="178">
        <v>-36712.038302651126</v>
      </c>
      <c r="GC22" s="52">
        <v>23467.75092377375</v>
      </c>
      <c r="GD22" s="52">
        <v>11046.956517685436</v>
      </c>
      <c r="GE22" s="52">
        <v>-12908.191703113051</v>
      </c>
      <c r="GF22" s="52">
        <v>30736.428833333288</v>
      </c>
      <c r="GG22" s="52">
        <v>19552.381005142215</v>
      </c>
      <c r="GH22" s="52">
        <v>16137.850731894312</v>
      </c>
      <c r="GI22" s="52">
        <v>9529.0318625361215</v>
      </c>
      <c r="GJ22" s="52">
        <v>21259.453286567805</v>
      </c>
      <c r="GK22" s="52">
        <v>-4757.5844047349628</v>
      </c>
      <c r="GL22" s="52">
        <v>909.18062151609138</v>
      </c>
      <c r="GM22" s="55">
        <v>32321.456304665306</v>
      </c>
      <c r="GN22" s="209">
        <v>-46940.139118052895</v>
      </c>
      <c r="GO22" s="204">
        <v>17413.544143058003</v>
      </c>
      <c r="GP22" s="204">
        <v>25135.278342615671</v>
      </c>
      <c r="GQ22" s="204">
        <v>-2899.9080291775726</v>
      </c>
      <c r="GR22" s="204">
        <v>8224.0528355937277</v>
      </c>
      <c r="GS22" s="204">
        <v>13491.198836242716</v>
      </c>
      <c r="GT22" s="207">
        <v>3400.647396741193</v>
      </c>
    </row>
    <row r="23" spans="1:202" s="56" customFormat="1" ht="12.75" customHeight="1" x14ac:dyDescent="0.25">
      <c r="A23" s="50" t="s">
        <v>29</v>
      </c>
      <c r="B23" s="57"/>
      <c r="C23" s="52">
        <v>8318.6552145979804</v>
      </c>
      <c r="D23" s="52">
        <v>8110.6962401172786</v>
      </c>
      <c r="E23" s="52">
        <v>8360.1695930819951</v>
      </c>
      <c r="F23" s="52">
        <v>7095.7604002474627</v>
      </c>
      <c r="G23" s="52">
        <v>7012.6401622451322</v>
      </c>
      <c r="H23" s="52">
        <v>8788.0369260476691</v>
      </c>
      <c r="I23" s="52">
        <v>6879.8216056775964</v>
      </c>
      <c r="J23" s="52">
        <v>4986.1830397619406</v>
      </c>
      <c r="K23" s="52">
        <v>9339.5055324774985</v>
      </c>
      <c r="L23" s="52">
        <v>11814.647783514285</v>
      </c>
      <c r="M23" s="52">
        <v>14557.479009797673</v>
      </c>
      <c r="N23" s="52">
        <v>9287.7496906036467</v>
      </c>
      <c r="O23" s="53">
        <v>17036.880781491542</v>
      </c>
      <c r="P23" s="52">
        <v>17684.165902239951</v>
      </c>
      <c r="Q23" s="52">
        <v>14513.059173254051</v>
      </c>
      <c r="R23" s="52">
        <v>12667.889303246937</v>
      </c>
      <c r="S23" s="52">
        <v>6076.9618210410281</v>
      </c>
      <c r="T23" s="52">
        <v>13620.996387105304</v>
      </c>
      <c r="U23" s="52">
        <v>8974.8016005679929</v>
      </c>
      <c r="V23" s="52">
        <v>14988.61133007544</v>
      </c>
      <c r="W23" s="52">
        <v>13137.111463130645</v>
      </c>
      <c r="X23" s="52">
        <v>11776.434917233761</v>
      </c>
      <c r="Y23" s="52">
        <v>9636.5290626830429</v>
      </c>
      <c r="Z23" s="52">
        <v>12718.398495713582</v>
      </c>
      <c r="AA23" s="53">
        <v>8799.8684163123344</v>
      </c>
      <c r="AB23" s="52">
        <v>11039.801786084445</v>
      </c>
      <c r="AC23" s="52">
        <v>10161.239540206812</v>
      </c>
      <c r="AD23" s="52">
        <v>10207.504268596103</v>
      </c>
      <c r="AE23" s="52">
        <v>10020.345498092562</v>
      </c>
      <c r="AF23" s="52">
        <v>10908.010492231917</v>
      </c>
      <c r="AG23" s="52">
        <v>9895.9111638208051</v>
      </c>
      <c r="AH23" s="52">
        <v>10234.479800990164</v>
      </c>
      <c r="AI23" s="52">
        <v>11947.758019957051</v>
      </c>
      <c r="AJ23" s="52">
        <v>11379.889665524928</v>
      </c>
      <c r="AK23" s="52">
        <v>11248.624380652413</v>
      </c>
      <c r="AL23" s="52">
        <v>10083.778452676381</v>
      </c>
      <c r="AM23" s="53">
        <v>11396.976856949281</v>
      </c>
      <c r="AN23" s="52">
        <v>12194.096590095127</v>
      </c>
      <c r="AO23" s="52">
        <v>11658.472810333677</v>
      </c>
      <c r="AP23" s="52">
        <v>13960.863871172052</v>
      </c>
      <c r="AQ23" s="52">
        <v>13624.756333651494</v>
      </c>
      <c r="AR23" s="52">
        <v>13746.398601593728</v>
      </c>
      <c r="AS23" s="52">
        <v>15194.633785601436</v>
      </c>
      <c r="AT23" s="52">
        <v>12274.604103726042</v>
      </c>
      <c r="AU23" s="52">
        <v>13495.45607145867</v>
      </c>
      <c r="AV23" s="52">
        <v>14261.684827073805</v>
      </c>
      <c r="AW23" s="52">
        <v>13488.211207655666</v>
      </c>
      <c r="AX23" s="52">
        <v>12937.603117234185</v>
      </c>
      <c r="AY23" s="53">
        <v>11257.180794041138</v>
      </c>
      <c r="AZ23" s="52">
        <v>17908.807978610741</v>
      </c>
      <c r="BA23" s="52">
        <v>13350.26648487029</v>
      </c>
      <c r="BB23" s="54">
        <v>13185.021057542606</v>
      </c>
      <c r="BC23" s="54">
        <v>12824.207242930457</v>
      </c>
      <c r="BD23" s="54">
        <v>7858.1716186646281</v>
      </c>
      <c r="BE23" s="54">
        <v>17206.907829827713</v>
      </c>
      <c r="BF23" s="54">
        <v>13688.462394879543</v>
      </c>
      <c r="BG23" s="54">
        <v>15702.29356418864</v>
      </c>
      <c r="BH23" s="54">
        <v>11263.232194112215</v>
      </c>
      <c r="BI23" s="54">
        <v>13417.23452809815</v>
      </c>
      <c r="BJ23" s="54">
        <v>12343.17756453782</v>
      </c>
      <c r="BK23" s="53">
        <v>13177.384852108087</v>
      </c>
      <c r="BL23" s="52">
        <v>14183.928905249111</v>
      </c>
      <c r="BM23" s="54">
        <v>11229.835756094761</v>
      </c>
      <c r="BN23" s="54">
        <v>14156.113937192769</v>
      </c>
      <c r="BO23" s="54">
        <v>12769.485158766112</v>
      </c>
      <c r="BP23" s="54">
        <v>17068.062286257253</v>
      </c>
      <c r="BQ23" s="54">
        <v>10951.037154283116</v>
      </c>
      <c r="BR23" s="54">
        <v>14347.683916699119</v>
      </c>
      <c r="BS23" s="54">
        <v>11178.62309531219</v>
      </c>
      <c r="BT23" s="54">
        <v>15691.0861925997</v>
      </c>
      <c r="BU23" s="54">
        <v>16154.612658925233</v>
      </c>
      <c r="BV23" s="54">
        <v>12315.477965294453</v>
      </c>
      <c r="BW23" s="53">
        <v>12492.521802822714</v>
      </c>
      <c r="BX23" s="52">
        <v>13391.450832060043</v>
      </c>
      <c r="BY23" s="54">
        <v>15739.960965373648</v>
      </c>
      <c r="BZ23" s="54">
        <v>11618.069495690499</v>
      </c>
      <c r="CA23" s="54">
        <v>15175.839558595057</v>
      </c>
      <c r="CB23" s="54">
        <v>16442.74135068032</v>
      </c>
      <c r="CC23" s="54">
        <v>17270.578646562655</v>
      </c>
      <c r="CD23" s="54">
        <v>19102.101634316001</v>
      </c>
      <c r="CE23" s="54">
        <v>12825.894164281643</v>
      </c>
      <c r="CF23" s="54">
        <v>6236.9790788595392</v>
      </c>
      <c r="CG23" s="54">
        <v>9434.3564751371359</v>
      </c>
      <c r="CH23" s="54">
        <v>11057.691360632547</v>
      </c>
      <c r="CI23" s="53">
        <v>17215.171827797374</v>
      </c>
      <c r="CJ23" s="52">
        <v>15049.403905026023</v>
      </c>
      <c r="CK23" s="52">
        <v>10582.960956306844</v>
      </c>
      <c r="CL23" s="52">
        <v>14857.916709434414</v>
      </c>
      <c r="CM23" s="52">
        <v>13051.230286311484</v>
      </c>
      <c r="CN23" s="52">
        <v>12738.796645627168</v>
      </c>
      <c r="CO23" s="52">
        <v>13646.574190499528</v>
      </c>
      <c r="CP23" s="52">
        <v>16319.477400026946</v>
      </c>
      <c r="CQ23" s="52">
        <v>13344.550500663236</v>
      </c>
      <c r="CR23" s="52">
        <v>16808.963801300146</v>
      </c>
      <c r="CS23" s="52">
        <v>14969.204807710654</v>
      </c>
      <c r="CT23" s="52">
        <v>15266.399050825283</v>
      </c>
      <c r="CU23" s="53">
        <v>14375.445562156847</v>
      </c>
      <c r="CV23" s="52">
        <v>14128.961695274884</v>
      </c>
      <c r="CW23" s="52">
        <v>14263.477950420156</v>
      </c>
      <c r="CX23" s="52">
        <v>17008.964190610943</v>
      </c>
      <c r="CY23" s="52">
        <v>14617.386935468774</v>
      </c>
      <c r="CZ23" s="52">
        <v>16342.455629562499</v>
      </c>
      <c r="DA23" s="52">
        <v>15843.753283182572</v>
      </c>
      <c r="DB23" s="52">
        <v>16947.241841762821</v>
      </c>
      <c r="DC23" s="52">
        <v>15892.677642259165</v>
      </c>
      <c r="DD23" s="52">
        <v>16159.174197740866</v>
      </c>
      <c r="DE23" s="52">
        <v>16104.505289953639</v>
      </c>
      <c r="DF23" s="52">
        <v>18524.986363083881</v>
      </c>
      <c r="DG23" s="53">
        <v>19535.674164914257</v>
      </c>
      <c r="DH23" s="52">
        <v>19280.554029563595</v>
      </c>
      <c r="DI23" s="52">
        <v>19115.242872110328</v>
      </c>
      <c r="DJ23" s="52">
        <v>20548.910931821112</v>
      </c>
      <c r="DK23" s="52">
        <v>19640.598454369552</v>
      </c>
      <c r="DL23" s="52">
        <v>22174.828067523693</v>
      </c>
      <c r="DM23" s="52">
        <v>18987.554090320002</v>
      </c>
      <c r="DN23" s="52">
        <v>18796.636071034394</v>
      </c>
      <c r="DO23" s="52">
        <v>21662.701882028108</v>
      </c>
      <c r="DP23" s="52">
        <v>17267.303428069656</v>
      </c>
      <c r="DQ23" s="52">
        <v>20257.53075426412</v>
      </c>
      <c r="DR23" s="52">
        <v>18367.814763210739</v>
      </c>
      <c r="DS23" s="53">
        <v>20573.630842581395</v>
      </c>
      <c r="DT23" s="52">
        <v>19661.312543443182</v>
      </c>
      <c r="DU23" s="52">
        <v>18268.827195501082</v>
      </c>
      <c r="DV23" s="52">
        <v>21037.405249583546</v>
      </c>
      <c r="DW23" s="52">
        <v>17223.5976896188</v>
      </c>
      <c r="DX23" s="52">
        <v>18716.991400662631</v>
      </c>
      <c r="DY23" s="52">
        <v>16118.870371473889</v>
      </c>
      <c r="DZ23" s="52">
        <v>17435.150912713711</v>
      </c>
      <c r="EA23" s="52">
        <v>19118.055776376033</v>
      </c>
      <c r="EB23" s="52">
        <v>13844.22463161924</v>
      </c>
      <c r="EC23" s="52">
        <v>17005.210759216588</v>
      </c>
      <c r="ED23" s="52">
        <v>16331.029988353919</v>
      </c>
      <c r="EE23" s="53">
        <v>19102.115925359525</v>
      </c>
      <c r="EF23" s="52">
        <v>22649.257636122413</v>
      </c>
      <c r="EG23" s="52">
        <v>20250.593895768368</v>
      </c>
      <c r="EH23" s="52">
        <v>19359.179465490972</v>
      </c>
      <c r="EI23" s="52">
        <v>18007.67159465135</v>
      </c>
      <c r="EJ23" s="52">
        <v>20199.548773565664</v>
      </c>
      <c r="EK23" s="52">
        <v>17626.987642105985</v>
      </c>
      <c r="EL23" s="52">
        <v>23393.450108861896</v>
      </c>
      <c r="EM23" s="52">
        <v>21871.021462623874</v>
      </c>
      <c r="EN23" s="52">
        <v>13848.48451604486</v>
      </c>
      <c r="EO23" s="52">
        <v>17716.723839520651</v>
      </c>
      <c r="EP23" s="52">
        <v>29920.132260677776</v>
      </c>
      <c r="EQ23" s="55">
        <v>24012.638553906974</v>
      </c>
      <c r="ER23" s="52">
        <v>30399.308864154915</v>
      </c>
      <c r="ES23" s="52">
        <v>11645.895302861063</v>
      </c>
      <c r="ET23" s="52">
        <v>16601.533836299528</v>
      </c>
      <c r="EU23" s="52">
        <v>21511.139618394202</v>
      </c>
      <c r="EV23" s="52">
        <v>21397.339209199134</v>
      </c>
      <c r="EW23" s="52">
        <v>18691.115295007898</v>
      </c>
      <c r="EX23" s="52">
        <v>27995.851981882475</v>
      </c>
      <c r="EY23" s="52">
        <v>17016.414183370449</v>
      </c>
      <c r="EZ23" s="52">
        <v>43884.604823374211</v>
      </c>
      <c r="FA23" s="52">
        <v>21507.608100935671</v>
      </c>
      <c r="FB23" s="52">
        <v>33522.02415602059</v>
      </c>
      <c r="FC23" s="55">
        <v>47207.586811360503</v>
      </c>
      <c r="FD23" s="133">
        <v>18021.544889807436</v>
      </c>
      <c r="FE23" s="133">
        <v>56337.057108492969</v>
      </c>
      <c r="FF23" s="133">
        <v>69488.632819506005</v>
      </c>
      <c r="FG23" s="133">
        <v>2212.7925176612443</v>
      </c>
      <c r="FH23" s="133">
        <v>52877.02318420072</v>
      </c>
      <c r="FI23" s="133">
        <v>26933.069163078417</v>
      </c>
      <c r="FJ23" s="133">
        <v>62752.922966271406</v>
      </c>
      <c r="FK23" s="133">
        <v>49703.211260130331</v>
      </c>
      <c r="FL23" s="133">
        <v>69993.080057170038</v>
      </c>
      <c r="FM23" s="133">
        <v>17883.741909664288</v>
      </c>
      <c r="FN23" s="133">
        <v>23490.131990652815</v>
      </c>
      <c r="FO23" s="135">
        <v>52092.708506460229</v>
      </c>
      <c r="FP23" s="137">
        <v>56218.267220666952</v>
      </c>
      <c r="FQ23" s="133">
        <v>29787.288965911921</v>
      </c>
      <c r="FR23" s="133">
        <v>-648.47300345748397</v>
      </c>
      <c r="FS23" s="133">
        <v>23344.573103128394</v>
      </c>
      <c r="FT23" s="133">
        <v>42497.64686216195</v>
      </c>
      <c r="FU23" s="135">
        <v>22112.503758724608</v>
      </c>
      <c r="FV23" s="135">
        <v>40587.320064791631</v>
      </c>
      <c r="FW23" s="135">
        <v>40676.330768946355</v>
      </c>
      <c r="FX23" s="135">
        <v>40457.781601830196</v>
      </c>
      <c r="FY23" s="55">
        <v>36204.940369883479</v>
      </c>
      <c r="FZ23" s="55">
        <v>41286.678466302961</v>
      </c>
      <c r="GA23" s="55">
        <v>34499.429125342787</v>
      </c>
      <c r="GB23" s="178">
        <v>36412.652878350505</v>
      </c>
      <c r="GC23" s="52">
        <v>30775.898603076563</v>
      </c>
      <c r="GD23" s="52">
        <v>43301.838958077475</v>
      </c>
      <c r="GE23" s="52">
        <v>28330.718040584688</v>
      </c>
      <c r="GF23" s="52">
        <v>36252.109856912415</v>
      </c>
      <c r="GG23" s="52">
        <v>31510.813416473597</v>
      </c>
      <c r="GH23" s="52">
        <v>28481.693094661565</v>
      </c>
      <c r="GI23" s="52">
        <v>36012.046640027933</v>
      </c>
      <c r="GJ23" s="52">
        <v>32049.085189270063</v>
      </c>
      <c r="GK23" s="52">
        <v>35251.085227901698</v>
      </c>
      <c r="GL23" s="52">
        <v>29128.764820711032</v>
      </c>
      <c r="GM23" s="55">
        <v>33319.068513123428</v>
      </c>
      <c r="GN23" s="209">
        <v>28314.033114809889</v>
      </c>
      <c r="GO23" s="204">
        <v>28392.608383372844</v>
      </c>
      <c r="GP23" s="204">
        <v>32495.803821576683</v>
      </c>
      <c r="GQ23" s="204">
        <v>29651.03986355057</v>
      </c>
      <c r="GR23" s="204">
        <v>39672.181151455392</v>
      </c>
      <c r="GS23" s="204">
        <v>44449.966933044867</v>
      </c>
      <c r="GT23" s="207">
        <v>25761.65582213609</v>
      </c>
    </row>
    <row r="24" spans="1:202" s="56" customFormat="1" ht="12.75" customHeight="1" x14ac:dyDescent="0.25">
      <c r="A24" s="50" t="s">
        <v>30</v>
      </c>
      <c r="B24" s="57"/>
      <c r="C24" s="52">
        <v>-26791.509107744641</v>
      </c>
      <c r="D24" s="52">
        <v>12622.432984463579</v>
      </c>
      <c r="E24" s="52">
        <v>-9083.6662853934904</v>
      </c>
      <c r="F24" s="52">
        <v>-3216.9540623969142</v>
      </c>
      <c r="G24" s="52">
        <v>4986.4175760902363</v>
      </c>
      <c r="H24" s="52">
        <v>20318.646160969693</v>
      </c>
      <c r="I24" s="52">
        <v>40786.128961281793</v>
      </c>
      <c r="J24" s="52">
        <v>67519.634895340132</v>
      </c>
      <c r="K24" s="52">
        <v>-45916.320288884235</v>
      </c>
      <c r="L24" s="52">
        <v>98081.631999251156</v>
      </c>
      <c r="M24" s="52">
        <v>-27998.045643755901</v>
      </c>
      <c r="N24" s="52">
        <v>-1260.1765372363091</v>
      </c>
      <c r="O24" s="53">
        <v>-10859.095658543984</v>
      </c>
      <c r="P24" s="52">
        <v>-985.56499543241785</v>
      </c>
      <c r="Q24" s="52">
        <v>3833.5556254456342</v>
      </c>
      <c r="R24" s="52">
        <v>-21522.521612097938</v>
      </c>
      <c r="S24" s="52">
        <v>-46519.253408547607</v>
      </c>
      <c r="T24" s="52">
        <v>7513.960188008652</v>
      </c>
      <c r="U24" s="52">
        <v>-9150.8112900237538</v>
      </c>
      <c r="V24" s="52">
        <v>8964.8384446913424</v>
      </c>
      <c r="W24" s="52">
        <v>106.71586565261612</v>
      </c>
      <c r="X24" s="52">
        <v>-4114.8130775068294</v>
      </c>
      <c r="Y24" s="52">
        <v>-6361.1387441594052</v>
      </c>
      <c r="Z24" s="52">
        <v>8736.6537059742859</v>
      </c>
      <c r="AA24" s="53">
        <v>-5616.1082786982643</v>
      </c>
      <c r="AB24" s="52">
        <v>4486.0694833469915</v>
      </c>
      <c r="AC24" s="52">
        <v>-2403.5469109480573</v>
      </c>
      <c r="AD24" s="52">
        <v>-466.44431720110993</v>
      </c>
      <c r="AE24" s="52">
        <v>2899.5508021706855</v>
      </c>
      <c r="AF24" s="52">
        <v>14865.308960422997</v>
      </c>
      <c r="AG24" s="52">
        <v>-1732.5742684539291</v>
      </c>
      <c r="AH24" s="52">
        <v>-6466.1370502263162</v>
      </c>
      <c r="AI24" s="52">
        <v>-7363.1589129558924</v>
      </c>
      <c r="AJ24" s="52">
        <v>-5924.5629314536118</v>
      </c>
      <c r="AK24" s="52">
        <v>-167.00475312692225</v>
      </c>
      <c r="AL24" s="52">
        <v>-9781.2466415010967</v>
      </c>
      <c r="AM24" s="53">
        <v>-5659.0652253284507</v>
      </c>
      <c r="AN24" s="52">
        <v>-1865.678879327852</v>
      </c>
      <c r="AO24" s="52">
        <v>-2057.5034099609375</v>
      </c>
      <c r="AP24" s="52">
        <v>4788.8712757092935</v>
      </c>
      <c r="AQ24" s="52">
        <v>-8196.3188939551565</v>
      </c>
      <c r="AR24" s="52">
        <v>-7693.0299068368713</v>
      </c>
      <c r="AS24" s="52">
        <v>-3160.531097726086</v>
      </c>
      <c r="AT24" s="52">
        <v>2337.6841000015665</v>
      </c>
      <c r="AU24" s="52">
        <v>-1522.5612524616304</v>
      </c>
      <c r="AV24" s="52">
        <v>-8019.6200740968361</v>
      </c>
      <c r="AW24" s="52">
        <v>1830.8188336275689</v>
      </c>
      <c r="AX24" s="52">
        <v>-2349.7316482055826</v>
      </c>
      <c r="AY24" s="53">
        <v>5724.4546084879148</v>
      </c>
      <c r="AZ24" s="52">
        <v>-4794.3545081350776</v>
      </c>
      <c r="BA24" s="52">
        <v>-2842.6587559372633</v>
      </c>
      <c r="BB24" s="54">
        <v>1141.5199773572194</v>
      </c>
      <c r="BC24" s="54">
        <v>-2283.5001167070145</v>
      </c>
      <c r="BD24" s="54">
        <v>4846.835891401739</v>
      </c>
      <c r="BE24" s="54">
        <v>-2817.0361194528814</v>
      </c>
      <c r="BF24" s="54">
        <v>308.97527920718505</v>
      </c>
      <c r="BG24" s="54">
        <v>-504.82983033524135</v>
      </c>
      <c r="BH24" s="54">
        <v>371.72938024330841</v>
      </c>
      <c r="BI24" s="54">
        <v>-213.03974013704129</v>
      </c>
      <c r="BJ24" s="54">
        <v>-12.430383440484576</v>
      </c>
      <c r="BK24" s="53">
        <v>142.39937447165153</v>
      </c>
      <c r="BL24" s="52">
        <v>156.41517087376758</v>
      </c>
      <c r="BM24" s="54">
        <v>-145.09382767903139</v>
      </c>
      <c r="BN24" s="54">
        <v>1817.9170928960143</v>
      </c>
      <c r="BO24" s="54">
        <v>482.83580541988385</v>
      </c>
      <c r="BP24" s="54">
        <v>5421.6357187063004</v>
      </c>
      <c r="BQ24" s="54">
        <v>218.7957587631202</v>
      </c>
      <c r="BR24" s="54">
        <v>3430.7744396974385</v>
      </c>
      <c r="BS24" s="54">
        <v>-6689.2244089940723</v>
      </c>
      <c r="BT24" s="54">
        <v>10611.863034503214</v>
      </c>
      <c r="BU24" s="54">
        <v>8588.8337585102563</v>
      </c>
      <c r="BV24" s="54">
        <v>-3814.7687621898467</v>
      </c>
      <c r="BW24" s="53">
        <v>1315.5607961716892</v>
      </c>
      <c r="BX24" s="52">
        <v>1261.4127325990501</v>
      </c>
      <c r="BY24" s="54">
        <v>8904.307907428527</v>
      </c>
      <c r="BZ24" s="54">
        <v>-7880.3698194141016</v>
      </c>
      <c r="CA24" s="54">
        <v>7488.3747428113275</v>
      </c>
      <c r="CB24" s="54">
        <v>7161.6501618999991</v>
      </c>
      <c r="CC24" s="54">
        <v>4741.6630318632906</v>
      </c>
      <c r="CD24" s="54">
        <v>3305.8792012340818</v>
      </c>
      <c r="CE24" s="54">
        <v>-8910.686238511882</v>
      </c>
      <c r="CF24" s="54">
        <v>-37451.961582244912</v>
      </c>
      <c r="CG24" s="54">
        <v>-27300.365457125419</v>
      </c>
      <c r="CH24" s="54">
        <v>-29204.560995242304</v>
      </c>
      <c r="CI24" s="53">
        <v>-541.14122200147744</v>
      </c>
      <c r="CJ24" s="52">
        <v>2896.5794280149044</v>
      </c>
      <c r="CK24" s="52">
        <v>-7984.557236717751</v>
      </c>
      <c r="CL24" s="52">
        <v>8114.5943381807865</v>
      </c>
      <c r="CM24" s="52">
        <v>17981.965387053995</v>
      </c>
      <c r="CN24" s="52">
        <v>27120.918847661476</v>
      </c>
      <c r="CO24" s="52">
        <v>2881.890422018223</v>
      </c>
      <c r="CP24" s="52">
        <v>10984.298043022285</v>
      </c>
      <c r="CQ24" s="52">
        <v>-2027.7569126789956</v>
      </c>
      <c r="CR24" s="52">
        <v>15584.678116374165</v>
      </c>
      <c r="CS24" s="52">
        <v>4953.6282491120955</v>
      </c>
      <c r="CT24" s="52">
        <v>-1130.4316713623516</v>
      </c>
      <c r="CU24" s="53">
        <v>1510.1338321021274</v>
      </c>
      <c r="CV24" s="52">
        <v>-25265.874171239153</v>
      </c>
      <c r="CW24" s="52">
        <v>12157.867725122303</v>
      </c>
      <c r="CX24" s="52">
        <v>5753.0429802520684</v>
      </c>
      <c r="CY24" s="52">
        <v>9897.0335172728392</v>
      </c>
      <c r="CZ24" s="52">
        <v>-17070.601485308354</v>
      </c>
      <c r="DA24" s="52">
        <v>3068.2405880542337</v>
      </c>
      <c r="DB24" s="52">
        <v>9082.7399716330601</v>
      </c>
      <c r="DC24" s="52">
        <v>256.92371863624948</v>
      </c>
      <c r="DD24" s="52">
        <v>13278.49828796257</v>
      </c>
      <c r="DE24" s="52">
        <v>-1791.2875823611744</v>
      </c>
      <c r="DF24" s="52">
        <v>-3433.7511485014475</v>
      </c>
      <c r="DG24" s="53">
        <v>11743.88441469244</v>
      </c>
      <c r="DH24" s="52">
        <v>-1682.1523041846756</v>
      </c>
      <c r="DI24" s="52">
        <v>3078.0976799145565</v>
      </c>
      <c r="DJ24" s="52">
        <v>8669.5106847218776</v>
      </c>
      <c r="DK24" s="52">
        <v>14952.880698196474</v>
      </c>
      <c r="DL24" s="52">
        <v>-1658.5733315362345</v>
      </c>
      <c r="DM24" s="52">
        <v>5473.3389513992588</v>
      </c>
      <c r="DN24" s="52">
        <v>1444.5063505634353</v>
      </c>
      <c r="DO24" s="52">
        <v>-9091.3872726059144</v>
      </c>
      <c r="DP24" s="52">
        <v>-80921.954733015489</v>
      </c>
      <c r="DQ24" s="52">
        <v>50460.944892074192</v>
      </c>
      <c r="DR24" s="52">
        <v>-37527.494986921767</v>
      </c>
      <c r="DS24" s="53">
        <v>-19824.07500403716</v>
      </c>
      <c r="DT24" s="52">
        <v>41893.166554644078</v>
      </c>
      <c r="DU24" s="52">
        <v>9229.3053401667312</v>
      </c>
      <c r="DV24" s="52">
        <v>-35209.232114256498</v>
      </c>
      <c r="DW24" s="52">
        <v>-23044.685631361994</v>
      </c>
      <c r="DX24" s="52">
        <v>-42208.579693912376</v>
      </c>
      <c r="DY24" s="52">
        <v>358.7188164568816</v>
      </c>
      <c r="DZ24" s="52">
        <v>-9424.4549107151688</v>
      </c>
      <c r="EA24" s="52">
        <v>4201.098940498774</v>
      </c>
      <c r="EB24" s="52">
        <v>2178.2715667639463</v>
      </c>
      <c r="EC24" s="52">
        <v>-264.12170243615697</v>
      </c>
      <c r="ED24" s="52">
        <v>-25164.778414405428</v>
      </c>
      <c r="EE24" s="53">
        <v>20895.360214262579</v>
      </c>
      <c r="EF24" s="52">
        <v>17843.215732078734</v>
      </c>
      <c r="EG24" s="52">
        <v>4139.9510217440511</v>
      </c>
      <c r="EH24" s="52">
        <v>-12454.954528914606</v>
      </c>
      <c r="EI24" s="52">
        <v>3944.0572532855567</v>
      </c>
      <c r="EJ24" s="52">
        <v>-42044.732846589555</v>
      </c>
      <c r="EK24" s="52">
        <v>-26748.168257917088</v>
      </c>
      <c r="EL24" s="52">
        <v>-23901.528637196494</v>
      </c>
      <c r="EM24" s="52">
        <v>-26350.971455852057</v>
      </c>
      <c r="EN24" s="52">
        <v>45479.414912904118</v>
      </c>
      <c r="EO24" s="52">
        <v>8655.9258054593392</v>
      </c>
      <c r="EP24" s="52">
        <v>-38883.520261961901</v>
      </c>
      <c r="EQ24" s="55">
        <v>-5601.9121008574348</v>
      </c>
      <c r="ER24" s="52">
        <v>-26491.783244163584</v>
      </c>
      <c r="ES24" s="52">
        <v>29521.977795043982</v>
      </c>
      <c r="ET24" s="52">
        <v>22206.845582992846</v>
      </c>
      <c r="EU24" s="52">
        <v>8527.6117420243299</v>
      </c>
      <c r="EV24" s="52">
        <v>-951.57447142934404</v>
      </c>
      <c r="EW24" s="52">
        <v>11534.42899194147</v>
      </c>
      <c r="EX24" s="52">
        <v>-20490.903408000817</v>
      </c>
      <c r="EY24" s="52">
        <v>8683.5063727135584</v>
      </c>
      <c r="EZ24" s="52">
        <v>-65547.13133311327</v>
      </c>
      <c r="FA24" s="52">
        <v>2095.4776778226501</v>
      </c>
      <c r="FB24" s="52">
        <v>-35697.119067658008</v>
      </c>
      <c r="FC24" s="55">
        <v>-29465.842237688143</v>
      </c>
      <c r="FD24" s="133">
        <v>-1822.5770171016486</v>
      </c>
      <c r="FE24" s="133">
        <v>-65757.440320646987</v>
      </c>
      <c r="FF24" s="133">
        <v>-100629.0475690801</v>
      </c>
      <c r="FG24" s="133">
        <v>65610.044395774428</v>
      </c>
      <c r="FH24" s="133">
        <v>-57308.701832041792</v>
      </c>
      <c r="FI24" s="133">
        <v>23711.204900882116</v>
      </c>
      <c r="FJ24" s="133">
        <v>-90708.308166780844</v>
      </c>
      <c r="FK24" s="133">
        <v>-78693.977131677471</v>
      </c>
      <c r="FL24" s="133">
        <v>-101745.20419199923</v>
      </c>
      <c r="FM24" s="133">
        <v>35600.119542142522</v>
      </c>
      <c r="FN24" s="133">
        <v>2722.4873739560744</v>
      </c>
      <c r="FO24" s="135">
        <v>-16721.50727467618</v>
      </c>
      <c r="FP24" s="137">
        <v>-42271.740448564269</v>
      </c>
      <c r="FQ24" s="133">
        <v>19247.45020907768</v>
      </c>
      <c r="FR24" s="133">
        <v>129173.11186523728</v>
      </c>
      <c r="FS24" s="133">
        <v>33448.565435826124</v>
      </c>
      <c r="FT24" s="133">
        <v>-44521.618947768082</v>
      </c>
      <c r="FU24" s="135">
        <v>118772.31237579843</v>
      </c>
      <c r="FV24" s="135">
        <v>-9045.8540607452687</v>
      </c>
      <c r="FW24" s="135">
        <v>-386.6793611602489</v>
      </c>
      <c r="FX24" s="135">
        <v>-1812.048368969783</v>
      </c>
      <c r="FY24" s="55">
        <v>20070.733613119832</v>
      </c>
      <c r="FZ24" s="55">
        <v>-65796.75443495567</v>
      </c>
      <c r="GA24" s="55">
        <v>41680.639846196806</v>
      </c>
      <c r="GB24" s="178">
        <v>40275.981476134359</v>
      </c>
      <c r="GC24" s="52">
        <v>8501.0524483364788</v>
      </c>
      <c r="GD24" s="52">
        <v>-21152.534833042231</v>
      </c>
      <c r="GE24" s="52">
        <v>-9162.4036348665359</v>
      </c>
      <c r="GF24" s="52">
        <v>-13860.49011491907</v>
      </c>
      <c r="GG24" s="52">
        <v>-19761.399567652155</v>
      </c>
      <c r="GH24" s="52">
        <v>54703.51009123915</v>
      </c>
      <c r="GI24" s="52">
        <v>-5071.2377785446461</v>
      </c>
      <c r="GJ24" s="52">
        <v>-6410.6831672510425</v>
      </c>
      <c r="GK24" s="52">
        <v>-33340.984965484</v>
      </c>
      <c r="GL24" s="52">
        <v>4673.7691661412018</v>
      </c>
      <c r="GM24" s="55">
        <v>-14251.23356889179</v>
      </c>
      <c r="GN24" s="209">
        <v>44611.991926942232</v>
      </c>
      <c r="GO24" s="204">
        <v>-25256.830508940955</v>
      </c>
      <c r="GP24" s="204">
        <v>-24063.741197171366</v>
      </c>
      <c r="GQ24" s="204">
        <v>-47901.945235827421</v>
      </c>
      <c r="GR24" s="204">
        <v>-77793.987630936652</v>
      </c>
      <c r="GS24" s="204">
        <v>-36208.317893997213</v>
      </c>
      <c r="GT24" s="207">
        <v>30757.012497034633</v>
      </c>
    </row>
    <row r="25" spans="1:202" s="56" customFormat="1" ht="12.75" customHeight="1" x14ac:dyDescent="0.25">
      <c r="A25" s="50" t="s">
        <v>31</v>
      </c>
      <c r="B25" s="57"/>
      <c r="C25" s="52">
        <v>-15330.110206907479</v>
      </c>
      <c r="D25" s="52">
        <f>D9-C9</f>
        <v>7321.6176488874771</v>
      </c>
      <c r="E25" s="52">
        <f t="shared" ref="E25:BP25" si="9">E9-D9</f>
        <v>-5368.6511050044792</v>
      </c>
      <c r="F25" s="52">
        <f t="shared" si="9"/>
        <v>-1903.9809016933723</v>
      </c>
      <c r="G25" s="52">
        <f t="shared" si="9"/>
        <v>2882.4759027133259</v>
      </c>
      <c r="H25" s="52">
        <f t="shared" si="9"/>
        <v>11692.32037930256</v>
      </c>
      <c r="I25" s="52">
        <f t="shared" si="9"/>
        <v>23251.783947834949</v>
      </c>
      <c r="J25" s="52">
        <f t="shared" si="9"/>
        <v>34317.698454232595</v>
      </c>
      <c r="K25" s="52">
        <f t="shared" si="9"/>
        <v>-22291.714206028293</v>
      </c>
      <c r="L25" s="52">
        <f t="shared" si="9"/>
        <v>43345.224178609671</v>
      </c>
      <c r="M25" s="52">
        <f t="shared" si="9"/>
        <v>-11796.776018934732</v>
      </c>
      <c r="N25" s="52">
        <f t="shared" si="9"/>
        <v>-698.78200309467502</v>
      </c>
      <c r="O25" s="52">
        <f t="shared" si="9"/>
        <v>-4089.5205175401934</v>
      </c>
      <c r="P25" s="52">
        <f t="shared" si="9"/>
        <v>-401.51804947701748</v>
      </c>
      <c r="Q25" s="52">
        <f t="shared" si="9"/>
        <v>1457.5576865800831</v>
      </c>
      <c r="R25" s="52">
        <f t="shared" si="9"/>
        <v>-7736.6797580268467</v>
      </c>
      <c r="S25" s="52">
        <f t="shared" si="9"/>
        <v>-16199.234077745888</v>
      </c>
      <c r="T25" s="52">
        <f t="shared" si="9"/>
        <v>2535.789484303692</v>
      </c>
      <c r="U25" s="52">
        <f t="shared" si="9"/>
        <v>-3001.8052747706824</v>
      </c>
      <c r="V25" s="52">
        <f t="shared" si="9"/>
        <v>2817.4191278635117</v>
      </c>
      <c r="W25" s="52">
        <f t="shared" si="9"/>
        <v>52.928837941028178</v>
      </c>
      <c r="X25" s="52">
        <f t="shared" si="9"/>
        <v>-1266.7084478311735</v>
      </c>
      <c r="Y25" s="52">
        <f t="shared" si="9"/>
        <v>-1910.9384703809483</v>
      </c>
      <c r="Z25" s="52">
        <f t="shared" si="9"/>
        <v>2593.1731946507207</v>
      </c>
      <c r="AA25" s="52">
        <f t="shared" si="9"/>
        <v>-1654.7338747693721</v>
      </c>
      <c r="AB25" s="52">
        <f t="shared" si="9"/>
        <v>1387.173903346993</v>
      </c>
      <c r="AC25" s="52">
        <f t="shared" si="9"/>
        <v>-715.60621094804083</v>
      </c>
      <c r="AD25" s="52">
        <f t="shared" si="9"/>
        <v>-140.73781720110856</v>
      </c>
      <c r="AE25" s="52">
        <f t="shared" si="9"/>
        <v>831.86500217068533</v>
      </c>
      <c r="AF25" s="52">
        <f t="shared" si="9"/>
        <v>4235.5302604229801</v>
      </c>
      <c r="AG25" s="52">
        <f t="shared" si="9"/>
        <v>-468.43426845394424</v>
      </c>
      <c r="AH25" s="52">
        <f t="shared" si="9"/>
        <v>-1741.9095502262935</v>
      </c>
      <c r="AI25" s="52">
        <f t="shared" si="9"/>
        <v>-1861.420612955917</v>
      </c>
      <c r="AJ25" s="52">
        <f t="shared" si="9"/>
        <v>-1459.3311314536113</v>
      </c>
      <c r="AK25" s="52">
        <f t="shared" si="9"/>
        <v>-45.879153126908932</v>
      </c>
      <c r="AL25" s="52">
        <f t="shared" si="9"/>
        <v>-2144.0636415011104</v>
      </c>
      <c r="AM25" s="52">
        <f t="shared" si="9"/>
        <v>-1212.1855253284448</v>
      </c>
      <c r="AN25" s="52">
        <f t="shared" si="9"/>
        <v>-364.62477932787442</v>
      </c>
      <c r="AO25" s="52">
        <f t="shared" si="9"/>
        <v>-428.11080996089731</v>
      </c>
      <c r="AP25" s="52">
        <f t="shared" si="9"/>
        <v>988.03787570926943</v>
      </c>
      <c r="AQ25" s="52">
        <f t="shared" si="9"/>
        <v>-1859.2461939551577</v>
      </c>
      <c r="AR25" s="52">
        <f t="shared" si="9"/>
        <v>-1736.3034068368434</v>
      </c>
      <c r="AS25" s="52">
        <f t="shared" si="9"/>
        <v>-732.06249772610317</v>
      </c>
      <c r="AT25" s="52">
        <f t="shared" si="9"/>
        <v>549.64670000158367</v>
      </c>
      <c r="AU25" s="52">
        <f t="shared" si="9"/>
        <v>-367.65835246161441</v>
      </c>
      <c r="AV25" s="52">
        <f t="shared" si="9"/>
        <v>-1959.4966740968666</v>
      </c>
      <c r="AW25" s="52">
        <f t="shared" si="9"/>
        <v>447.04473362759745</v>
      </c>
      <c r="AX25" s="52">
        <f t="shared" si="9"/>
        <v>-595.46224820557109</v>
      </c>
      <c r="AY25" s="52">
        <f t="shared" si="9"/>
        <v>1503.8924084878963</v>
      </c>
      <c r="AZ25" s="52">
        <f t="shared" si="9"/>
        <v>-1410.9268094871077</v>
      </c>
      <c r="BA25" s="52">
        <f t="shared" si="9"/>
        <v>-912.4702253761352</v>
      </c>
      <c r="BB25" s="52">
        <f t="shared" si="9"/>
        <v>409.66711352212587</v>
      </c>
      <c r="BC25" s="52">
        <f t="shared" si="9"/>
        <v>-901.25508421898121</v>
      </c>
      <c r="BD25" s="52">
        <f t="shared" si="9"/>
        <v>2262.6604262517503</v>
      </c>
      <c r="BE25" s="52">
        <f t="shared" si="9"/>
        <v>-1462.3202348923805</v>
      </c>
      <c r="BF25" s="52">
        <f t="shared" si="9"/>
        <v>127.1221886290441</v>
      </c>
      <c r="BG25" s="52">
        <f t="shared" si="9"/>
        <v>-405.70054015704955</v>
      </c>
      <c r="BH25" s="52">
        <f t="shared" si="9"/>
        <v>378.35194614525244</v>
      </c>
      <c r="BI25" s="52">
        <f t="shared" si="9"/>
        <v>-293.21846862892562</v>
      </c>
      <c r="BJ25" s="52">
        <f t="shared" si="9"/>
        <v>176.19505435776955</v>
      </c>
      <c r="BK25" s="52">
        <f t="shared" si="9"/>
        <v>-190.54473636187322</v>
      </c>
      <c r="BL25" s="52">
        <f t="shared" si="9"/>
        <v>-88.70193819879205</v>
      </c>
      <c r="BM25" s="52">
        <f t="shared" si="9"/>
        <v>-43.006458541407483</v>
      </c>
      <c r="BN25" s="52">
        <f t="shared" si="9"/>
        <v>-453.73163137944357</v>
      </c>
      <c r="BO25" s="52">
        <f t="shared" si="9"/>
        <v>-110.76687356407638</v>
      </c>
      <c r="BP25" s="52">
        <f t="shared" si="9"/>
        <v>-691.43995933818223</v>
      </c>
      <c r="BQ25" s="52">
        <f t="shared" ref="BQ25:EB25" si="10">BQ9-BP9</f>
        <v>-17.975265461340314</v>
      </c>
      <c r="BR25" s="52">
        <f t="shared" si="10"/>
        <v>-321.75273046825896</v>
      </c>
      <c r="BS25" s="52">
        <f t="shared" si="10"/>
        <v>556.31885722740844</v>
      </c>
      <c r="BT25" s="52">
        <f t="shared" si="10"/>
        <v>-816.07355401977838</v>
      </c>
      <c r="BU25" s="52">
        <f t="shared" si="10"/>
        <v>-622.66971949105209</v>
      </c>
      <c r="BV25" s="52">
        <f t="shared" si="10"/>
        <v>258.87011594716751</v>
      </c>
      <c r="BW25" s="52">
        <f t="shared" si="10"/>
        <v>-81.328489388833987</v>
      </c>
      <c r="BX25" s="52">
        <f t="shared" si="10"/>
        <v>-72.314391688574688</v>
      </c>
      <c r="BY25" s="52">
        <f t="shared" si="10"/>
        <v>-506.87740692451189</v>
      </c>
      <c r="BZ25" s="52">
        <f t="shared" si="10"/>
        <v>435.55494089720014</v>
      </c>
      <c r="CA25" s="52">
        <f t="shared" si="10"/>
        <v>-410.53040738476557</v>
      </c>
      <c r="CB25" s="52">
        <f t="shared" si="10"/>
        <v>-377.45809391992225</v>
      </c>
      <c r="CC25" s="52">
        <f t="shared" si="10"/>
        <v>-245.05208909155044</v>
      </c>
      <c r="CD25" s="52">
        <f t="shared" si="10"/>
        <v>-150.00725511509518</v>
      </c>
      <c r="CE25" s="52">
        <f t="shared" si="10"/>
        <v>401.74320444808109</v>
      </c>
      <c r="CF25" s="52">
        <f t="shared" si="10"/>
        <v>1652.3553910507471</v>
      </c>
      <c r="CG25" s="52">
        <f t="shared" si="10"/>
        <v>1182.3281656222098</v>
      </c>
      <c r="CH25" s="52">
        <f t="shared" si="10"/>
        <v>1248.259709138496</v>
      </c>
      <c r="CI25" s="52">
        <f t="shared" si="10"/>
        <v>22.076553181148483</v>
      </c>
      <c r="CJ25" s="52">
        <f t="shared" si="10"/>
        <v>-119.54403189811273</v>
      </c>
      <c r="CK25" s="52">
        <f t="shared" si="10"/>
        <v>361.2021538981935</v>
      </c>
      <c r="CL25" s="52">
        <f t="shared" si="10"/>
        <v>-366.9538450112741</v>
      </c>
      <c r="CM25" s="52">
        <f t="shared" si="10"/>
        <v>-790.07881294601248</v>
      </c>
      <c r="CN25" s="52">
        <f t="shared" si="10"/>
        <v>-1166.817307338526</v>
      </c>
      <c r="CO25" s="52">
        <f t="shared" si="10"/>
        <v>-122.01576381271298</v>
      </c>
      <c r="CP25" s="52">
        <f t="shared" si="10"/>
        <v>-452.73652215329639</v>
      </c>
      <c r="CQ25" s="52">
        <f t="shared" si="10"/>
        <v>80.280125370205496</v>
      </c>
      <c r="CR25" s="52">
        <f t="shared" si="10"/>
        <v>-624.20050269464264</v>
      </c>
      <c r="CS25" s="52">
        <f t="shared" si="10"/>
        <v>-197.24267454029177</v>
      </c>
      <c r="CT25" s="52">
        <f t="shared" si="10"/>
        <v>36.814188637668849</v>
      </c>
      <c r="CU25" s="52">
        <f t="shared" si="10"/>
        <v>-52.594895257119788</v>
      </c>
      <c r="CV25" s="52">
        <f t="shared" si="10"/>
        <v>-2533.4985912391712</v>
      </c>
      <c r="CW25" s="52">
        <f t="shared" si="10"/>
        <v>1208.688458498902</v>
      </c>
      <c r="CX25" s="52">
        <f t="shared" si="10"/>
        <v>568.74510186565749</v>
      </c>
      <c r="CY25" s="52">
        <f t="shared" si="10"/>
        <v>970.18383727283799</v>
      </c>
      <c r="CZ25" s="52">
        <f t="shared" si="10"/>
        <v>-1680.44240438017</v>
      </c>
      <c r="DA25" s="52">
        <f t="shared" si="10"/>
        <v>297.85377478132432</v>
      </c>
      <c r="DB25" s="52">
        <f t="shared" si="10"/>
        <v>872.42812712777231</v>
      </c>
      <c r="DC25" s="52">
        <f t="shared" si="10"/>
        <v>24.043552760922466</v>
      </c>
      <c r="DD25" s="52">
        <f t="shared" si="10"/>
        <v>1229.4982517533062</v>
      </c>
      <c r="DE25" s="52">
        <f t="shared" si="10"/>
        <v>-148.17792559556256</v>
      </c>
      <c r="DF25" s="52">
        <f t="shared" si="10"/>
        <v>-298.12757484383474</v>
      </c>
      <c r="DG25" s="52">
        <f t="shared" si="10"/>
        <v>1002.1122803402686</v>
      </c>
      <c r="DH25" s="52">
        <f t="shared" si="10"/>
        <v>-143.06381694883748</v>
      </c>
      <c r="DI25" s="52">
        <f t="shared" si="10"/>
        <v>241.43090781169303</v>
      </c>
      <c r="DJ25" s="52">
        <f t="shared" si="10"/>
        <v>665.6765518157481</v>
      </c>
      <c r="DK25" s="52">
        <f t="shared" si="10"/>
        <v>1138.5513347980886</v>
      </c>
      <c r="DL25" s="52">
        <f t="shared" si="10"/>
        <v>-145.42347355895618</v>
      </c>
      <c r="DM25" s="52">
        <f t="shared" si="10"/>
        <v>379.94515084709565</v>
      </c>
      <c r="DN25" s="52">
        <f t="shared" si="10"/>
        <v>76.656718781567179</v>
      </c>
      <c r="DO25" s="52">
        <f t="shared" si="10"/>
        <v>-545.49823906025267</v>
      </c>
      <c r="DP25" s="52">
        <f t="shared" si="10"/>
        <v>-4638.8079446627671</v>
      </c>
      <c r="DQ25" s="52">
        <f t="shared" si="10"/>
        <v>2910.4551815069572</v>
      </c>
      <c r="DR25" s="52">
        <f t="shared" si="10"/>
        <v>-2158.5549443676136</v>
      </c>
      <c r="DS25" s="52">
        <f t="shared" si="10"/>
        <v>-1186.5551829007018</v>
      </c>
      <c r="DT25" s="52">
        <f t="shared" si="10"/>
        <v>2537.7908906644006</v>
      </c>
      <c r="DU25" s="52">
        <f t="shared" si="10"/>
        <v>555.50461306006764</v>
      </c>
      <c r="DV25" s="52">
        <f t="shared" si="10"/>
        <v>-2102.5850168566394</v>
      </c>
      <c r="DW25" s="52">
        <f t="shared" si="10"/>
        <v>-1783.7267325205175</v>
      </c>
      <c r="DX25" s="52">
        <f t="shared" si="10"/>
        <v>-1976.4681375580549</v>
      </c>
      <c r="DY25" s="52">
        <f t="shared" si="10"/>
        <v>24.092718713262002</v>
      </c>
      <c r="DZ25" s="52">
        <f t="shared" si="10"/>
        <v>-550.25781592310523</v>
      </c>
      <c r="EA25" s="52">
        <f t="shared" si="10"/>
        <v>245.35900515293179</v>
      </c>
      <c r="EB25" s="52">
        <f t="shared" si="10"/>
        <v>126.63805795699591</v>
      </c>
      <c r="EC25" s="52">
        <f t="shared" ref="EC25:FC25" si="11">EC9-EB9</f>
        <v>-15.957822357770056</v>
      </c>
      <c r="ED25" s="52">
        <f t="shared" si="11"/>
        <v>-1500.218642961976</v>
      </c>
      <c r="EE25" s="52">
        <f t="shared" si="11"/>
        <v>1269.229235280276</v>
      </c>
      <c r="EF25" s="52">
        <f t="shared" si="11"/>
        <v>1095.4531550214306</v>
      </c>
      <c r="EG25" s="52">
        <f t="shared" si="11"/>
        <v>253.83477216500614</v>
      </c>
      <c r="EH25" s="52">
        <f t="shared" si="11"/>
        <v>-757.35795265114575</v>
      </c>
      <c r="EI25" s="52">
        <f t="shared" si="11"/>
        <v>239.39233847921423</v>
      </c>
      <c r="EJ25" s="52">
        <f t="shared" si="11"/>
        <v>-2380.7365336058429</v>
      </c>
      <c r="EK25" s="52">
        <f t="shared" si="11"/>
        <v>-1416.713382393893</v>
      </c>
      <c r="EL25" s="52">
        <f t="shared" si="11"/>
        <v>-1211.1111961696006</v>
      </c>
      <c r="EM25" s="52">
        <f t="shared" si="11"/>
        <v>-1340.9869478463806</v>
      </c>
      <c r="EN25" s="52">
        <f t="shared" si="11"/>
        <v>2100.0439717425616</v>
      </c>
      <c r="EO25" s="52">
        <f t="shared" si="11"/>
        <v>279.46036052636919</v>
      </c>
      <c r="EP25" s="52">
        <f t="shared" si="11"/>
        <v>-1312.1455845533492</v>
      </c>
      <c r="EQ25" s="52">
        <f t="shared" si="11"/>
        <v>-192.24771117678029</v>
      </c>
      <c r="ER25" s="52">
        <f t="shared" si="11"/>
        <v>-958.53235671046423</v>
      </c>
      <c r="ES25" s="52">
        <f t="shared" si="11"/>
        <v>1059.4810913777037</v>
      </c>
      <c r="ET25" s="52">
        <f t="shared" si="11"/>
        <v>648.20897824711574</v>
      </c>
      <c r="EU25" s="52">
        <f t="shared" si="11"/>
        <v>247.47538034357422</v>
      </c>
      <c r="EV25" s="52">
        <f t="shared" si="11"/>
        <v>-24.888987581376568</v>
      </c>
      <c r="EW25" s="52">
        <f t="shared" si="11"/>
        <v>307.18531717760197</v>
      </c>
      <c r="EX25" s="52">
        <f t="shared" si="11"/>
        <v>-552.68815384052868</v>
      </c>
      <c r="EY25" s="52">
        <f t="shared" si="11"/>
        <v>245.83300594249158</v>
      </c>
      <c r="EZ25" s="52">
        <f t="shared" si="11"/>
        <v>-1890.0632681257266</v>
      </c>
      <c r="FA25" s="52">
        <f t="shared" si="11"/>
        <v>62.179369740624679</v>
      </c>
      <c r="FB25" s="52">
        <f t="shared" si="11"/>
        <v>-1071.7049815744831</v>
      </c>
      <c r="FC25" s="52">
        <f t="shared" si="11"/>
        <v>-907.60793544990884</v>
      </c>
      <c r="FD25" s="133">
        <v>-61.058309056130923</v>
      </c>
      <c r="FE25" s="133">
        <v>-2086.5676879745597</v>
      </c>
      <c r="FF25" s="133">
        <v>-3215.5275999043661</v>
      </c>
      <c r="FG25" s="133">
        <v>2133.4065005333878</v>
      </c>
      <c r="FH25" s="133">
        <v>-2441.3868611642297</v>
      </c>
      <c r="FI25" s="133">
        <v>1145.4581204758947</v>
      </c>
      <c r="FJ25" s="133">
        <v>-4433.1735341044223</v>
      </c>
      <c r="FK25" s="133">
        <v>-3833.7699475636782</v>
      </c>
      <c r="FL25" s="133">
        <v>-4941.6202203519952</v>
      </c>
      <c r="FM25" s="133">
        <v>1730.5863731094378</v>
      </c>
      <c r="FN25" s="133">
        <v>124.3978655067985</v>
      </c>
      <c r="FO25" s="135">
        <v>-688.78375726568129</v>
      </c>
      <c r="FP25" s="137">
        <v>-1564.5242839576258</v>
      </c>
      <c r="FQ25" s="133">
        <v>473.32726694894848</v>
      </c>
      <c r="FR25" s="133">
        <v>3179.6784380549116</v>
      </c>
      <c r="FS25" s="133">
        <v>824.20480509503363</v>
      </c>
      <c r="FT25" s="133">
        <v>-1096.8777124289509</v>
      </c>
      <c r="FU25" s="135">
        <v>2887.58590296084</v>
      </c>
      <c r="FV25" s="135">
        <v>-218.64032514174028</v>
      </c>
      <c r="FW25" s="135">
        <v>-19.171500270621479</v>
      </c>
      <c r="FX25" s="135">
        <v>-48.609361906938219</v>
      </c>
      <c r="FY25" s="55">
        <v>480.09508689122458</v>
      </c>
      <c r="FZ25" s="55">
        <v>-1533.9256977413656</v>
      </c>
      <c r="GA25" s="55">
        <v>943.05299075302969</v>
      </c>
      <c r="GB25" s="178">
        <v>871.5663020062907</v>
      </c>
      <c r="GC25" s="52">
        <v>175.6744555174194</v>
      </c>
      <c r="GD25" s="52">
        <v>-395.97994949122625</v>
      </c>
      <c r="GE25" s="52">
        <v>-97.095490517433547</v>
      </c>
      <c r="GF25" s="52">
        <v>-193.67980953146292</v>
      </c>
      <c r="GG25" s="52">
        <v>-269.89662600697812</v>
      </c>
      <c r="GH25" s="52">
        <v>681.20572743503556</v>
      </c>
      <c r="GI25" s="52">
        <v>-60.535994592043565</v>
      </c>
      <c r="GJ25" s="52">
        <v>-24.759733485787507</v>
      </c>
      <c r="GK25" s="52">
        <v>-234.57381358580983</v>
      </c>
      <c r="GL25" s="52">
        <v>34.829060533352958</v>
      </c>
      <c r="GM25" s="55">
        <v>-72.564027237607604</v>
      </c>
      <c r="GN25" s="209">
        <v>142.24745628613891</v>
      </c>
      <c r="GO25" s="204">
        <v>-65.560162616981302</v>
      </c>
      <c r="GP25" s="204">
        <v>-9.6776672312170433</v>
      </c>
      <c r="GQ25" s="204">
        <v>29.815754034007341</v>
      </c>
      <c r="GR25" s="204">
        <v>86.867974946813547</v>
      </c>
      <c r="GS25" s="204">
        <v>-220.00856614878117</v>
      </c>
      <c r="GT25" s="207">
        <v>292.76035280039412</v>
      </c>
    </row>
    <row r="26" spans="1:202" s="56" customFormat="1" ht="12.75" customHeight="1" x14ac:dyDescent="0.25">
      <c r="A26" s="50" t="s">
        <v>32</v>
      </c>
      <c r="B26" s="57"/>
      <c r="C26" s="52">
        <v>-11461.398900837163</v>
      </c>
      <c r="D26" s="52">
        <v>5300.8153355760942</v>
      </c>
      <c r="E26" s="52">
        <v>-3715.0151803890149</v>
      </c>
      <c r="F26" s="52">
        <v>-1312.9731607035355</v>
      </c>
      <c r="G26" s="52">
        <v>2103.9416733769149</v>
      </c>
      <c r="H26" s="52">
        <v>8626.3257816671303</v>
      </c>
      <c r="I26" s="52">
        <v>17534.345013446848</v>
      </c>
      <c r="J26" s="52">
        <v>33201.936441107537</v>
      </c>
      <c r="K26" s="52">
        <v>-23624.606082855938</v>
      </c>
      <c r="L26" s="52">
        <v>54736.407820641478</v>
      </c>
      <c r="M26" s="52">
        <v>-16201.269624821158</v>
      </c>
      <c r="N26" s="52">
        <v>-561.39453414164166</v>
      </c>
      <c r="O26" s="53">
        <v>-6769.5751410037919</v>
      </c>
      <c r="P26" s="52">
        <v>-584.04694595538683</v>
      </c>
      <c r="Q26" s="52">
        <v>2375.9979388655602</v>
      </c>
      <c r="R26" s="52">
        <v>-13785.841854071083</v>
      </c>
      <c r="S26" s="52">
        <v>-30320.019330801715</v>
      </c>
      <c r="T26" s="52">
        <v>4978.1707037049682</v>
      </c>
      <c r="U26" s="52">
        <v>-6149.0060152530687</v>
      </c>
      <c r="V26" s="52">
        <v>6147.419316827828</v>
      </c>
      <c r="W26" s="52">
        <v>53.787027711592714</v>
      </c>
      <c r="X26" s="52">
        <v>-2848.1046296756513</v>
      </c>
      <c r="Y26" s="52">
        <v>-4450.2002737784615</v>
      </c>
      <c r="Z26" s="52">
        <v>6143.4805113235698</v>
      </c>
      <c r="AA26" s="53">
        <v>-3961.3744039288954</v>
      </c>
      <c r="AB26" s="52">
        <v>3098.8955800000053</v>
      </c>
      <c r="AC26" s="52">
        <v>-1687.9407000000115</v>
      </c>
      <c r="AD26" s="52">
        <v>-325.70649999999557</v>
      </c>
      <c r="AE26" s="52">
        <v>2067.6858000000007</v>
      </c>
      <c r="AF26" s="52">
        <v>10629.778700000006</v>
      </c>
      <c r="AG26" s="52">
        <v>-1264.1399999999871</v>
      </c>
      <c r="AH26" s="52">
        <v>-4724.22750000001</v>
      </c>
      <c r="AI26" s="52">
        <v>-5501.7382999999809</v>
      </c>
      <c r="AJ26" s="52">
        <v>-4465.2318000000078</v>
      </c>
      <c r="AK26" s="52">
        <v>-121.12560000000818</v>
      </c>
      <c r="AL26" s="52">
        <v>-7637.18299999998</v>
      </c>
      <c r="AM26" s="53">
        <v>-4446.8797000000131</v>
      </c>
      <c r="AN26" s="52">
        <v>-1501.0540999999848</v>
      </c>
      <c r="AO26" s="52">
        <v>-1629.3926000000367</v>
      </c>
      <c r="AP26" s="52">
        <v>3800.83340000002</v>
      </c>
      <c r="AQ26" s="52">
        <v>-6337.0727000000024</v>
      </c>
      <c r="AR26" s="52">
        <v>-5956.7265000000216</v>
      </c>
      <c r="AS26" s="52">
        <v>-2428.4685999999879</v>
      </c>
      <c r="AT26" s="52">
        <v>1788.0373999999792</v>
      </c>
      <c r="AU26" s="52">
        <v>-1154.9029000000144</v>
      </c>
      <c r="AV26" s="52">
        <v>-6060.1233999999631</v>
      </c>
      <c r="AW26" s="52">
        <v>1383.7740999999774</v>
      </c>
      <c r="AX26" s="52">
        <v>-1754.2694000000056</v>
      </c>
      <c r="AY26" s="53">
        <v>4220.5622000000221</v>
      </c>
      <c r="AZ26" s="52">
        <v>-3383.4276986479736</v>
      </c>
      <c r="BA26" s="52">
        <v>-1930.1885305611258</v>
      </c>
      <c r="BB26" s="54">
        <v>731.8528638350931</v>
      </c>
      <c r="BC26" s="54">
        <v>-1382.2450324880374</v>
      </c>
      <c r="BD26" s="54">
        <v>2584.1754651499868</v>
      </c>
      <c r="BE26" s="54">
        <v>-1354.7158845604972</v>
      </c>
      <c r="BF26" s="54">
        <v>181.8530905781372</v>
      </c>
      <c r="BG26" s="54">
        <v>-99.129290178196243</v>
      </c>
      <c r="BH26" s="54">
        <v>-6.6225659019369232</v>
      </c>
      <c r="BI26" s="54">
        <v>80.178728491887796</v>
      </c>
      <c r="BJ26" s="54">
        <v>-188.62543779824864</v>
      </c>
      <c r="BK26" s="53">
        <v>332.9441108335277</v>
      </c>
      <c r="BL26" s="52">
        <v>245.11710907256418</v>
      </c>
      <c r="BM26" s="54">
        <v>-102.08736913762596</v>
      </c>
      <c r="BN26" s="54">
        <v>2271.6487242754574</v>
      </c>
      <c r="BO26" s="54">
        <v>593.60267898396614</v>
      </c>
      <c r="BP26" s="54">
        <v>6113.0756780444799</v>
      </c>
      <c r="BQ26" s="54">
        <v>236.77102422446501</v>
      </c>
      <c r="BR26" s="54">
        <v>3752.5271701656975</v>
      </c>
      <c r="BS26" s="54">
        <v>-7245.5432662214771</v>
      </c>
      <c r="BT26" s="54">
        <v>11427.936588522993</v>
      </c>
      <c r="BU26" s="54">
        <v>9211.503478001312</v>
      </c>
      <c r="BV26" s="54">
        <v>-4073.6388781370092</v>
      </c>
      <c r="BW26" s="53">
        <v>1396.8892855605284</v>
      </c>
      <c r="BX26" s="52">
        <v>1333.72712428763</v>
      </c>
      <c r="BY26" s="54">
        <v>9411.1853143530461</v>
      </c>
      <c r="BZ26" s="54">
        <v>-8315.9247603112963</v>
      </c>
      <c r="CA26" s="54">
        <v>7898.9051501960976</v>
      </c>
      <c r="CB26" s="54">
        <v>7539.108255819925</v>
      </c>
      <c r="CC26" s="54">
        <v>4986.7151209548429</v>
      </c>
      <c r="CD26" s="54">
        <v>3455.8864563491807</v>
      </c>
      <c r="CE26" s="54">
        <v>-9312.4294429599613</v>
      </c>
      <c r="CF26" s="54">
        <v>-39104.316973295659</v>
      </c>
      <c r="CG26" s="54">
        <v>-28482.693622747633</v>
      </c>
      <c r="CH26" s="54">
        <v>-30452.8207043808</v>
      </c>
      <c r="CI26" s="53">
        <v>-563.21777518262559</v>
      </c>
      <c r="CJ26" s="52">
        <v>3016.1234599130171</v>
      </c>
      <c r="CK26" s="52">
        <v>-8345.7593906159473</v>
      </c>
      <c r="CL26" s="52">
        <v>8481.5481831920679</v>
      </c>
      <c r="CM26" s="52">
        <v>18772.044200000008</v>
      </c>
      <c r="CN26" s="52">
        <v>28287.736154999999</v>
      </c>
      <c r="CO26" s="52">
        <v>3003.9061858309287</v>
      </c>
      <c r="CP26" s="52">
        <v>11437.034565175576</v>
      </c>
      <c r="CQ26" s="52">
        <v>-2108.0370380491941</v>
      </c>
      <c r="CR26" s="52">
        <v>16208.878619068812</v>
      </c>
      <c r="CS26" s="52">
        <v>5150.870923652391</v>
      </c>
      <c r="CT26" s="52">
        <v>-1167.2458600000191</v>
      </c>
      <c r="CU26" s="53">
        <v>1562.7287273592453</v>
      </c>
      <c r="CV26" s="52">
        <v>-22732.375579999989</v>
      </c>
      <c r="CW26" s="52">
        <v>10949.179266623409</v>
      </c>
      <c r="CX26" s="52">
        <v>5184.2978783864164</v>
      </c>
      <c r="CY26" s="52">
        <v>8926.8496800000012</v>
      </c>
      <c r="CZ26" s="52">
        <v>-15390.159080928184</v>
      </c>
      <c r="DA26" s="52">
        <v>2770.3868132729112</v>
      </c>
      <c r="DB26" s="52">
        <v>8210.3118445052805</v>
      </c>
      <c r="DC26" s="52">
        <v>232.88016587532849</v>
      </c>
      <c r="DD26" s="52">
        <v>12049.000036209261</v>
      </c>
      <c r="DE26" s="52">
        <v>-1643.1096567656184</v>
      </c>
      <c r="DF26" s="52">
        <v>-3135.6235736576127</v>
      </c>
      <c r="DG26" s="53">
        <v>10741.772134352175</v>
      </c>
      <c r="DH26" s="52">
        <v>-1539.0884872358449</v>
      </c>
      <c r="DI26" s="52">
        <v>2836.6667721028566</v>
      </c>
      <c r="DJ26" s="52">
        <v>8003.8341329061241</v>
      </c>
      <c r="DK26" s="52">
        <v>13814.32936339839</v>
      </c>
      <c r="DL26" s="52">
        <v>-1513.1498579772724</v>
      </c>
      <c r="DM26" s="52">
        <v>5093.3938005521613</v>
      </c>
      <c r="DN26" s="52">
        <v>1367.8496317818638</v>
      </c>
      <c r="DO26" s="52">
        <v>-8545.8890335456617</v>
      </c>
      <c r="DP26" s="52">
        <v>-76283.146788352722</v>
      </c>
      <c r="DQ26" s="52">
        <v>47550.489710567235</v>
      </c>
      <c r="DR26" s="52">
        <v>-35368.940042554146</v>
      </c>
      <c r="DS26" s="53">
        <v>-18637.519821136455</v>
      </c>
      <c r="DT26" s="52">
        <v>39355.375663979685</v>
      </c>
      <c r="DU26" s="52">
        <v>8673.800727106669</v>
      </c>
      <c r="DV26" s="52">
        <v>-33106.647097399866</v>
      </c>
      <c r="DW26" s="52">
        <v>-21260.958898841483</v>
      </c>
      <c r="DX26" s="52">
        <v>-40232.111556354321</v>
      </c>
      <c r="DY26" s="52">
        <v>334.6260977436196</v>
      </c>
      <c r="DZ26" s="52">
        <v>-8874.1970947920672</v>
      </c>
      <c r="EA26" s="52">
        <v>3955.739935345835</v>
      </c>
      <c r="EB26" s="52">
        <v>2051.6335088069454</v>
      </c>
      <c r="EC26" s="52">
        <v>-248.16388007838776</v>
      </c>
      <c r="ED26" s="52">
        <v>-23664.559771443444</v>
      </c>
      <c r="EE26" s="53">
        <v>19626.130978982303</v>
      </c>
      <c r="EF26" s="52">
        <v>16747.762577057307</v>
      </c>
      <c r="EG26" s="52">
        <v>3886.1162495790454</v>
      </c>
      <c r="EH26" s="52">
        <v>-11697.596576263459</v>
      </c>
      <c r="EI26" s="52">
        <v>3704.6649148063466</v>
      </c>
      <c r="EJ26" s="52">
        <v>-39663.99631298372</v>
      </c>
      <c r="EK26" s="52">
        <v>-25331.454875523195</v>
      </c>
      <c r="EL26" s="52">
        <v>-22690.417441026893</v>
      </c>
      <c r="EM26" s="52">
        <v>-25009.984508005669</v>
      </c>
      <c r="EN26" s="52">
        <v>43379.370941161556</v>
      </c>
      <c r="EO26" s="52">
        <v>8376.4654449329773</v>
      </c>
      <c r="EP26" s="52">
        <v>-37571.374677408559</v>
      </c>
      <c r="EQ26" s="55">
        <v>-5409.6643896806509</v>
      </c>
      <c r="ER26" s="52">
        <v>-25533.250887453116</v>
      </c>
      <c r="ES26" s="52">
        <v>28462.496703666278</v>
      </c>
      <c r="ET26" s="52">
        <v>21558.636604745723</v>
      </c>
      <c r="EU26" s="52">
        <v>8280.1363616807485</v>
      </c>
      <c r="EV26" s="52">
        <v>-926.68548384797373</v>
      </c>
      <c r="EW26" s="52">
        <v>11227.243674763871</v>
      </c>
      <c r="EX26" s="52">
        <v>-19938.215254160295</v>
      </c>
      <c r="EY26" s="52">
        <v>8437.6733667710687</v>
      </c>
      <c r="EZ26" s="52">
        <v>-63657.068064987536</v>
      </c>
      <c r="FA26" s="52">
        <v>2033.29830808203</v>
      </c>
      <c r="FB26" s="52">
        <v>-34625.414086083532</v>
      </c>
      <c r="FC26" s="55">
        <v>-28558.234302238241</v>
      </c>
      <c r="FD26" s="133">
        <v>-1761.5187080455178</v>
      </c>
      <c r="FE26" s="133">
        <v>-63670.872632672421</v>
      </c>
      <c r="FF26" s="133">
        <v>-97413.51996917573</v>
      </c>
      <c r="FG26" s="133">
        <v>63476.637895241038</v>
      </c>
      <c r="FH26" s="133">
        <v>-54867.31497087756</v>
      </c>
      <c r="FI26" s="133">
        <v>22565.746780406222</v>
      </c>
      <c r="FJ26" s="133">
        <v>-86275.134632676418</v>
      </c>
      <c r="FK26" s="133">
        <v>-74860.207184113795</v>
      </c>
      <c r="FL26" s="133">
        <v>-96803.58397164724</v>
      </c>
      <c r="FM26" s="133">
        <v>33869.533169033086</v>
      </c>
      <c r="FN26" s="133">
        <v>2598.0895084492759</v>
      </c>
      <c r="FO26" s="135">
        <v>-16032.723517410497</v>
      </c>
      <c r="FP26" s="137">
        <v>-40707.216164606645</v>
      </c>
      <c r="FQ26" s="133">
        <v>18774.122942128732</v>
      </c>
      <c r="FR26" s="133">
        <v>125993.43342718238</v>
      </c>
      <c r="FS26" s="133">
        <v>32624.360630731087</v>
      </c>
      <c r="FT26" s="133">
        <v>-43424.741235339134</v>
      </c>
      <c r="FU26" s="135">
        <v>115884.72647283759</v>
      </c>
      <c r="FV26" s="135">
        <v>-8827.2137356035291</v>
      </c>
      <c r="FW26" s="135">
        <v>-367.50786088962741</v>
      </c>
      <c r="FX26" s="135">
        <v>-1763.4390070628449</v>
      </c>
      <c r="FY26" s="55">
        <v>19590.638526228606</v>
      </c>
      <c r="FZ26" s="55">
        <v>-64262.82873721431</v>
      </c>
      <c r="GA26" s="55">
        <v>40737.586855443777</v>
      </c>
      <c r="GB26" s="178">
        <v>39404.415174128066</v>
      </c>
      <c r="GC26" s="52">
        <v>8325.3779928190597</v>
      </c>
      <c r="GD26" s="52">
        <v>-20756.554883551005</v>
      </c>
      <c r="GE26" s="52">
        <v>-9065.3081443491028</v>
      </c>
      <c r="GF26" s="52">
        <v>-13666.810305387608</v>
      </c>
      <c r="GG26" s="52">
        <v>-19491.502941645176</v>
      </c>
      <c r="GH26" s="52">
        <v>54022.304363804113</v>
      </c>
      <c r="GI26" s="52">
        <v>-5010.7017839526025</v>
      </c>
      <c r="GJ26" s="52">
        <v>-6385.9234337652551</v>
      </c>
      <c r="GK26" s="52">
        <v>-33106.411151898188</v>
      </c>
      <c r="GL26" s="52">
        <v>4638.9401056078486</v>
      </c>
      <c r="GM26" s="55">
        <v>-14178.669541654182</v>
      </c>
      <c r="GN26" s="209">
        <v>44469.744470656093</v>
      </c>
      <c r="GO26" s="204">
        <v>-25191.270346323974</v>
      </c>
      <c r="GP26" s="204">
        <v>-24054.063529940151</v>
      </c>
      <c r="GQ26" s="204">
        <v>-47931.760989861432</v>
      </c>
      <c r="GR26" s="204">
        <v>-77880.855605883466</v>
      </c>
      <c r="GS26" s="204">
        <v>-35988.30932784843</v>
      </c>
      <c r="GT26" s="207">
        <v>30464.25214423424</v>
      </c>
    </row>
    <row r="27" spans="1:202" s="56" customFormat="1" ht="12.75" customHeight="1" x14ac:dyDescent="0.25">
      <c r="A27" s="50" t="s">
        <v>33</v>
      </c>
      <c r="B27" s="57"/>
      <c r="C27" s="52">
        <v>16.257126812040042</v>
      </c>
      <c r="D27" s="52">
        <v>680.56373000000008</v>
      </c>
      <c r="E27" s="52">
        <v>-4076.4036400000005</v>
      </c>
      <c r="F27" s="52">
        <v>-245.23556399999995</v>
      </c>
      <c r="G27" s="52">
        <v>869.87250012000004</v>
      </c>
      <c r="H27" s="52">
        <v>72.139809810450117</v>
      </c>
      <c r="I27" s="52">
        <v>-2229.3909317677208</v>
      </c>
      <c r="J27" s="52">
        <v>2015.6599244017202</v>
      </c>
      <c r="K27" s="52">
        <v>5625.7366761543699</v>
      </c>
      <c r="L27" s="52">
        <v>1062.1811042857141</v>
      </c>
      <c r="M27" s="52">
        <v>772.81581000000006</v>
      </c>
      <c r="N27" s="52">
        <v>-1264.6897199999999</v>
      </c>
      <c r="O27" s="53">
        <v>-3204.5884000000001</v>
      </c>
      <c r="P27" s="52">
        <v>-1059.7891197041597</v>
      </c>
      <c r="Q27" s="52">
        <v>4875.5550223900009</v>
      </c>
      <c r="R27" s="52">
        <v>-1142.8680295699803</v>
      </c>
      <c r="S27" s="52">
        <v>1090.3626801947705</v>
      </c>
      <c r="T27" s="52">
        <v>790.7312400000003</v>
      </c>
      <c r="U27" s="52">
        <v>513.57026055289748</v>
      </c>
      <c r="V27" s="52">
        <v>1219.7443434506661</v>
      </c>
      <c r="W27" s="52">
        <v>5060.0257240000001</v>
      </c>
      <c r="X27" s="52">
        <v>259.87513299636828</v>
      </c>
      <c r="Y27" s="52">
        <v>2562.7147387080327</v>
      </c>
      <c r="Z27" s="52">
        <v>-402.17165596703114</v>
      </c>
      <c r="AA27" s="53">
        <v>1584.4940999999999</v>
      </c>
      <c r="AB27" s="52">
        <v>205.98336954580003</v>
      </c>
      <c r="AC27" s="52">
        <v>397.33593869654993</v>
      </c>
      <c r="AD27" s="52">
        <v>-2509.3034315638301</v>
      </c>
      <c r="AE27" s="52">
        <v>1283.1014573784009</v>
      </c>
      <c r="AF27" s="52">
        <v>810.54540000000009</v>
      </c>
      <c r="AG27" s="52">
        <v>1537.840997</v>
      </c>
      <c r="AH27" s="52">
        <v>-15.297493200000069</v>
      </c>
      <c r="AI27" s="52">
        <v>1077.375603956722</v>
      </c>
      <c r="AJ27" s="52">
        <v>-522.16643118879438</v>
      </c>
      <c r="AK27" s="52">
        <v>2396.8196446894808</v>
      </c>
      <c r="AL27" s="52">
        <v>1933.2982679207998</v>
      </c>
      <c r="AM27" s="53">
        <v>-580.00202222335804</v>
      </c>
      <c r="AN27" s="52">
        <v>1.8906300000001295</v>
      </c>
      <c r="AO27" s="52">
        <v>-815.29773964940011</v>
      </c>
      <c r="AP27" s="52">
        <v>-746.22620534118039</v>
      </c>
      <c r="AQ27" s="52">
        <v>1178.9181065271575</v>
      </c>
      <c r="AR27" s="52">
        <v>527.74620083376021</v>
      </c>
      <c r="AS27" s="52">
        <v>-1256.950393117012</v>
      </c>
      <c r="AT27" s="52">
        <v>473.38687254540019</v>
      </c>
      <c r="AU27" s="52">
        <v>225.90446239668569</v>
      </c>
      <c r="AV27" s="52">
        <v>-205.26694072720002</v>
      </c>
      <c r="AW27" s="52">
        <v>1041.7858107783368</v>
      </c>
      <c r="AX27" s="52">
        <v>-622.73479611724485</v>
      </c>
      <c r="AY27" s="53">
        <v>-1198.3251499999999</v>
      </c>
      <c r="AZ27" s="52">
        <v>1546.4437787751556</v>
      </c>
      <c r="BA27" s="52">
        <v>1150.1099793747758</v>
      </c>
      <c r="BB27" s="54">
        <v>363.97400235059445</v>
      </c>
      <c r="BC27" s="54">
        <v>1166.621648345505</v>
      </c>
      <c r="BD27" s="54">
        <v>197.50451627111283</v>
      </c>
      <c r="BE27" s="54">
        <v>-423.72807037494999</v>
      </c>
      <c r="BF27" s="54">
        <v>250.11586216586994</v>
      </c>
      <c r="BG27" s="54">
        <v>497.91027816544499</v>
      </c>
      <c r="BH27" s="54">
        <v>-266.23310326741796</v>
      </c>
      <c r="BI27" s="54">
        <v>147.30875204652494</v>
      </c>
      <c r="BJ27" s="54">
        <v>-1297.9359221128409</v>
      </c>
      <c r="BK27" s="53">
        <v>-254.43775156999993</v>
      </c>
      <c r="BL27" s="52">
        <v>1600.8308169349266</v>
      </c>
      <c r="BM27" s="54">
        <v>1639.5742968976801</v>
      </c>
      <c r="BN27" s="54">
        <v>1534.1551344874695</v>
      </c>
      <c r="BO27" s="54">
        <v>1759.7693751133838</v>
      </c>
      <c r="BP27" s="54">
        <v>2030.956276795104</v>
      </c>
      <c r="BQ27" s="54">
        <v>-94.107030568841466</v>
      </c>
      <c r="BR27" s="54">
        <v>-887.37618072790565</v>
      </c>
      <c r="BS27" s="54">
        <v>-2324.2715795107597</v>
      </c>
      <c r="BT27" s="54">
        <v>-1258.4196805640638</v>
      </c>
      <c r="BU27" s="54">
        <v>-279.13939565862415</v>
      </c>
      <c r="BV27" s="54">
        <v>-4827.8887709307628</v>
      </c>
      <c r="BW27" s="53">
        <v>-1145.8195343185962</v>
      </c>
      <c r="BX27" s="52">
        <v>-5450.3021051772093</v>
      </c>
      <c r="BY27" s="54">
        <v>-1771.3868060178588</v>
      </c>
      <c r="BZ27" s="54">
        <v>-1735.5389521214563</v>
      </c>
      <c r="CA27" s="54">
        <v>6794.5665716359072</v>
      </c>
      <c r="CB27" s="54">
        <v>3124.584581322616</v>
      </c>
      <c r="CC27" s="54">
        <v>-465.62974181790997</v>
      </c>
      <c r="CD27" s="54">
        <v>351.69769542712311</v>
      </c>
      <c r="CE27" s="54">
        <v>-470.23464719093329</v>
      </c>
      <c r="CF27" s="54">
        <v>-3943.2786439312695</v>
      </c>
      <c r="CG27" s="54">
        <v>-729.08243777115126</v>
      </c>
      <c r="CH27" s="54">
        <v>-11402.369241561584</v>
      </c>
      <c r="CI27" s="53">
        <v>-10697.088348796531</v>
      </c>
      <c r="CJ27" s="52">
        <v>8627.2603166881836</v>
      </c>
      <c r="CK27" s="52">
        <v>3729.4503428356279</v>
      </c>
      <c r="CL27" s="52">
        <v>-5539.700762706907</v>
      </c>
      <c r="CM27" s="52">
        <v>4352.02674742206</v>
      </c>
      <c r="CN27" s="52">
        <v>-721.7712699312176</v>
      </c>
      <c r="CO27" s="52">
        <v>1338.8270647169311</v>
      </c>
      <c r="CP27" s="52">
        <v>956.87489321355179</v>
      </c>
      <c r="CQ27" s="52">
        <v>213.16193873545456</v>
      </c>
      <c r="CR27" s="52">
        <v>-943.04439178039206</v>
      </c>
      <c r="CS27" s="52">
        <v>-209.53122270704625</v>
      </c>
      <c r="CT27" s="52">
        <v>-2659.1948522158664</v>
      </c>
      <c r="CU27" s="53">
        <v>1762.3326560912997</v>
      </c>
      <c r="CV27" s="52">
        <v>640.06535299916129</v>
      </c>
      <c r="CW27" s="52">
        <v>995.79491198193523</v>
      </c>
      <c r="CX27" s="52">
        <v>684.87285107209846</v>
      </c>
      <c r="CY27" s="52">
        <v>34.168140067644202</v>
      </c>
      <c r="CZ27" s="52">
        <v>2809.5090432525099</v>
      </c>
      <c r="DA27" s="52">
        <v>-1582.4673495238567</v>
      </c>
      <c r="DB27" s="52">
        <v>-1984.7025288868147</v>
      </c>
      <c r="DC27" s="52">
        <v>1131.0967847086356</v>
      </c>
      <c r="DD27" s="52">
        <v>-3017.9527385279775</v>
      </c>
      <c r="DE27" s="52">
        <v>-1301.6869338173731</v>
      </c>
      <c r="DF27" s="52">
        <v>3464.1166425650968</v>
      </c>
      <c r="DG27" s="53">
        <v>-339.69726756186469</v>
      </c>
      <c r="DH27" s="52">
        <v>604.01915276959721</v>
      </c>
      <c r="DI27" s="52">
        <v>-1085.3759158198905</v>
      </c>
      <c r="DJ27" s="52">
        <v>53.857266647457351</v>
      </c>
      <c r="DK27" s="52">
        <v>-5694.9342403479841</v>
      </c>
      <c r="DL27" s="52">
        <v>-230.13731348705676</v>
      </c>
      <c r="DM27" s="52">
        <v>743.78500517257476</v>
      </c>
      <c r="DN27" s="52">
        <v>-3417.8842136190774</v>
      </c>
      <c r="DO27" s="52">
        <v>-3219.2332046051747</v>
      </c>
      <c r="DP27" s="52">
        <v>4948.0762377888104</v>
      </c>
      <c r="DQ27" s="52">
        <v>-4041.4475962003185</v>
      </c>
      <c r="DR27" s="52">
        <v>2472.5330283445874</v>
      </c>
      <c r="DS27" s="53">
        <v>-230.06900179513909</v>
      </c>
      <c r="DT27" s="52">
        <v>-2400.7413030085104</v>
      </c>
      <c r="DU27" s="52">
        <v>342.16786121372604</v>
      </c>
      <c r="DV27" s="52">
        <v>1920.5188685402536</v>
      </c>
      <c r="DW27" s="52">
        <v>-2604.5164853784509</v>
      </c>
      <c r="DX27" s="52">
        <v>4972.0626988328449</v>
      </c>
      <c r="DY27" s="52">
        <v>-1764.7570243256821</v>
      </c>
      <c r="DZ27" s="52">
        <v>-2465.8588213054372</v>
      </c>
      <c r="EA27" s="52">
        <v>-1965.3428742904985</v>
      </c>
      <c r="EB27" s="52">
        <v>-2547.1708066812489</v>
      </c>
      <c r="EC27" s="52">
        <v>2673.9386526190838</v>
      </c>
      <c r="ED27" s="52">
        <v>-1988.4586609212688</v>
      </c>
      <c r="EE27" s="53">
        <v>817.46199168179476</v>
      </c>
      <c r="EF27" s="52">
        <v>3954.3839783627182</v>
      </c>
      <c r="EG27" s="52">
        <v>2703.0492299630605</v>
      </c>
      <c r="EH27" s="52">
        <v>-503.66016330060626</v>
      </c>
      <c r="EI27" s="52">
        <v>-2561.5460286205534</v>
      </c>
      <c r="EJ27" s="52">
        <v>8571.6377329578318</v>
      </c>
      <c r="EK27" s="52">
        <v>7321.3452714368559</v>
      </c>
      <c r="EL27" s="52">
        <v>-3492.7986255849892</v>
      </c>
      <c r="EM27" s="52">
        <v>3383.2944609370752</v>
      </c>
      <c r="EN27" s="52">
        <v>-5778.2005401220704</v>
      </c>
      <c r="EO27" s="52">
        <v>-563.47253717284934</v>
      </c>
      <c r="EP27" s="52">
        <v>1332.9330571961254</v>
      </c>
      <c r="EQ27" s="55">
        <v>3232.8077074512876</v>
      </c>
      <c r="ER27" s="52">
        <v>2828.8841256497117</v>
      </c>
      <c r="ES27" s="52">
        <v>-2942.4524945351873</v>
      </c>
      <c r="ET27" s="52">
        <v>994.3097054019704</v>
      </c>
      <c r="EU27" s="52">
        <v>-2393.643197821194</v>
      </c>
      <c r="EV27" s="52">
        <v>-962.55567875062638</v>
      </c>
      <c r="EW27" s="52">
        <v>-2290.1896688506276</v>
      </c>
      <c r="EX27" s="52">
        <v>5152.3167003773415</v>
      </c>
      <c r="EY27" s="52">
        <v>1093.1425308023954</v>
      </c>
      <c r="EZ27" s="52">
        <v>6960.5062857254406</v>
      </c>
      <c r="FA27" s="52">
        <v>-762.80661550357013</v>
      </c>
      <c r="FB27" s="52">
        <v>899.69619070517308</v>
      </c>
      <c r="FC27" s="55">
        <v>3904.0903858189326</v>
      </c>
      <c r="FD27" s="133">
        <v>7094.7387399892905</v>
      </c>
      <c r="FE27" s="133">
        <v>-568.80977968368302</v>
      </c>
      <c r="FF27" s="133">
        <v>2068.5036241860703</v>
      </c>
      <c r="FG27" s="133">
        <v>-3974.6264891701458</v>
      </c>
      <c r="FH27" s="133">
        <v>3032.0553778072403</v>
      </c>
      <c r="FI27" s="133">
        <v>-506.37388551432343</v>
      </c>
      <c r="FJ27" s="133">
        <v>6407.4206129114</v>
      </c>
      <c r="FK27" s="133">
        <v>762.31908382246127</v>
      </c>
      <c r="FL27" s="133">
        <v>-655.65743875359647</v>
      </c>
      <c r="FM27" s="133">
        <v>-812.38504853134418</v>
      </c>
      <c r="FN27" s="133">
        <v>7716.3584672353363</v>
      </c>
      <c r="FO27" s="135">
        <v>1266.7789112288169</v>
      </c>
      <c r="FP27" s="137">
        <v>-1632.7624777105989</v>
      </c>
      <c r="FQ27" s="133">
        <v>-6288.2820554730051</v>
      </c>
      <c r="FR27" s="133">
        <v>-9643.5942129521572</v>
      </c>
      <c r="FS27" s="133">
        <v>-3760.2993246453434</v>
      </c>
      <c r="FT27" s="133">
        <v>7414.9087862684828</v>
      </c>
      <c r="FU27" s="135">
        <v>-4657.2089042347634</v>
      </c>
      <c r="FV27" s="135">
        <v>229.10964601197463</v>
      </c>
      <c r="FW27" s="135">
        <v>2640.1873584301602</v>
      </c>
      <c r="FX27" s="135">
        <v>-2796.343155157339</v>
      </c>
      <c r="FY27" s="55">
        <v>7068.4344575977957</v>
      </c>
      <c r="FZ27" s="55">
        <v>6222.0006167953397</v>
      </c>
      <c r="GA27" s="55">
        <v>3179.7564341007369</v>
      </c>
      <c r="GB27" s="178">
        <v>-5022.4254162461166</v>
      </c>
      <c r="GC27" s="52">
        <v>-749.09416529512885</v>
      </c>
      <c r="GD27" s="52">
        <v>1021.3325904323833</v>
      </c>
      <c r="GE27" s="52">
        <v>-1328.1042692826213</v>
      </c>
      <c r="GF27" s="52">
        <v>-3179.6582375126363</v>
      </c>
      <c r="GG27" s="52">
        <v>-1029.5528967880455</v>
      </c>
      <c r="GH27" s="52">
        <v>-5663.1673060937292</v>
      </c>
      <c r="GI27" s="52">
        <v>-1679.8017780326884</v>
      </c>
      <c r="GJ27" s="52">
        <v>2547.4666191620818</v>
      </c>
      <c r="GK27" s="52">
        <v>3602.0357212820095</v>
      </c>
      <c r="GL27" s="52">
        <v>6.8876937610575908</v>
      </c>
      <c r="GM27" s="55">
        <v>-2086.411198205954</v>
      </c>
      <c r="GN27" s="209">
        <v>-1068.2591484066984</v>
      </c>
      <c r="GO27" s="204">
        <v>4805.1613782965269</v>
      </c>
      <c r="GP27" s="204">
        <v>-2851.4011198519443</v>
      </c>
      <c r="GQ27" s="204">
        <v>4438.7067521314284</v>
      </c>
      <c r="GR27" s="204">
        <v>-2261.1868832572959</v>
      </c>
      <c r="GS27" s="204">
        <v>2357.886040259953</v>
      </c>
      <c r="GT27" s="207">
        <v>5357.2636388207939</v>
      </c>
    </row>
    <row r="28" spans="1:202" s="56" customFormat="1" ht="12.75" customHeight="1" x14ac:dyDescent="0.25">
      <c r="A28" s="50" t="s">
        <v>34</v>
      </c>
      <c r="B28" s="57"/>
      <c r="C28" s="52">
        <v>31223.712884127399</v>
      </c>
      <c r="D28" s="52">
        <f>D12-C12</f>
        <v>866.21689999999944</v>
      </c>
      <c r="E28" s="52">
        <f t="shared" ref="E28:BP28" si="12">E12-D12</f>
        <v>4109.0509999999922</v>
      </c>
      <c r="F28" s="52">
        <f t="shared" si="12"/>
        <v>117.82422975999361</v>
      </c>
      <c r="G28" s="52">
        <f t="shared" si="12"/>
        <v>1.3889499999932013</v>
      </c>
      <c r="H28" s="52">
        <f t="shared" si="12"/>
        <v>2.229059999997844</v>
      </c>
      <c r="I28" s="52">
        <f t="shared" si="12"/>
        <v>1137.0381619999971</v>
      </c>
      <c r="J28" s="52">
        <f t="shared" si="12"/>
        <v>-2114.9759999999951</v>
      </c>
      <c r="K28" s="52">
        <f t="shared" si="12"/>
        <v>-149.22106399999757</v>
      </c>
      <c r="L28" s="52">
        <f t="shared" si="12"/>
        <v>698.33674278999388</v>
      </c>
      <c r="M28" s="52">
        <f t="shared" si="12"/>
        <v>-253.44027000000642</v>
      </c>
      <c r="N28" s="52">
        <f t="shared" si="12"/>
        <v>-161.12039922000258</v>
      </c>
      <c r="O28" s="52">
        <f t="shared" si="12"/>
        <v>2440.5066422100062</v>
      </c>
      <c r="P28" s="52">
        <f t="shared" si="12"/>
        <v>670.80928400000266</v>
      </c>
      <c r="Q28" s="52">
        <f t="shared" si="12"/>
        <v>0</v>
      </c>
      <c r="R28" s="52">
        <f t="shared" si="12"/>
        <v>0</v>
      </c>
      <c r="S28" s="52">
        <f t="shared" si="12"/>
        <v>0</v>
      </c>
      <c r="T28" s="52">
        <f t="shared" si="12"/>
        <v>56.911000000007334</v>
      </c>
      <c r="U28" s="52">
        <f t="shared" si="12"/>
        <v>654.54425999999512</v>
      </c>
      <c r="V28" s="52">
        <f t="shared" si="12"/>
        <v>0</v>
      </c>
      <c r="W28" s="52">
        <f t="shared" si="12"/>
        <v>997.19998684000166</v>
      </c>
      <c r="X28" s="52">
        <f t="shared" si="12"/>
        <v>-417.1564796599996</v>
      </c>
      <c r="Y28" s="52">
        <f t="shared" si="12"/>
        <v>-259.71038367999427</v>
      </c>
      <c r="Z28" s="52">
        <f t="shared" si="12"/>
        <v>184.4658999999956</v>
      </c>
      <c r="AA28" s="52">
        <f t="shared" si="12"/>
        <v>-1282.7841400000034</v>
      </c>
      <c r="AB28" s="52">
        <f t="shared" si="12"/>
        <v>0</v>
      </c>
      <c r="AC28" s="52">
        <f t="shared" si="12"/>
        <v>102.12914999999339</v>
      </c>
      <c r="AD28" s="52">
        <f t="shared" si="12"/>
        <v>0</v>
      </c>
      <c r="AE28" s="52">
        <f t="shared" si="12"/>
        <v>0</v>
      </c>
      <c r="AF28" s="52">
        <f t="shared" si="12"/>
        <v>0</v>
      </c>
      <c r="AG28" s="52">
        <f t="shared" si="12"/>
        <v>-621.52207059999637</v>
      </c>
      <c r="AH28" s="52">
        <f t="shared" si="12"/>
        <v>197.51303000000189</v>
      </c>
      <c r="AI28" s="52">
        <f t="shared" si="12"/>
        <v>1115.0065294800006</v>
      </c>
      <c r="AJ28" s="52">
        <f t="shared" si="12"/>
        <v>-313.87775030000194</v>
      </c>
      <c r="AK28" s="52">
        <f t="shared" si="12"/>
        <v>-331.26254999999946</v>
      </c>
      <c r="AL28" s="52">
        <f t="shared" si="12"/>
        <v>0</v>
      </c>
      <c r="AM28" s="52">
        <f t="shared" si="12"/>
        <v>6367.7014808200038</v>
      </c>
      <c r="AN28" s="52">
        <f t="shared" si="12"/>
        <v>-229.75333599999431</v>
      </c>
      <c r="AO28" s="52">
        <f t="shared" si="12"/>
        <v>0</v>
      </c>
      <c r="AP28" s="52">
        <f t="shared" si="12"/>
        <v>0</v>
      </c>
      <c r="AQ28" s="52">
        <f t="shared" si="12"/>
        <v>0</v>
      </c>
      <c r="AR28" s="52">
        <f t="shared" si="12"/>
        <v>0</v>
      </c>
      <c r="AS28" s="52">
        <f t="shared" si="12"/>
        <v>6904.8343000000023</v>
      </c>
      <c r="AT28" s="52">
        <f t="shared" si="12"/>
        <v>0</v>
      </c>
      <c r="AU28" s="52">
        <f t="shared" si="12"/>
        <v>0</v>
      </c>
      <c r="AV28" s="52">
        <f t="shared" si="12"/>
        <v>0</v>
      </c>
      <c r="AW28" s="52">
        <f t="shared" si="12"/>
        <v>-1631.6365029900044</v>
      </c>
      <c r="AX28" s="52">
        <f t="shared" si="12"/>
        <v>0</v>
      </c>
      <c r="AY28" s="52">
        <f t="shared" si="12"/>
        <v>-1781.9221300000063</v>
      </c>
      <c r="AZ28" s="52">
        <f t="shared" si="12"/>
        <v>43.623319999998785</v>
      </c>
      <c r="BA28" s="52">
        <f t="shared" si="12"/>
        <v>0</v>
      </c>
      <c r="BB28" s="52">
        <f t="shared" si="12"/>
        <v>-1082.1847591400001</v>
      </c>
      <c r="BC28" s="52">
        <f t="shared" si="12"/>
        <v>5.1337418100010836</v>
      </c>
      <c r="BD28" s="52">
        <f t="shared" si="12"/>
        <v>4.1460479999950621</v>
      </c>
      <c r="BE28" s="52">
        <f t="shared" si="12"/>
        <v>498.55557758000214</v>
      </c>
      <c r="BF28" s="52">
        <f t="shared" si="12"/>
        <v>-364.11164490999363</v>
      </c>
      <c r="BG28" s="52">
        <f t="shared" si="12"/>
        <v>406.32866487000138</v>
      </c>
      <c r="BH28" s="52">
        <f t="shared" si="12"/>
        <v>24.186693390001892</v>
      </c>
      <c r="BI28" s="52">
        <f t="shared" si="12"/>
        <v>-4.6540163900062907</v>
      </c>
      <c r="BJ28" s="52">
        <f t="shared" si="12"/>
        <v>-156.50008949000039</v>
      </c>
      <c r="BK28" s="52">
        <f t="shared" si="12"/>
        <v>250.43560778000392</v>
      </c>
      <c r="BL28" s="52">
        <f t="shared" si="12"/>
        <v>-1902.9977597399993</v>
      </c>
      <c r="BM28" s="52">
        <f t="shared" si="12"/>
        <v>1875.9969845799933</v>
      </c>
      <c r="BN28" s="52">
        <f t="shared" si="12"/>
        <v>788.16169100999832</v>
      </c>
      <c r="BO28" s="52">
        <f t="shared" si="12"/>
        <v>-248.63079398000264</v>
      </c>
      <c r="BP28" s="52">
        <f t="shared" si="12"/>
        <v>181.32065143999353</v>
      </c>
      <c r="BQ28" s="52">
        <f t="shared" ref="BQ28:EB28" si="13">BQ12-BP12</f>
        <v>-481.47023479999916</v>
      </c>
      <c r="BR28" s="52">
        <f t="shared" si="13"/>
        <v>1083.9822408100008</v>
      </c>
      <c r="BS28" s="52">
        <f t="shared" si="13"/>
        <v>-478.06491405999986</v>
      </c>
      <c r="BT28" s="52">
        <f t="shared" si="13"/>
        <v>114.33224454999436</v>
      </c>
      <c r="BU28" s="52">
        <f t="shared" si="13"/>
        <v>282.38865832000738</v>
      </c>
      <c r="BV28" s="52">
        <f t="shared" si="13"/>
        <v>-78.053343589999713</v>
      </c>
      <c r="BW28" s="52">
        <f t="shared" si="13"/>
        <v>-1766.6924096099974</v>
      </c>
      <c r="BX28" s="52">
        <f t="shared" si="13"/>
        <v>-5.9059286400006386</v>
      </c>
      <c r="BY28" s="52">
        <f t="shared" si="13"/>
        <v>498.91239642999426</v>
      </c>
      <c r="BZ28" s="52">
        <f t="shared" si="13"/>
        <v>-440.31743265000114</v>
      </c>
      <c r="CA28" s="52">
        <f t="shared" si="13"/>
        <v>-151.47486129999743</v>
      </c>
      <c r="CB28" s="52">
        <f t="shared" si="13"/>
        <v>-71.927661919995444</v>
      </c>
      <c r="CC28" s="52">
        <f t="shared" si="13"/>
        <v>453.75547812999866</v>
      </c>
      <c r="CD28" s="52">
        <f t="shared" si="13"/>
        <v>1032.931478450002</v>
      </c>
      <c r="CE28" s="52">
        <f t="shared" si="13"/>
        <v>-178.70551200999762</v>
      </c>
      <c r="CF28" s="52">
        <f t="shared" si="13"/>
        <v>-1148.6723212200013</v>
      </c>
      <c r="CG28" s="52">
        <f t="shared" si="13"/>
        <v>1488.7140341600025</v>
      </c>
      <c r="CH28" s="52">
        <f t="shared" si="13"/>
        <v>-1353.0299620300066</v>
      </c>
      <c r="CI28" s="52">
        <f t="shared" si="13"/>
        <v>11.15901369000494</v>
      </c>
      <c r="CJ28" s="52">
        <f t="shared" si="13"/>
        <v>335.71399615000701</v>
      </c>
      <c r="CK28" s="52">
        <f t="shared" si="13"/>
        <v>94.681241390004288</v>
      </c>
      <c r="CL28" s="52">
        <f t="shared" si="13"/>
        <v>-209.61158095000428</v>
      </c>
      <c r="CM28" s="52">
        <f t="shared" si="13"/>
        <v>107.95194052999432</v>
      </c>
      <c r="CN28" s="52">
        <f t="shared" si="13"/>
        <v>367.48375730999396</v>
      </c>
      <c r="CO28" s="52">
        <f t="shared" si="13"/>
        <v>99.969002710000495</v>
      </c>
      <c r="CP28" s="52">
        <f t="shared" si="13"/>
        <v>-161.68915041000582</v>
      </c>
      <c r="CQ28" s="52">
        <f t="shared" si="13"/>
        <v>-351.67615203000605</v>
      </c>
      <c r="CR28" s="52">
        <f t="shared" si="13"/>
        <v>-76.02836070000194</v>
      </c>
      <c r="CS28" s="52">
        <f t="shared" si="13"/>
        <v>-36.174972220003838</v>
      </c>
      <c r="CT28" s="52">
        <f t="shared" si="13"/>
        <v>-4.1268357600056333</v>
      </c>
      <c r="CU28" s="52">
        <f t="shared" si="13"/>
        <v>-511.40540477000468</v>
      </c>
      <c r="CV28" s="52">
        <f t="shared" si="13"/>
        <v>-609.33277866999561</v>
      </c>
      <c r="CW28" s="52">
        <f t="shared" si="13"/>
        <v>63.220648899994558</v>
      </c>
      <c r="CX28" s="52">
        <f t="shared" si="13"/>
        <v>-268.5729399099946</v>
      </c>
      <c r="CY28" s="52">
        <f t="shared" si="13"/>
        <v>-92.844140310000512</v>
      </c>
      <c r="CZ28" s="52">
        <f t="shared" si="13"/>
        <v>-213.42926520000037</v>
      </c>
      <c r="DA28" s="52">
        <f t="shared" si="13"/>
        <v>-423.60927607999474</v>
      </c>
      <c r="DB28" s="52">
        <f t="shared" si="13"/>
        <v>174.67214441999386</v>
      </c>
      <c r="DC28" s="52">
        <f t="shared" si="13"/>
        <v>-858.81004964999738</v>
      </c>
      <c r="DD28" s="52">
        <f t="shared" si="13"/>
        <v>82.519309850002173</v>
      </c>
      <c r="DE28" s="52">
        <f t="shared" si="13"/>
        <v>58.32313174000592</v>
      </c>
      <c r="DF28" s="52">
        <f t="shared" si="13"/>
        <v>32.179014980007196</v>
      </c>
      <c r="DG28" s="52">
        <f t="shared" si="13"/>
        <v>5024.3093884800037</v>
      </c>
      <c r="DH28" s="52">
        <f t="shared" si="13"/>
        <v>-169.50986416000524</v>
      </c>
      <c r="DI28" s="52">
        <f t="shared" si="13"/>
        <v>2100.2500125499937</v>
      </c>
      <c r="DJ28" s="52">
        <f t="shared" si="13"/>
        <v>233.05748740000126</v>
      </c>
      <c r="DK28" s="52">
        <f t="shared" si="13"/>
        <v>508.88414518999343</v>
      </c>
      <c r="DL28" s="52">
        <f t="shared" si="13"/>
        <v>159.30396624999412</v>
      </c>
      <c r="DM28" s="52">
        <f t="shared" si="13"/>
        <v>-1259.6197453399946</v>
      </c>
      <c r="DN28" s="52">
        <f t="shared" si="13"/>
        <v>123.5001934900065</v>
      </c>
      <c r="DO28" s="52">
        <f t="shared" si="13"/>
        <v>-721.70106767999823</v>
      </c>
      <c r="DP28" s="52">
        <f t="shared" si="13"/>
        <v>-1338.7245815500064</v>
      </c>
      <c r="DQ28" s="52">
        <f t="shared" si="13"/>
        <v>973.08292473999609</v>
      </c>
      <c r="DR28" s="52">
        <f t="shared" si="13"/>
        <v>-1678.1315472699935</v>
      </c>
      <c r="DS28" s="52">
        <f t="shared" si="13"/>
        <v>1556.6855502899998</v>
      </c>
      <c r="DT28" s="52">
        <f t="shared" si="13"/>
        <v>2889.9969973200059</v>
      </c>
      <c r="DU28" s="52">
        <f t="shared" si="13"/>
        <v>692.74819352000486</v>
      </c>
      <c r="DV28" s="52">
        <f t="shared" si="13"/>
        <v>-2731.8105311599938</v>
      </c>
      <c r="DW28" s="52">
        <f t="shared" si="13"/>
        <v>-903.12568474000727</v>
      </c>
      <c r="DX28" s="52">
        <f t="shared" si="13"/>
        <v>-1213.0800496099982</v>
      </c>
      <c r="DY28" s="52">
        <f t="shared" si="13"/>
        <v>-735.5515347699984</v>
      </c>
      <c r="DZ28" s="52">
        <f t="shared" si="13"/>
        <v>1166.479168580001</v>
      </c>
      <c r="EA28" s="52">
        <f t="shared" si="13"/>
        <v>-75.091409199987538</v>
      </c>
      <c r="EB28" s="52">
        <f t="shared" si="13"/>
        <v>-125</v>
      </c>
      <c r="EC28" s="52">
        <f t="shared" ref="EC28:FC28" si="14">EC12-EB12</f>
        <v>-402</v>
      </c>
      <c r="ED28" s="52">
        <f t="shared" si="14"/>
        <v>-342.87158000000636</v>
      </c>
      <c r="EE28" s="52">
        <f t="shared" si="14"/>
        <v>-4025.4975200000044</v>
      </c>
      <c r="EF28" s="52">
        <f t="shared" si="14"/>
        <v>-1019</v>
      </c>
      <c r="EG28" s="52">
        <f t="shared" si="14"/>
        <v>333.28807999999844</v>
      </c>
      <c r="EH28" s="52">
        <f t="shared" si="14"/>
        <v>-338.42270999999892</v>
      </c>
      <c r="EI28" s="52">
        <f t="shared" si="14"/>
        <v>-2520.3706800000073</v>
      </c>
      <c r="EJ28" s="52">
        <f t="shared" si="14"/>
        <v>-90.417809999999008</v>
      </c>
      <c r="EK28" s="52">
        <f t="shared" si="14"/>
        <v>3723</v>
      </c>
      <c r="EL28" s="52">
        <f t="shared" si="14"/>
        <v>-194</v>
      </c>
      <c r="EM28" s="52">
        <f t="shared" si="14"/>
        <v>523</v>
      </c>
      <c r="EN28" s="52">
        <f t="shared" si="14"/>
        <v>-101</v>
      </c>
      <c r="EO28" s="52">
        <f t="shared" si="14"/>
        <v>-253</v>
      </c>
      <c r="EP28" s="52">
        <f t="shared" si="14"/>
        <v>-3502</v>
      </c>
      <c r="EQ28" s="52">
        <f t="shared" si="14"/>
        <v>1012</v>
      </c>
      <c r="ER28" s="52">
        <f t="shared" si="14"/>
        <v>53</v>
      </c>
      <c r="ES28" s="52">
        <f t="shared" si="14"/>
        <v>238</v>
      </c>
      <c r="ET28" s="52">
        <f t="shared" si="14"/>
        <v>-78</v>
      </c>
      <c r="EU28" s="52">
        <f t="shared" si="14"/>
        <v>-453</v>
      </c>
      <c r="EV28" s="52">
        <f t="shared" si="14"/>
        <v>-638</v>
      </c>
      <c r="EW28" s="52">
        <f t="shared" si="14"/>
        <v>-758</v>
      </c>
      <c r="EX28" s="52">
        <f t="shared" si="14"/>
        <v>361</v>
      </c>
      <c r="EY28" s="52">
        <f t="shared" si="14"/>
        <v>-1638</v>
      </c>
      <c r="EZ28" s="52">
        <f t="shared" si="14"/>
        <v>-493</v>
      </c>
      <c r="FA28" s="52">
        <f t="shared" si="14"/>
        <v>188</v>
      </c>
      <c r="FB28" s="52">
        <f t="shared" si="14"/>
        <v>2</v>
      </c>
      <c r="FC28" s="52">
        <f t="shared" si="14"/>
        <v>-295</v>
      </c>
      <c r="FD28" s="133">
        <v>-369</v>
      </c>
      <c r="FE28" s="133">
        <v>-256</v>
      </c>
      <c r="FF28" s="133">
        <v>-94</v>
      </c>
      <c r="FG28" s="133">
        <v>-358</v>
      </c>
      <c r="FH28" s="133">
        <v>462</v>
      </c>
      <c r="FI28" s="133">
        <v>-318</v>
      </c>
      <c r="FJ28" s="133">
        <v>-462</v>
      </c>
      <c r="FK28" s="133">
        <v>30</v>
      </c>
      <c r="FL28" s="133">
        <v>1179</v>
      </c>
      <c r="FM28" s="133">
        <v>2293.0229800000002</v>
      </c>
      <c r="FN28" s="133">
        <v>1500.49603</v>
      </c>
      <c r="FO28" s="135">
        <v>1011.29995405</v>
      </c>
      <c r="FP28" s="137">
        <v>116</v>
      </c>
      <c r="FQ28" s="133">
        <v>-420</v>
      </c>
      <c r="FR28" s="133">
        <v>-1453</v>
      </c>
      <c r="FS28" s="133">
        <v>-1083</v>
      </c>
      <c r="FT28" s="133">
        <v>-997</v>
      </c>
      <c r="FU28" s="135">
        <v>4283.6836034999997</v>
      </c>
      <c r="FV28" s="135">
        <v>-2415.0000000000018</v>
      </c>
      <c r="FW28" s="135">
        <v>1246.000000000002</v>
      </c>
      <c r="FX28" s="135">
        <v>-940</v>
      </c>
      <c r="FY28" s="55">
        <v>-685</v>
      </c>
      <c r="FZ28" s="55">
        <v>314.48098312999997</v>
      </c>
      <c r="GA28" s="55">
        <v>-408.66107053000076</v>
      </c>
      <c r="GB28" s="178">
        <v>-311</v>
      </c>
      <c r="GC28" s="52">
        <v>-632</v>
      </c>
      <c r="GD28" s="52">
        <v>-1418.81675365</v>
      </c>
      <c r="GE28" s="52">
        <v>-518</v>
      </c>
      <c r="GF28" s="52">
        <v>162.00000000000003</v>
      </c>
      <c r="GG28" s="52">
        <v>7480.1653650078315</v>
      </c>
      <c r="GH28" s="52">
        <v>-478</v>
      </c>
      <c r="GI28" s="52">
        <v>791.76171496999996</v>
      </c>
      <c r="GJ28" s="52">
        <v>2960.6421516522923</v>
      </c>
      <c r="GK28" s="52">
        <v>-251</v>
      </c>
      <c r="GL28" s="52">
        <v>264</v>
      </c>
      <c r="GM28" s="55">
        <v>92</v>
      </c>
      <c r="GN28" s="209">
        <v>-924</v>
      </c>
      <c r="GO28" s="204">
        <v>-474</v>
      </c>
      <c r="GP28" s="204">
        <v>855</v>
      </c>
      <c r="GQ28" s="204">
        <v>1438.0327272500001</v>
      </c>
      <c r="GR28" s="204">
        <v>732.57800024823996</v>
      </c>
      <c r="GS28" s="204">
        <v>-104</v>
      </c>
      <c r="GT28" s="207">
        <v>-2431.9416513430701</v>
      </c>
    </row>
    <row r="29" spans="1:202" s="56" customFormat="1" ht="12.75" customHeight="1" x14ac:dyDescent="0.25">
      <c r="A29" s="50" t="s">
        <v>35</v>
      </c>
      <c r="B29" s="57"/>
      <c r="C29" s="52">
        <v>-789.3</v>
      </c>
      <c r="D29" s="52">
        <f>D13-C13</f>
        <v>-182.91399999999703</v>
      </c>
      <c r="E29" s="52">
        <v>-864</v>
      </c>
      <c r="F29" s="52">
        <v>0</v>
      </c>
      <c r="G29" s="52">
        <v>0</v>
      </c>
      <c r="H29" s="52">
        <v>-2590.2759999999998</v>
      </c>
      <c r="I29" s="52">
        <v>0</v>
      </c>
      <c r="J29" s="52">
        <v>0</v>
      </c>
      <c r="K29" s="52">
        <v>0</v>
      </c>
      <c r="L29" s="52">
        <v>0</v>
      </c>
      <c r="M29" s="52">
        <v>0</v>
      </c>
      <c r="N29" s="52">
        <v>0</v>
      </c>
      <c r="O29" s="53">
        <v>0</v>
      </c>
      <c r="P29" s="52">
        <v>0</v>
      </c>
      <c r="Q29" s="52">
        <v>0</v>
      </c>
      <c r="R29" s="52">
        <v>0</v>
      </c>
      <c r="S29" s="52">
        <v>0</v>
      </c>
      <c r="T29" s="52">
        <v>0</v>
      </c>
      <c r="U29" s="52">
        <v>0</v>
      </c>
      <c r="V29" s="52">
        <v>0</v>
      </c>
      <c r="W29" s="52">
        <v>0</v>
      </c>
      <c r="X29" s="52">
        <v>0</v>
      </c>
      <c r="Y29" s="52">
        <v>0</v>
      </c>
      <c r="Z29" s="52">
        <v>0</v>
      </c>
      <c r="AA29" s="53">
        <v>0</v>
      </c>
      <c r="AB29" s="52">
        <v>0</v>
      </c>
      <c r="AC29" s="52">
        <v>-78.001869999999997</v>
      </c>
      <c r="AD29" s="52">
        <v>0</v>
      </c>
      <c r="AE29" s="52">
        <v>0</v>
      </c>
      <c r="AF29" s="52">
        <v>0</v>
      </c>
      <c r="AG29" s="52">
        <v>0</v>
      </c>
      <c r="AH29" s="52">
        <v>0</v>
      </c>
      <c r="AI29" s="52">
        <v>0</v>
      </c>
      <c r="AJ29" s="52">
        <v>0</v>
      </c>
      <c r="AK29" s="52">
        <v>0</v>
      </c>
      <c r="AL29" s="52">
        <v>-675</v>
      </c>
      <c r="AM29" s="53">
        <v>0</v>
      </c>
      <c r="AN29" s="52">
        <v>0</v>
      </c>
      <c r="AO29" s="52">
        <v>0</v>
      </c>
      <c r="AP29" s="52">
        <v>0</v>
      </c>
      <c r="AQ29" s="52">
        <v>0</v>
      </c>
      <c r="AR29" s="52">
        <v>0</v>
      </c>
      <c r="AS29" s="52">
        <v>0</v>
      </c>
      <c r="AT29" s="52">
        <v>0</v>
      </c>
      <c r="AU29" s="52">
        <v>0</v>
      </c>
      <c r="AV29" s="52">
        <v>0</v>
      </c>
      <c r="AW29" s="52">
        <v>0</v>
      </c>
      <c r="AX29" s="52">
        <v>-953.95599400000003</v>
      </c>
      <c r="AY29" s="53">
        <v>0</v>
      </c>
      <c r="AZ29" s="52">
        <v>-700</v>
      </c>
      <c r="BA29" s="52">
        <v>116.6559012</v>
      </c>
      <c r="BB29" s="54">
        <v>0</v>
      </c>
      <c r="BC29" s="54">
        <v>0</v>
      </c>
      <c r="BD29" s="54">
        <v>0</v>
      </c>
      <c r="BE29" s="54">
        <v>0</v>
      </c>
      <c r="BF29" s="54">
        <v>-1213.16960408</v>
      </c>
      <c r="BG29" s="54">
        <v>-252.93466065000001</v>
      </c>
      <c r="BH29" s="54">
        <v>0</v>
      </c>
      <c r="BI29" s="54">
        <v>0</v>
      </c>
      <c r="BJ29" s="54">
        <v>0</v>
      </c>
      <c r="BK29" s="53">
        <v>0</v>
      </c>
      <c r="BL29" s="52">
        <v>0</v>
      </c>
      <c r="BM29" s="54">
        <v>0</v>
      </c>
      <c r="BN29" s="54">
        <v>0</v>
      </c>
      <c r="BO29" s="54">
        <v>0</v>
      </c>
      <c r="BP29" s="54">
        <v>0</v>
      </c>
      <c r="BQ29" s="54">
        <v>0</v>
      </c>
      <c r="BR29" s="54">
        <v>-1264.9575866600001</v>
      </c>
      <c r="BS29" s="54">
        <v>0</v>
      </c>
      <c r="BT29" s="54">
        <v>0</v>
      </c>
      <c r="BU29" s="54">
        <v>0</v>
      </c>
      <c r="BV29" s="54">
        <v>0</v>
      </c>
      <c r="BW29" s="53">
        <v>0</v>
      </c>
      <c r="BX29" s="52">
        <v>0</v>
      </c>
      <c r="BY29" s="54">
        <v>0</v>
      </c>
      <c r="BZ29" s="54">
        <v>0</v>
      </c>
      <c r="CA29" s="54">
        <v>0</v>
      </c>
      <c r="CB29" s="54">
        <v>0</v>
      </c>
      <c r="CC29" s="54">
        <v>0</v>
      </c>
      <c r="CD29" s="54">
        <v>0</v>
      </c>
      <c r="CE29" s="54">
        <v>0</v>
      </c>
      <c r="CF29" s="54">
        <v>0</v>
      </c>
      <c r="CG29" s="54">
        <v>0</v>
      </c>
      <c r="CH29" s="54">
        <v>-685</v>
      </c>
      <c r="CI29" s="53">
        <v>-81.680000000000007</v>
      </c>
      <c r="CJ29" s="52">
        <v>0</v>
      </c>
      <c r="CK29" s="52">
        <v>0</v>
      </c>
      <c r="CL29" s="52">
        <v>-310.93</v>
      </c>
      <c r="CM29" s="52">
        <v>-313.42099816000001</v>
      </c>
      <c r="CN29" s="52">
        <v>-315.73049596999999</v>
      </c>
      <c r="CO29" s="52">
        <v>-318.40887485000002</v>
      </c>
      <c r="CP29" s="52">
        <v>-320.75447128000002</v>
      </c>
      <c r="CQ29" s="52">
        <v>-323.03407026999997</v>
      </c>
      <c r="CR29" s="52">
        <v>-325.38221778000002</v>
      </c>
      <c r="CS29" s="52">
        <v>-327.74743407</v>
      </c>
      <c r="CT29" s="52">
        <v>-329.80395227999998</v>
      </c>
      <c r="CU29" s="53">
        <v>-332.20131033000001</v>
      </c>
      <c r="CV29" s="52">
        <v>-334.39572189</v>
      </c>
      <c r="CW29" s="52">
        <v>-336.82633312000002</v>
      </c>
      <c r="CX29" s="52">
        <v>-338.82825276</v>
      </c>
      <c r="CY29" s="52">
        <v>-341.29120881</v>
      </c>
      <c r="CZ29" s="52">
        <v>-343.49769214000003</v>
      </c>
      <c r="DA29" s="52">
        <v>-346.20201226</v>
      </c>
      <c r="DB29" s="52">
        <v>-349.13750254000001</v>
      </c>
      <c r="DC29" s="52">
        <v>-352.04642796000002</v>
      </c>
      <c r="DD29" s="52">
        <v>0</v>
      </c>
      <c r="DE29" s="52">
        <v>0</v>
      </c>
      <c r="DF29" s="52">
        <v>0</v>
      </c>
      <c r="DG29" s="53">
        <v>0</v>
      </c>
      <c r="DH29" s="52">
        <v>0</v>
      </c>
      <c r="DI29" s="52">
        <v>0</v>
      </c>
      <c r="DJ29" s="52">
        <v>0</v>
      </c>
      <c r="DK29" s="52">
        <v>0</v>
      </c>
      <c r="DL29" s="52">
        <v>0</v>
      </c>
      <c r="DM29" s="52">
        <v>0</v>
      </c>
      <c r="DN29" s="52">
        <v>0</v>
      </c>
      <c r="DO29" s="52">
        <v>0</v>
      </c>
      <c r="DP29" s="52">
        <v>0</v>
      </c>
      <c r="DQ29" s="52">
        <v>0</v>
      </c>
      <c r="DR29" s="52">
        <v>0</v>
      </c>
      <c r="DS29" s="53">
        <v>0</v>
      </c>
      <c r="DT29" s="52">
        <v>0</v>
      </c>
      <c r="DU29" s="52">
        <v>0</v>
      </c>
      <c r="DV29" s="52">
        <v>0</v>
      </c>
      <c r="DW29" s="52">
        <v>0</v>
      </c>
      <c r="DX29" s="52">
        <v>0</v>
      </c>
      <c r="DY29" s="52">
        <v>0</v>
      </c>
      <c r="DZ29" s="52">
        <v>0</v>
      </c>
      <c r="EA29" s="52">
        <v>0</v>
      </c>
      <c r="EB29" s="52">
        <v>0</v>
      </c>
      <c r="EC29" s="52">
        <v>0</v>
      </c>
      <c r="ED29" s="52">
        <v>0</v>
      </c>
      <c r="EE29" s="53">
        <v>0</v>
      </c>
      <c r="EF29" s="52">
        <v>0</v>
      </c>
      <c r="EG29" s="52">
        <v>0</v>
      </c>
      <c r="EH29" s="52">
        <v>0</v>
      </c>
      <c r="EI29" s="52">
        <v>0</v>
      </c>
      <c r="EJ29" s="52">
        <v>0</v>
      </c>
      <c r="EK29" s="52">
        <v>0</v>
      </c>
      <c r="EL29" s="52">
        <v>0</v>
      </c>
      <c r="EM29" s="52">
        <v>-547.40891699999997</v>
      </c>
      <c r="EN29" s="52">
        <v>0</v>
      </c>
      <c r="EO29" s="52">
        <v>0</v>
      </c>
      <c r="EP29" s="52">
        <v>0</v>
      </c>
      <c r="EQ29" s="55">
        <v>0</v>
      </c>
      <c r="ER29" s="52">
        <v>0</v>
      </c>
      <c r="ES29" s="52">
        <v>0</v>
      </c>
      <c r="ET29" s="52">
        <v>0</v>
      </c>
      <c r="EU29" s="52">
        <v>0</v>
      </c>
      <c r="EV29" s="52">
        <v>0</v>
      </c>
      <c r="EW29" s="52">
        <v>0</v>
      </c>
      <c r="EX29" s="52">
        <v>0</v>
      </c>
      <c r="EY29" s="52">
        <v>0</v>
      </c>
      <c r="EZ29" s="52">
        <v>0</v>
      </c>
      <c r="FA29" s="52">
        <v>0</v>
      </c>
      <c r="FB29" s="52">
        <v>0</v>
      </c>
      <c r="FC29" s="55">
        <v>0</v>
      </c>
      <c r="FD29" s="133">
        <v>0</v>
      </c>
      <c r="FE29" s="133">
        <v>0</v>
      </c>
      <c r="FF29" s="133">
        <v>0</v>
      </c>
      <c r="FG29" s="133">
        <v>0</v>
      </c>
      <c r="FH29" s="133">
        <v>0</v>
      </c>
      <c r="FI29" s="133">
        <v>0</v>
      </c>
      <c r="FJ29" s="133">
        <v>0</v>
      </c>
      <c r="FK29" s="133">
        <v>0</v>
      </c>
      <c r="FL29" s="133">
        <v>0</v>
      </c>
      <c r="FM29" s="133">
        <v>0</v>
      </c>
      <c r="FN29" s="133">
        <v>0</v>
      </c>
      <c r="FO29" s="135">
        <v>0</v>
      </c>
      <c r="FP29" s="137">
        <v>0</v>
      </c>
      <c r="FQ29" s="133">
        <v>0</v>
      </c>
      <c r="FR29" s="133">
        <v>0</v>
      </c>
      <c r="FS29" s="133">
        <v>0</v>
      </c>
      <c r="FT29" s="133">
        <v>0</v>
      </c>
      <c r="FU29" s="135">
        <v>0</v>
      </c>
      <c r="FV29" s="135">
        <v>0</v>
      </c>
      <c r="FW29" s="135">
        <v>0</v>
      </c>
      <c r="FX29" s="135">
        <v>0</v>
      </c>
      <c r="FY29" s="55">
        <v>0</v>
      </c>
      <c r="FZ29" s="55">
        <v>0</v>
      </c>
      <c r="GA29" s="55">
        <v>-881.97757508999996</v>
      </c>
      <c r="GB29" s="178">
        <v>0</v>
      </c>
      <c r="GC29" s="52">
        <v>-1104.3033659299999</v>
      </c>
      <c r="GD29" s="52">
        <v>0</v>
      </c>
      <c r="GE29" s="52">
        <v>0</v>
      </c>
      <c r="GF29" s="52">
        <v>0</v>
      </c>
      <c r="GG29" s="52">
        <v>0</v>
      </c>
      <c r="GH29" s="52">
        <v>0</v>
      </c>
      <c r="GI29" s="52">
        <v>0</v>
      </c>
      <c r="GJ29" s="52">
        <v>0</v>
      </c>
      <c r="GK29" s="52">
        <v>0</v>
      </c>
      <c r="GL29" s="52">
        <v>0</v>
      </c>
      <c r="GM29" s="55">
        <v>0</v>
      </c>
      <c r="GN29" s="209">
        <v>0</v>
      </c>
      <c r="GO29" s="204">
        <v>0</v>
      </c>
      <c r="GP29" s="204">
        <v>0</v>
      </c>
      <c r="GQ29" s="204">
        <v>0</v>
      </c>
      <c r="GR29" s="204">
        <v>0</v>
      </c>
      <c r="GS29" s="204">
        <v>0</v>
      </c>
      <c r="GT29" s="207">
        <v>0</v>
      </c>
    </row>
    <row r="30" spans="1:202" s="56" customFormat="1" ht="9" customHeight="1" x14ac:dyDescent="0.25">
      <c r="A30" s="50"/>
      <c r="B30" s="57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3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3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3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52"/>
      <c r="BA30" s="52"/>
      <c r="BB30" s="54"/>
      <c r="BC30" s="54"/>
      <c r="BD30" s="54"/>
      <c r="BE30" s="54"/>
      <c r="BF30" s="54"/>
      <c r="BG30" s="54"/>
      <c r="BH30" s="54"/>
      <c r="BI30" s="54"/>
      <c r="BJ30" s="54"/>
      <c r="BK30" s="53"/>
      <c r="BL30" s="52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3"/>
      <c r="BX30" s="52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3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52"/>
      <c r="CW30" s="52"/>
      <c r="CX30" s="52"/>
      <c r="CY30" s="52"/>
      <c r="CZ30" s="52"/>
      <c r="DA30" s="52"/>
      <c r="DB30" s="52"/>
      <c r="DC30" s="52"/>
      <c r="DD30" s="52"/>
      <c r="DE30" s="52"/>
      <c r="DF30" s="52"/>
      <c r="DG30" s="53"/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52"/>
      <c r="DU30" s="52"/>
      <c r="DV30" s="52"/>
      <c r="DW30" s="52"/>
      <c r="DX30" s="52"/>
      <c r="DY30" s="52"/>
      <c r="DZ30" s="52"/>
      <c r="EA30" s="52"/>
      <c r="EB30" s="52"/>
      <c r="EC30" s="52"/>
      <c r="ED30" s="52"/>
      <c r="EE30" s="53"/>
      <c r="EF30" s="52"/>
      <c r="EG30" s="52"/>
      <c r="EH30" s="52"/>
      <c r="EI30" s="52"/>
      <c r="EJ30" s="52"/>
      <c r="EK30" s="52"/>
      <c r="EL30" s="52"/>
      <c r="EM30" s="52"/>
      <c r="EN30" s="52"/>
      <c r="EO30" s="52"/>
      <c r="EP30" s="52"/>
      <c r="EQ30" s="55"/>
      <c r="ER30" s="52"/>
      <c r="ES30" s="52"/>
      <c r="ET30" s="52"/>
      <c r="EU30" s="52"/>
      <c r="EV30" s="52"/>
      <c r="EW30" s="52"/>
      <c r="EX30" s="52"/>
      <c r="EY30" s="52"/>
      <c r="EZ30" s="52"/>
      <c r="FA30" s="52"/>
      <c r="FB30" s="52"/>
      <c r="FC30" s="55"/>
      <c r="FD30" s="133"/>
      <c r="FE30" s="133"/>
      <c r="FF30" s="133"/>
      <c r="FG30" s="133"/>
      <c r="FH30" s="133"/>
      <c r="FI30" s="133"/>
      <c r="FJ30" s="133"/>
      <c r="FK30" s="133"/>
      <c r="FL30" s="133"/>
      <c r="FM30" s="133"/>
      <c r="FN30" s="133"/>
      <c r="FO30" s="135"/>
      <c r="FP30" s="137"/>
      <c r="FQ30" s="133"/>
      <c r="FR30" s="133"/>
      <c r="FS30" s="133"/>
      <c r="FT30" s="133"/>
      <c r="FU30" s="135"/>
      <c r="FV30" s="135"/>
      <c r="FW30" s="135"/>
      <c r="FX30" s="135"/>
      <c r="FY30" s="55"/>
      <c r="FZ30" s="55"/>
      <c r="GA30" s="55"/>
      <c r="GB30" s="178"/>
      <c r="GC30" s="52"/>
      <c r="GD30" s="52"/>
      <c r="GE30" s="52"/>
      <c r="GF30" s="52"/>
      <c r="GG30" s="52"/>
      <c r="GH30" s="52"/>
      <c r="GI30" s="52"/>
      <c r="GJ30" s="52"/>
      <c r="GK30" s="52"/>
      <c r="GL30" s="52"/>
      <c r="GM30" s="55"/>
      <c r="GN30" s="209"/>
      <c r="GO30" s="204"/>
      <c r="GP30" s="204"/>
      <c r="GQ30" s="204"/>
      <c r="GR30" s="204"/>
      <c r="GS30" s="204"/>
      <c r="GT30" s="207"/>
    </row>
    <row r="31" spans="1:202" s="56" customFormat="1" ht="15" x14ac:dyDescent="0.25">
      <c r="A31" s="159" t="s">
        <v>36</v>
      </c>
      <c r="B31" s="57"/>
      <c r="C31" s="141">
        <v>1315755.5</v>
      </c>
      <c r="D31" s="141">
        <v>1325599.6000000001</v>
      </c>
      <c r="E31" s="141">
        <v>1335441.3999999999</v>
      </c>
      <c r="F31" s="141">
        <v>1345582.3</v>
      </c>
      <c r="G31" s="141">
        <v>1358396.3</v>
      </c>
      <c r="H31" s="141">
        <v>1370746.6</v>
      </c>
      <c r="I31" s="141">
        <v>1389221.6</v>
      </c>
      <c r="J31" s="141">
        <v>1405319.2</v>
      </c>
      <c r="K31" s="141">
        <v>1420054.7</v>
      </c>
      <c r="L31" s="141">
        <v>1436491.7</v>
      </c>
      <c r="M31" s="141">
        <v>1453478.1</v>
      </c>
      <c r="N31" s="141">
        <v>1471562.8</v>
      </c>
      <c r="O31" s="141">
        <v>1488787.3</v>
      </c>
      <c r="P31" s="141">
        <v>1503589.9</v>
      </c>
      <c r="Q31" s="141">
        <v>1523486.4</v>
      </c>
      <c r="R31" s="141">
        <v>1543732.2</v>
      </c>
      <c r="S31" s="141">
        <v>1564734.4</v>
      </c>
      <c r="T31" s="141">
        <v>1580787.7</v>
      </c>
      <c r="U31" s="141">
        <v>1595356.7</v>
      </c>
      <c r="V31" s="141">
        <v>1614470.7</v>
      </c>
      <c r="W31" s="141">
        <v>1631490</v>
      </c>
      <c r="X31" s="141">
        <v>1654912</v>
      </c>
      <c r="Y31" s="141">
        <v>1676712.4</v>
      </c>
      <c r="Z31" s="141">
        <v>1694390.2</v>
      </c>
      <c r="AA31" s="141">
        <v>1717950.4</v>
      </c>
      <c r="AB31" s="141">
        <v>1735331.5</v>
      </c>
      <c r="AC31" s="141">
        <v>1746819.2</v>
      </c>
      <c r="AD31" s="141">
        <v>1765492.2</v>
      </c>
      <c r="AE31" s="141">
        <v>1781058</v>
      </c>
      <c r="AF31" s="141">
        <v>1800951.1</v>
      </c>
      <c r="AG31" s="141">
        <v>1828299.9</v>
      </c>
      <c r="AH31" s="141">
        <v>1853700.2</v>
      </c>
      <c r="AI31" s="141">
        <v>1878059.7</v>
      </c>
      <c r="AJ31" s="141">
        <v>1894202.4</v>
      </c>
      <c r="AK31" s="141">
        <v>1909813</v>
      </c>
      <c r="AL31" s="141">
        <v>1933090.2</v>
      </c>
      <c r="AM31" s="141">
        <v>1957751.2</v>
      </c>
      <c r="AN31" s="141">
        <v>1976732.7</v>
      </c>
      <c r="AO31" s="141">
        <v>1994573</v>
      </c>
      <c r="AP31" s="141">
        <v>2012678.1</v>
      </c>
      <c r="AQ31" s="141">
        <v>2032903.1</v>
      </c>
      <c r="AR31" s="141">
        <v>2050900.9</v>
      </c>
      <c r="AS31" s="141">
        <v>2066440.5</v>
      </c>
      <c r="AT31" s="141">
        <v>2079143.4</v>
      </c>
      <c r="AU31" s="141">
        <v>2097211</v>
      </c>
      <c r="AV31" s="141">
        <v>2114047.4</v>
      </c>
      <c r="AW31" s="141">
        <v>2132693.9</v>
      </c>
      <c r="AX31" s="141">
        <v>2150566.7999999998</v>
      </c>
      <c r="AY31" s="141">
        <v>2170584.5</v>
      </c>
      <c r="AZ31" s="141">
        <v>2192609.2000000002</v>
      </c>
      <c r="BA31" s="141">
        <v>2210389.7999999998</v>
      </c>
      <c r="BB31" s="141">
        <v>2225144.6</v>
      </c>
      <c r="BC31" s="141">
        <v>2232996.2999999998</v>
      </c>
      <c r="BD31" s="141">
        <v>2253374</v>
      </c>
      <c r="BE31" s="141">
        <v>2271564.1</v>
      </c>
      <c r="BF31" s="141">
        <v>2294464.7999999998</v>
      </c>
      <c r="BG31" s="141">
        <v>2317036.2000000002</v>
      </c>
      <c r="BH31" s="141">
        <v>2336552.6</v>
      </c>
      <c r="BI31" s="141">
        <v>2361641.2999999998</v>
      </c>
      <c r="BJ31" s="141">
        <v>2386570.9</v>
      </c>
      <c r="BK31" s="141">
        <v>2409449.9</v>
      </c>
      <c r="BL31" s="141">
        <v>2435015.7000000002</v>
      </c>
      <c r="BM31" s="141">
        <v>2459237.2999999998</v>
      </c>
      <c r="BN31" s="141">
        <v>2486602.5</v>
      </c>
      <c r="BO31" s="141">
        <v>2516700.4</v>
      </c>
      <c r="BP31" s="141">
        <v>2545363.7000000002</v>
      </c>
      <c r="BQ31" s="141">
        <v>2575280.2999999998</v>
      </c>
      <c r="BR31" s="141">
        <v>2602129.7999999998</v>
      </c>
      <c r="BS31" s="141">
        <v>2627330.9</v>
      </c>
      <c r="BT31" s="141">
        <v>2649278.5</v>
      </c>
      <c r="BU31" s="141">
        <v>2676946.2000000002</v>
      </c>
      <c r="BV31" s="141">
        <v>2699161</v>
      </c>
      <c r="BW31" s="141">
        <v>2720262.9</v>
      </c>
      <c r="BX31" s="141">
        <v>2746380.5</v>
      </c>
      <c r="BY31" s="141">
        <v>2776357.9</v>
      </c>
      <c r="BZ31" s="141">
        <v>2800895.2</v>
      </c>
      <c r="CA31" s="141">
        <v>2834561.9</v>
      </c>
      <c r="CB31" s="141">
        <v>2862962.2</v>
      </c>
      <c r="CC31" s="141">
        <v>2899765.6</v>
      </c>
      <c r="CD31" s="141">
        <v>2944038.6</v>
      </c>
      <c r="CE31" s="141">
        <v>2978255.1</v>
      </c>
      <c r="CF31" s="141">
        <v>3020522.3</v>
      </c>
      <c r="CG31" s="141">
        <v>3059105.4</v>
      </c>
      <c r="CH31" s="141">
        <v>3087863.3</v>
      </c>
      <c r="CI31" s="141">
        <v>3109803.1</v>
      </c>
      <c r="CJ31" s="141">
        <v>3122486.9</v>
      </c>
      <c r="CK31" s="141">
        <v>3133825.8</v>
      </c>
      <c r="CL31" s="141">
        <v>3153874.9</v>
      </c>
      <c r="CM31" s="141">
        <v>3164637.6</v>
      </c>
      <c r="CN31" s="141">
        <v>3178019.7</v>
      </c>
      <c r="CO31" s="141">
        <v>3187927.3</v>
      </c>
      <c r="CP31" s="141">
        <v>3195270.9</v>
      </c>
      <c r="CQ31" s="141">
        <v>3210275.9</v>
      </c>
      <c r="CR31" s="141">
        <v>3228168</v>
      </c>
      <c r="CS31" s="141">
        <v>3249541.6</v>
      </c>
      <c r="CT31" s="141">
        <v>3283901.4</v>
      </c>
      <c r="CU31" s="141">
        <v>3333039.4</v>
      </c>
      <c r="CV31" s="141">
        <v>3372087.7</v>
      </c>
      <c r="CW31" s="141">
        <v>3413806.6</v>
      </c>
      <c r="CX31" s="141">
        <v>3463309.6</v>
      </c>
      <c r="CY31" s="141">
        <v>3510858.7</v>
      </c>
      <c r="CZ31" s="141">
        <v>3558543.7</v>
      </c>
      <c r="DA31" s="141">
        <v>3603877</v>
      </c>
      <c r="DB31" s="141">
        <v>3650909.3</v>
      </c>
      <c r="DC31" s="141">
        <v>3700894</v>
      </c>
      <c r="DD31" s="141">
        <v>3748968.6</v>
      </c>
      <c r="DE31" s="141">
        <v>3792038.4</v>
      </c>
      <c r="DF31" s="141">
        <v>3843656.3</v>
      </c>
      <c r="DG31" s="141">
        <v>3885847</v>
      </c>
      <c r="DH31" s="141">
        <v>3930197.1</v>
      </c>
      <c r="DI31" s="141">
        <v>3979575.5</v>
      </c>
      <c r="DJ31" s="141">
        <v>4015980.1</v>
      </c>
      <c r="DK31" s="141">
        <v>4058127.9</v>
      </c>
      <c r="DL31" s="141">
        <v>4108533.5</v>
      </c>
      <c r="DM31" s="141">
        <v>4158546.8</v>
      </c>
      <c r="DN31" s="141">
        <v>4199407.4000000004</v>
      </c>
      <c r="DO31" s="141">
        <v>4242188</v>
      </c>
      <c r="DP31" s="141">
        <v>4272945.8</v>
      </c>
      <c r="DQ31" s="141">
        <v>4306822.5</v>
      </c>
      <c r="DR31" s="141">
        <v>4340097.9000000004</v>
      </c>
      <c r="DS31" s="141">
        <v>4376382</v>
      </c>
      <c r="DT31" s="141">
        <v>4410804.5</v>
      </c>
      <c r="DU31" s="141">
        <v>4443541.7</v>
      </c>
      <c r="DV31" s="141">
        <v>4489330.0999999996</v>
      </c>
      <c r="DW31" s="141">
        <v>4522659</v>
      </c>
      <c r="DX31" s="141">
        <v>4557322.5999999996</v>
      </c>
      <c r="DY31" s="141">
        <v>4585748.0999999996</v>
      </c>
      <c r="DZ31" s="141">
        <v>4627801.2</v>
      </c>
      <c r="EA31" s="141">
        <v>4671523</v>
      </c>
      <c r="EB31" s="141">
        <v>4703862.8</v>
      </c>
      <c r="EC31" s="141">
        <v>4748427.5</v>
      </c>
      <c r="ED31" s="141">
        <v>4782967.9000000004</v>
      </c>
      <c r="EE31" s="141">
        <v>4814760</v>
      </c>
      <c r="EF31" s="141">
        <v>4861585.7</v>
      </c>
      <c r="EG31" s="141">
        <v>4892830.5</v>
      </c>
      <c r="EH31" s="141">
        <v>4926881.4000000004</v>
      </c>
      <c r="EI31" s="141">
        <v>4983739.5</v>
      </c>
      <c r="EJ31" s="141">
        <v>5022317.4000000004</v>
      </c>
      <c r="EK31" s="141">
        <v>5066319.0999999996</v>
      </c>
      <c r="EL31" s="141">
        <v>5110505.3</v>
      </c>
      <c r="EM31" s="141">
        <v>5143998.5999999996</v>
      </c>
      <c r="EN31" s="141">
        <v>5189998.0999999996</v>
      </c>
      <c r="EO31" s="141">
        <v>5235116.9000000004</v>
      </c>
      <c r="EP31" s="141">
        <v>5278940.7</v>
      </c>
      <c r="EQ31" s="141">
        <v>5331619</v>
      </c>
      <c r="ER31" s="141">
        <v>5377621.7000000002</v>
      </c>
      <c r="ES31" s="141">
        <v>5434673.5</v>
      </c>
      <c r="ET31" s="141">
        <v>5476093.2000000002</v>
      </c>
      <c r="EU31" s="141">
        <v>5512988.4000000004</v>
      </c>
      <c r="EV31" s="141">
        <v>5554029</v>
      </c>
      <c r="EW31" s="141">
        <v>5575899.7000000002</v>
      </c>
      <c r="EX31" s="141">
        <v>5606609.2999999998</v>
      </c>
      <c r="EY31" s="141">
        <v>5638264</v>
      </c>
      <c r="EZ31" s="141">
        <v>5683883.4000000004</v>
      </c>
      <c r="FA31" s="141">
        <v>5718125.5999999996</v>
      </c>
      <c r="FB31" s="141">
        <v>5747796.2000000002</v>
      </c>
      <c r="FC31" s="141">
        <v>5778953</v>
      </c>
      <c r="FD31" s="141">
        <v>5799372</v>
      </c>
      <c r="FE31" s="141">
        <v>5810147.7999999998</v>
      </c>
      <c r="FF31" s="141">
        <v>5849467.2999999998</v>
      </c>
      <c r="FG31" s="141">
        <v>5866615.5</v>
      </c>
      <c r="FH31" s="141">
        <v>5877104.7000000002</v>
      </c>
      <c r="FI31" s="141">
        <v>5907087.5999999996</v>
      </c>
      <c r="FJ31" s="141">
        <v>5927827.2999999998</v>
      </c>
      <c r="FK31" s="141">
        <v>5943110.7000000002</v>
      </c>
      <c r="FL31" s="141">
        <v>5953164.4000000004</v>
      </c>
      <c r="FM31" s="141">
        <v>5968181.5</v>
      </c>
      <c r="FN31" s="141">
        <v>5982753.7999999998</v>
      </c>
      <c r="FO31" s="141">
        <v>5995787</v>
      </c>
      <c r="FP31" s="141">
        <v>6003728</v>
      </c>
      <c r="FQ31" s="141">
        <v>6027709</v>
      </c>
      <c r="FR31" s="141">
        <v>6036767.5</v>
      </c>
      <c r="FS31" s="141">
        <v>6051740.5</v>
      </c>
      <c r="FT31" s="141">
        <v>6072706.2999999998</v>
      </c>
      <c r="FU31" s="141">
        <v>6112556.4000000004</v>
      </c>
      <c r="FV31" s="141">
        <v>6132706.2999999998</v>
      </c>
      <c r="FW31" s="141">
        <v>6164162.5999999996</v>
      </c>
      <c r="FX31" s="141">
        <v>6178838.2999999998</v>
      </c>
      <c r="FY31" s="141">
        <v>6185937.2000000002</v>
      </c>
      <c r="FZ31" s="141">
        <v>6213957</v>
      </c>
      <c r="GA31" s="141">
        <v>6259227.7999999998</v>
      </c>
      <c r="GB31" s="141">
        <v>6296900</v>
      </c>
      <c r="GC31" s="141">
        <v>6320104.9000000004</v>
      </c>
      <c r="GD31" s="141">
        <v>6346698.0999999996</v>
      </c>
      <c r="GE31" s="141">
        <v>6363444.4000000004</v>
      </c>
      <c r="GF31" s="141">
        <v>6400203.7000000002</v>
      </c>
      <c r="GG31" s="141">
        <v>6421855.0999999996</v>
      </c>
      <c r="GH31" s="141">
        <v>6448224.4000000004</v>
      </c>
      <c r="GI31" s="141">
        <v>6471161.4000000004</v>
      </c>
      <c r="GJ31" s="141">
        <v>6488752.9000000004</v>
      </c>
      <c r="GK31" s="141">
        <v>6512243.9000000004</v>
      </c>
      <c r="GL31" s="141">
        <v>6537481.0999999996</v>
      </c>
      <c r="GM31" s="55">
        <v>6559940.2597514223</v>
      </c>
      <c r="GN31" s="209">
        <v>6586990.000588377</v>
      </c>
      <c r="GO31" s="205">
        <v>6602485.0464462778</v>
      </c>
      <c r="GP31" s="205">
        <v>6616011.2225336805</v>
      </c>
      <c r="GQ31" s="205">
        <v>6660461.2393053388</v>
      </c>
      <c r="GR31" s="205">
        <v>6672306.9840274425</v>
      </c>
      <c r="GS31" s="205">
        <v>6678340.2734989477</v>
      </c>
      <c r="GT31" s="207">
        <v>6734017.385329539</v>
      </c>
    </row>
    <row r="32" spans="1:202" ht="9" customHeight="1" x14ac:dyDescent="0.25">
      <c r="A32" s="65"/>
      <c r="B32" s="40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Q32" s="123"/>
      <c r="GB32" s="179"/>
      <c r="GC32" s="180"/>
      <c r="GD32" s="180"/>
      <c r="GE32" s="180"/>
      <c r="GF32" s="180"/>
      <c r="GG32" s="180"/>
      <c r="GH32" s="180"/>
      <c r="GI32" s="180"/>
      <c r="GJ32" s="180"/>
      <c r="GK32" s="180"/>
      <c r="GL32" s="181"/>
      <c r="GN32" s="198"/>
      <c r="GO32" s="198"/>
    </row>
    <row r="33" spans="1:242" ht="9.75" customHeight="1" x14ac:dyDescent="0.25">
      <c r="A33" s="66" t="s">
        <v>37</v>
      </c>
      <c r="B33" s="40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70"/>
      <c r="FQ33" s="131"/>
      <c r="FR33" s="69"/>
      <c r="GB33" s="69"/>
      <c r="GC33" s="156"/>
      <c r="GD33" s="156"/>
      <c r="GE33" s="69"/>
      <c r="GF33" s="69"/>
      <c r="GG33" s="69"/>
      <c r="GH33" s="69"/>
      <c r="GI33" s="69"/>
    </row>
    <row r="34" spans="1:242" ht="9.75" customHeight="1" x14ac:dyDescent="0.25">
      <c r="A34" s="66" t="s">
        <v>38</v>
      </c>
      <c r="B34" s="40"/>
      <c r="O34" s="67"/>
      <c r="BM34" s="14"/>
      <c r="FP34" s="70"/>
      <c r="FQ34" s="131"/>
      <c r="FR34" s="69"/>
      <c r="GB34" s="69"/>
      <c r="GC34" s="161"/>
      <c r="GD34" s="161"/>
      <c r="GE34" s="69"/>
      <c r="GF34" s="69"/>
      <c r="GG34" s="69"/>
      <c r="GH34" s="69"/>
      <c r="GI34" s="69"/>
    </row>
    <row r="35" spans="1:242" ht="9.75" customHeight="1" x14ac:dyDescent="0.25">
      <c r="A35" s="66" t="s">
        <v>39</v>
      </c>
      <c r="B35" s="40"/>
      <c r="BM35" s="14"/>
      <c r="FP35" s="70"/>
      <c r="FQ35" s="131"/>
      <c r="FR35" s="69"/>
      <c r="GB35" s="69"/>
      <c r="GC35" s="162"/>
      <c r="GD35" s="162"/>
      <c r="GE35" s="69"/>
      <c r="GF35" s="69"/>
      <c r="GG35" s="69"/>
      <c r="GH35" s="69"/>
      <c r="GI35" s="69"/>
    </row>
    <row r="36" spans="1:242" ht="9.75" customHeight="1" x14ac:dyDescent="0.25">
      <c r="A36" s="66" t="s">
        <v>40</v>
      </c>
      <c r="B36" s="40"/>
      <c r="BM36" s="14"/>
      <c r="FP36" s="70"/>
      <c r="FQ36" s="131"/>
      <c r="FR36" s="69"/>
      <c r="GB36" s="69"/>
      <c r="GC36" s="161"/>
      <c r="GD36" s="161"/>
      <c r="GE36" s="69"/>
      <c r="GF36" s="69"/>
      <c r="GG36" s="69"/>
      <c r="GH36" s="69"/>
      <c r="GI36" s="69"/>
    </row>
    <row r="37" spans="1:242" ht="9.75" customHeight="1" x14ac:dyDescent="0.25">
      <c r="A37" s="68" t="s">
        <v>41</v>
      </c>
      <c r="B37" s="40"/>
      <c r="BM37" s="14"/>
      <c r="FP37" s="70"/>
      <c r="FQ37" s="131"/>
      <c r="FR37" s="69"/>
      <c r="GB37" s="69"/>
      <c r="GC37" s="162"/>
      <c r="GD37" s="162"/>
      <c r="GE37" s="69"/>
      <c r="GF37" s="69"/>
      <c r="GG37" s="69"/>
      <c r="GH37" s="69"/>
      <c r="GI37" s="69"/>
    </row>
    <row r="38" spans="1:242" x14ac:dyDescent="0.25">
      <c r="A38" s="68"/>
      <c r="B38" s="40"/>
      <c r="BM38" s="14"/>
      <c r="FP38" s="70"/>
      <c r="FQ38" s="131"/>
      <c r="FR38" s="69"/>
      <c r="GB38" s="69"/>
      <c r="GC38" s="163"/>
      <c r="GD38" s="163"/>
      <c r="GE38" s="69"/>
      <c r="GF38" s="69"/>
      <c r="GG38" s="69"/>
      <c r="GH38" s="69"/>
      <c r="GI38" s="69"/>
    </row>
    <row r="39" spans="1:242" x14ac:dyDescent="0.25">
      <c r="A39" s="68" t="s">
        <v>47</v>
      </c>
      <c r="B39" s="40"/>
      <c r="BM39" s="14"/>
      <c r="FP39" s="70"/>
      <c r="FQ39" s="131"/>
      <c r="FR39" s="69"/>
      <c r="GB39" s="69"/>
      <c r="GC39" s="162"/>
      <c r="GD39" s="162"/>
      <c r="GE39" s="69"/>
      <c r="GF39" s="69"/>
      <c r="GG39" s="69"/>
      <c r="GH39" s="69"/>
      <c r="GI39" s="69"/>
    </row>
    <row r="40" spans="1:242" s="69" customFormat="1" x14ac:dyDescent="0.25">
      <c r="A40" s="65" t="s">
        <v>48</v>
      </c>
      <c r="B40" s="40"/>
      <c r="FP40" s="70"/>
      <c r="FQ40" s="131"/>
      <c r="GC40" s="162"/>
      <c r="GD40" s="162"/>
    </row>
    <row r="41" spans="1:242" s="69" customFormat="1" x14ac:dyDescent="0.25">
      <c r="A41" s="65" t="s">
        <v>45</v>
      </c>
      <c r="B41" s="74"/>
      <c r="C41" s="52">
        <v>-1956.25</v>
      </c>
      <c r="D41" s="52">
        <v>8922.49</v>
      </c>
      <c r="E41" s="52">
        <v>-1664.22</v>
      </c>
      <c r="F41" s="52">
        <v>966.43</v>
      </c>
      <c r="G41" s="52">
        <v>2794.89</v>
      </c>
      <c r="H41" s="52">
        <v>16929.080000000002</v>
      </c>
      <c r="I41" s="52">
        <v>26029.14</v>
      </c>
      <c r="J41" s="52">
        <v>35493.82</v>
      </c>
      <c r="K41" s="52">
        <v>-14177.9</v>
      </c>
      <c r="L41" s="52">
        <v>46639.59</v>
      </c>
      <c r="M41" s="52">
        <v>-3504.43</v>
      </c>
      <c r="N41" s="52">
        <v>4819.99</v>
      </c>
      <c r="O41" s="52">
        <v>19157.87</v>
      </c>
      <c r="P41" s="52">
        <v>9533.85</v>
      </c>
      <c r="Q41" s="52">
        <v>9012.1200000000008</v>
      </c>
      <c r="R41" s="52">
        <v>309.87</v>
      </c>
      <c r="S41" s="52">
        <v>-21600.63</v>
      </c>
      <c r="T41" s="52">
        <v>11368.48</v>
      </c>
      <c r="U41" s="52">
        <v>4369.3599999999997</v>
      </c>
      <c r="V41" s="52">
        <v>13366.1</v>
      </c>
      <c r="W41" s="52">
        <v>9235.33</v>
      </c>
      <c r="X41" s="52">
        <v>4438.92</v>
      </c>
      <c r="Y41" s="52">
        <v>874.71</v>
      </c>
      <c r="Z41" s="52">
        <v>10668.4</v>
      </c>
      <c r="AA41" s="52">
        <v>14712.41</v>
      </c>
      <c r="AB41" s="52">
        <v>2196.6799999999998</v>
      </c>
      <c r="AC41" s="52">
        <v>2458.13</v>
      </c>
      <c r="AD41" s="52">
        <v>3069.69</v>
      </c>
      <c r="AE41" s="52">
        <v>1285.52</v>
      </c>
      <c r="AF41" s="52">
        <v>8866.34</v>
      </c>
      <c r="AG41" s="52">
        <v>2167.4499999999998</v>
      </c>
      <c r="AH41" s="52">
        <v>2993.26</v>
      </c>
      <c r="AI41" s="52">
        <v>3820.62</v>
      </c>
      <c r="AJ41" s="52">
        <v>3815.89</v>
      </c>
      <c r="AK41" s="52">
        <v>4184.1499999999996</v>
      </c>
      <c r="AL41" s="52">
        <v>4717.42</v>
      </c>
      <c r="AM41" s="52">
        <v>13395.72</v>
      </c>
      <c r="AN41" s="52">
        <v>-957.45</v>
      </c>
      <c r="AO41" s="52">
        <v>6344.56</v>
      </c>
      <c r="AP41" s="52">
        <v>5628.43</v>
      </c>
      <c r="AQ41" s="52">
        <v>-5651.85</v>
      </c>
      <c r="AR41" s="52">
        <v>6402.38</v>
      </c>
      <c r="AS41" s="52">
        <v>6838.94</v>
      </c>
      <c r="AT41" s="52">
        <v>6314.6</v>
      </c>
      <c r="AU41" s="52">
        <v>6044.64</v>
      </c>
      <c r="AV41" s="52">
        <v>7337.43</v>
      </c>
      <c r="AW41" s="52">
        <v>5477.41</v>
      </c>
      <c r="AX41" s="52">
        <v>9687.06</v>
      </c>
      <c r="AY41" s="52">
        <v>18787.560000000001</v>
      </c>
      <c r="AZ41" s="52">
        <v>10073.4</v>
      </c>
      <c r="BA41" s="52">
        <v>7905.92</v>
      </c>
      <c r="BB41" s="52">
        <v>5620.37</v>
      </c>
      <c r="BC41" s="52">
        <v>-6273.63</v>
      </c>
      <c r="BD41" s="52">
        <v>4206.75</v>
      </c>
      <c r="BE41" s="52">
        <v>6971.1</v>
      </c>
      <c r="BF41" s="52">
        <v>8501.76</v>
      </c>
      <c r="BG41" s="52">
        <v>4800.79</v>
      </c>
      <c r="BH41" s="52">
        <v>9052.65</v>
      </c>
      <c r="BI41" s="52">
        <v>2368.73</v>
      </c>
      <c r="BJ41" s="52">
        <v>9079.52</v>
      </c>
      <c r="BK41" s="52">
        <v>21479.95</v>
      </c>
      <c r="BL41" s="52">
        <v>-1390.63</v>
      </c>
      <c r="BM41" s="52">
        <v>5600.11</v>
      </c>
      <c r="BN41" s="52">
        <v>6901.33</v>
      </c>
      <c r="BO41" s="52">
        <v>-6511.92</v>
      </c>
      <c r="BP41" s="52">
        <v>8470.6</v>
      </c>
      <c r="BQ41" s="52">
        <v>2567.4899999999998</v>
      </c>
      <c r="BR41" s="52">
        <v>7746.87</v>
      </c>
      <c r="BS41" s="52">
        <v>4594.6400000000003</v>
      </c>
      <c r="BT41" s="52">
        <v>12198.04</v>
      </c>
      <c r="BU41" s="52">
        <v>3161.67</v>
      </c>
      <c r="BV41" s="52">
        <v>5622.69</v>
      </c>
      <c r="BW41" s="52">
        <v>23067.33</v>
      </c>
      <c r="BX41" s="52">
        <v>-7203.69</v>
      </c>
      <c r="BY41" s="52">
        <v>7429.07</v>
      </c>
      <c r="BZ41" s="52">
        <v>-1138.8900000000001</v>
      </c>
      <c r="CA41" s="52">
        <v>-5028.92</v>
      </c>
      <c r="CB41" s="52">
        <v>7541.38</v>
      </c>
      <c r="CC41" s="52">
        <v>6648.6</v>
      </c>
      <c r="CD41" s="52">
        <v>8176.39</v>
      </c>
      <c r="CE41" s="52">
        <v>3441.17</v>
      </c>
      <c r="CF41" s="52">
        <v>1029.1500000000001</v>
      </c>
      <c r="CG41" s="52">
        <v>-7249.13</v>
      </c>
      <c r="CH41" s="52">
        <v>13273.1</v>
      </c>
      <c r="CI41" s="52">
        <v>38189.040000000001</v>
      </c>
      <c r="CJ41" s="52">
        <v>7717.53</v>
      </c>
      <c r="CK41" s="52">
        <v>7560.27</v>
      </c>
      <c r="CL41" s="52">
        <v>6342.69</v>
      </c>
      <c r="CM41" s="52">
        <v>385.65</v>
      </c>
      <c r="CN41" s="52">
        <v>9459.41</v>
      </c>
      <c r="CO41" s="52">
        <v>10162.879999999999</v>
      </c>
      <c r="CP41" s="52">
        <v>13451.08</v>
      </c>
      <c r="CQ41" s="52">
        <v>7939.51</v>
      </c>
      <c r="CR41" s="52">
        <v>21603.46</v>
      </c>
      <c r="CS41" s="52">
        <v>1008.98</v>
      </c>
      <c r="CT41" s="52">
        <v>3029.41</v>
      </c>
      <c r="CU41" s="52">
        <v>14167.31</v>
      </c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73"/>
      <c r="FQ41" s="123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162"/>
      <c r="GD41" s="162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</row>
    <row r="42" spans="1:242" s="69" customFormat="1" x14ac:dyDescent="0.25">
      <c r="A42" s="65" t="s">
        <v>49</v>
      </c>
      <c r="B42" s="74"/>
      <c r="C42" s="52">
        <v>-7011.45</v>
      </c>
      <c r="D42" s="52">
        <v>15432.31</v>
      </c>
      <c r="E42" s="52">
        <v>2991.52</v>
      </c>
      <c r="F42" s="52">
        <v>5191.78</v>
      </c>
      <c r="G42" s="52">
        <v>9895.1200000000008</v>
      </c>
      <c r="H42" s="52">
        <v>20480.36</v>
      </c>
      <c r="I42" s="52">
        <v>30131.61</v>
      </c>
      <c r="J42" s="52">
        <v>39303.879999999997</v>
      </c>
      <c r="K42" s="52">
        <v>-12952.21</v>
      </c>
      <c r="L42" s="52">
        <v>55159.87</v>
      </c>
      <c r="M42" s="52">
        <v>2760.7</v>
      </c>
      <c r="N42" s="52">
        <v>8588.9699999999993</v>
      </c>
      <c r="O42" s="52">
        <v>12947.36</v>
      </c>
      <c r="P42" s="52">
        <v>17282.650000000001</v>
      </c>
      <c r="Q42" s="52">
        <v>15970.62</v>
      </c>
      <c r="R42" s="52">
        <v>4931.21</v>
      </c>
      <c r="S42" s="52">
        <v>-10122.27</v>
      </c>
      <c r="T42" s="52">
        <v>16156.79</v>
      </c>
      <c r="U42" s="52">
        <v>5973</v>
      </c>
      <c r="V42" s="52">
        <v>17806.03</v>
      </c>
      <c r="W42" s="52">
        <v>13190.04</v>
      </c>
      <c r="X42" s="52">
        <v>10509.73</v>
      </c>
      <c r="Y42" s="52">
        <v>7725.59</v>
      </c>
      <c r="Z42" s="52">
        <v>15311.57</v>
      </c>
      <c r="AA42" s="52">
        <v>7145.13</v>
      </c>
      <c r="AB42" s="52">
        <v>12426.98</v>
      </c>
      <c r="AC42" s="52">
        <v>9445.6299999999992</v>
      </c>
      <c r="AD42" s="52">
        <v>10066.77</v>
      </c>
      <c r="AE42" s="52">
        <v>10852.21</v>
      </c>
      <c r="AF42" s="52">
        <v>15143.54</v>
      </c>
      <c r="AG42" s="52">
        <v>9427.48</v>
      </c>
      <c r="AH42" s="52">
        <v>8492.57</v>
      </c>
      <c r="AI42" s="52">
        <v>10086.34</v>
      </c>
      <c r="AJ42" s="52">
        <v>9920.56</v>
      </c>
      <c r="AK42" s="52">
        <v>11202.75</v>
      </c>
      <c r="AL42" s="52">
        <v>7939.71</v>
      </c>
      <c r="AM42" s="52">
        <v>10184.790000000001</v>
      </c>
      <c r="AN42" s="52">
        <v>11829.47</v>
      </c>
      <c r="AO42" s="52">
        <v>11230.36</v>
      </c>
      <c r="AP42" s="52">
        <v>14948.9</v>
      </c>
      <c r="AQ42" s="52">
        <v>11765.51</v>
      </c>
      <c r="AR42" s="52">
        <v>12010.1</v>
      </c>
      <c r="AS42" s="52">
        <v>14462.57</v>
      </c>
      <c r="AT42" s="52">
        <v>12824.25</v>
      </c>
      <c r="AU42" s="52">
        <v>13127.8</v>
      </c>
      <c r="AV42" s="52">
        <v>12302.19</v>
      </c>
      <c r="AW42" s="52">
        <v>13935.26</v>
      </c>
      <c r="AX42" s="52">
        <v>12342.14</v>
      </c>
      <c r="AY42" s="52">
        <v>12761.07</v>
      </c>
      <c r="AZ42" s="52">
        <v>16497.88</v>
      </c>
      <c r="BA42" s="52">
        <v>12437.8</v>
      </c>
      <c r="BB42" s="52">
        <v>13594.69</v>
      </c>
      <c r="BC42" s="52">
        <v>11922.95</v>
      </c>
      <c r="BD42" s="52">
        <v>10120.83</v>
      </c>
      <c r="BE42" s="52">
        <v>15744.59</v>
      </c>
      <c r="BF42" s="52">
        <v>13815.58</v>
      </c>
      <c r="BG42" s="52">
        <v>15296.59</v>
      </c>
      <c r="BH42" s="52">
        <v>11641.58</v>
      </c>
      <c r="BI42" s="52">
        <v>13124.02</v>
      </c>
      <c r="BJ42" s="52">
        <v>12519.37</v>
      </c>
      <c r="BK42" s="52">
        <v>12986.84</v>
      </c>
      <c r="BL42" s="52">
        <v>14095.23</v>
      </c>
      <c r="BM42" s="52">
        <v>11186.83</v>
      </c>
      <c r="BN42" s="52">
        <v>13702.38</v>
      </c>
      <c r="BO42" s="52">
        <v>12658.72</v>
      </c>
      <c r="BP42" s="52">
        <v>16376.62</v>
      </c>
      <c r="BQ42" s="52">
        <v>10933.06</v>
      </c>
      <c r="BR42" s="52">
        <v>14025.93</v>
      </c>
      <c r="BS42" s="52">
        <v>11734.94</v>
      </c>
      <c r="BT42" s="52">
        <v>14875.01</v>
      </c>
      <c r="BU42" s="52">
        <v>15531.94</v>
      </c>
      <c r="BV42" s="52">
        <v>12574.35</v>
      </c>
      <c r="BW42" s="52">
        <v>12411.19</v>
      </c>
      <c r="BX42" s="52">
        <v>13319.14</v>
      </c>
      <c r="BY42" s="52">
        <v>15233.08</v>
      </c>
      <c r="BZ42" s="52">
        <v>12053.62</v>
      </c>
      <c r="CA42" s="52">
        <v>14765.31</v>
      </c>
      <c r="CB42" s="52">
        <v>16065.28</v>
      </c>
      <c r="CC42" s="52">
        <v>17025.53</v>
      </c>
      <c r="CD42" s="52">
        <v>18952.09</v>
      </c>
      <c r="CE42" s="52">
        <v>13227.64</v>
      </c>
      <c r="CF42" s="52">
        <v>7889.33</v>
      </c>
      <c r="CG42" s="52">
        <v>10616.68</v>
      </c>
      <c r="CH42" s="52">
        <v>12305.95</v>
      </c>
      <c r="CI42" s="52">
        <v>17237.25</v>
      </c>
      <c r="CJ42" s="52">
        <v>14929.86</v>
      </c>
      <c r="CK42" s="52">
        <v>10944.16</v>
      </c>
      <c r="CL42" s="52">
        <v>14490.96</v>
      </c>
      <c r="CM42" s="52">
        <v>12261.15</v>
      </c>
      <c r="CN42" s="52">
        <v>11571.98</v>
      </c>
      <c r="CO42" s="52">
        <v>13524.56</v>
      </c>
      <c r="CP42" s="52">
        <v>15866.74</v>
      </c>
      <c r="CQ42" s="52">
        <v>13424.83</v>
      </c>
      <c r="CR42" s="52">
        <v>16184.76</v>
      </c>
      <c r="CS42" s="52">
        <v>14771.96</v>
      </c>
      <c r="CT42" s="52">
        <v>15303.21</v>
      </c>
      <c r="CU42" s="52">
        <v>14322.85</v>
      </c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/>
      <c r="EZ42" s="52"/>
      <c r="FA42" s="52"/>
      <c r="FB42" s="52"/>
      <c r="FC42" s="52"/>
      <c r="FD42" s="52"/>
      <c r="FE42" s="52"/>
      <c r="FF42" s="52"/>
      <c r="FG42" s="52"/>
      <c r="FH42" s="52"/>
      <c r="FI42" s="52"/>
      <c r="FJ42" s="52"/>
      <c r="FK42" s="52"/>
      <c r="FL42" s="52"/>
      <c r="FM42" s="52"/>
      <c r="FN42" s="52"/>
      <c r="FO42" s="52"/>
      <c r="FP42" s="73"/>
      <c r="FQ42" s="123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162"/>
      <c r="GD42" s="162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52"/>
      <c r="HR42" s="52"/>
      <c r="HS42" s="52"/>
      <c r="HT42" s="52"/>
      <c r="HU42" s="52"/>
      <c r="HV42" s="52"/>
      <c r="HW42" s="52"/>
      <c r="HX42" s="52"/>
      <c r="HY42" s="52"/>
      <c r="HZ42" s="52"/>
      <c r="IA42" s="52"/>
      <c r="IB42" s="52"/>
      <c r="IC42" s="52"/>
      <c r="ID42" s="52"/>
      <c r="IE42" s="52"/>
      <c r="IF42" s="52"/>
      <c r="IG42" s="52"/>
      <c r="IH42" s="52"/>
    </row>
    <row r="43" spans="1:242" s="69" customFormat="1" x14ac:dyDescent="0.25">
      <c r="A43" s="65"/>
      <c r="B43" s="40"/>
      <c r="FP43" s="70"/>
      <c r="FQ43" s="123"/>
      <c r="GC43" s="162"/>
      <c r="GD43" s="162"/>
    </row>
    <row r="44" spans="1:242" s="69" customFormat="1" x14ac:dyDescent="0.25">
      <c r="A44" s="65" t="s">
        <v>42</v>
      </c>
      <c r="B44" s="71"/>
      <c r="C44" s="52">
        <f t="shared" ref="C44:AH44" si="15">C20-C28-C29-C26-C27</f>
        <v>-1956.2511256381995</v>
      </c>
      <c r="D44" s="52">
        <f t="shared" si="15"/>
        <v>8922.4944118342664</v>
      </c>
      <c r="E44" s="52">
        <f t="shared" si="15"/>
        <v>-1664.2182132810158</v>
      </c>
      <c r="F44" s="52">
        <f t="shared" si="15"/>
        <v>966.43396416970518</v>
      </c>
      <c r="G44" s="52">
        <f t="shared" si="15"/>
        <v>2794.8940897010225</v>
      </c>
      <c r="H44" s="52">
        <f t="shared" si="15"/>
        <v>16929.081955852507</v>
      </c>
      <c r="I44" s="52">
        <f t="shared" si="15"/>
        <v>26029.140565720896</v>
      </c>
      <c r="J44" s="52">
        <f t="shared" si="15"/>
        <v>35493.820497043802</v>
      </c>
      <c r="K44" s="52">
        <f t="shared" si="15"/>
        <v>-14177.902780437282</v>
      </c>
      <c r="L44" s="52">
        <f t="shared" si="15"/>
        <v>46639.594595370458</v>
      </c>
      <c r="M44" s="52">
        <f t="shared" si="15"/>
        <v>-3504.4261008874964</v>
      </c>
      <c r="N44" s="52">
        <f t="shared" si="15"/>
        <v>4819.9887368819254</v>
      </c>
      <c r="O44" s="52">
        <f t="shared" si="15"/>
        <v>19157.867775150229</v>
      </c>
      <c r="P44" s="52">
        <f t="shared" si="15"/>
        <v>9533.8505301713558</v>
      </c>
      <c r="Q44" s="52">
        <f t="shared" si="15"/>
        <v>9012.1156375034825</v>
      </c>
      <c r="R44" s="52">
        <f t="shared" si="15"/>
        <v>309.87037864983608</v>
      </c>
      <c r="S44" s="52">
        <f t="shared" si="15"/>
        <v>-21600.629165840663</v>
      </c>
      <c r="T44" s="52">
        <f t="shared" si="15"/>
        <v>11368.478766494158</v>
      </c>
      <c r="U44" s="52">
        <f t="shared" si="15"/>
        <v>4369.3590252925587</v>
      </c>
      <c r="V44" s="52">
        <f t="shared" si="15"/>
        <v>13366.099389325873</v>
      </c>
      <c r="W44" s="52">
        <f t="shared" si="15"/>
        <v>9235.3256745971848</v>
      </c>
      <c r="X44" s="52">
        <f t="shared" si="15"/>
        <v>4438.9234834675726</v>
      </c>
      <c r="Y44" s="52">
        <f t="shared" si="15"/>
        <v>874.70880488258945</v>
      </c>
      <c r="Z44" s="52">
        <f t="shared" si="15"/>
        <v>10668.404776886917</v>
      </c>
      <c r="AA44" s="52">
        <f t="shared" si="15"/>
        <v>14712.411907337737</v>
      </c>
      <c r="AB44" s="52">
        <f t="shared" si="15"/>
        <v>2196.6841955182031</v>
      </c>
      <c r="AC44" s="52">
        <f t="shared" si="15"/>
        <v>2458.1344411795621</v>
      </c>
      <c r="AD44" s="52">
        <f t="shared" si="15"/>
        <v>3069.694116085484</v>
      </c>
      <c r="AE44" s="52">
        <f t="shared" si="15"/>
        <v>1285.5241132778929</v>
      </c>
      <c r="AF44" s="52">
        <f t="shared" si="15"/>
        <v>8866.3444300400897</v>
      </c>
      <c r="AG44" s="52">
        <f t="shared" si="15"/>
        <v>2167.4451535745247</v>
      </c>
      <c r="AH44" s="52">
        <f t="shared" si="15"/>
        <v>2993.2590875012424</v>
      </c>
      <c r="AI44" s="52">
        <f t="shared" ref="AI44:BN44" si="16">AI20-AI28-AI29-AI26-AI27</f>
        <v>3820.6218529911353</v>
      </c>
      <c r="AJ44" s="52">
        <f t="shared" si="16"/>
        <v>3815.8939929608014</v>
      </c>
      <c r="AK44" s="52">
        <f t="shared" si="16"/>
        <v>4184.1454783024001</v>
      </c>
      <c r="AL44" s="52">
        <f t="shared" si="16"/>
        <v>4717.419111428695</v>
      </c>
      <c r="AM44" s="52">
        <f t="shared" si="16"/>
        <v>13395.717845318744</v>
      </c>
      <c r="AN44" s="52">
        <f t="shared" si="16"/>
        <v>-957.45098191903321</v>
      </c>
      <c r="AO44" s="52">
        <f t="shared" si="16"/>
        <v>6344.5576217694243</v>
      </c>
      <c r="AP44" s="52">
        <f t="shared" si="16"/>
        <v>5628.4306050930491</v>
      </c>
      <c r="AQ44" s="52">
        <f t="shared" si="16"/>
        <v>-5651.8527159703563</v>
      </c>
      <c r="AR44" s="52">
        <f t="shared" si="16"/>
        <v>6402.3820328425427</v>
      </c>
      <c r="AS44" s="52">
        <f t="shared" si="16"/>
        <v>6838.9377468085686</v>
      </c>
      <c r="AT44" s="52">
        <f t="shared" si="16"/>
        <v>6314.5992837498043</v>
      </c>
      <c r="AU44" s="52">
        <f t="shared" si="16"/>
        <v>6044.6372639661759</v>
      </c>
      <c r="AV44" s="52">
        <f t="shared" si="16"/>
        <v>7337.4330244980274</v>
      </c>
      <c r="AW44" s="52">
        <f t="shared" si="16"/>
        <v>5477.4068104628177</v>
      </c>
      <c r="AX44" s="52">
        <f t="shared" si="16"/>
        <v>9687.0607799607187</v>
      </c>
      <c r="AY44" s="52">
        <f t="shared" si="16"/>
        <v>18787.557622895045</v>
      </c>
      <c r="AZ44" s="52">
        <f t="shared" si="16"/>
        <v>10073.401553824333</v>
      </c>
      <c r="BA44" s="52">
        <f t="shared" si="16"/>
        <v>7905.9219334823556</v>
      </c>
      <c r="BB44" s="52">
        <f t="shared" si="16"/>
        <v>5620.3701782044573</v>
      </c>
      <c r="BC44" s="52">
        <f t="shared" si="16"/>
        <v>-6273.630740559629</v>
      </c>
      <c r="BD44" s="52">
        <f t="shared" si="16"/>
        <v>4206.745440961713</v>
      </c>
      <c r="BE44" s="52">
        <f t="shared" si="16"/>
        <v>6971.1028654205602</v>
      </c>
      <c r="BF44" s="52">
        <f t="shared" si="16"/>
        <v>8501.7634408010435</v>
      </c>
      <c r="BG44" s="52">
        <f t="shared" si="16"/>
        <v>4800.7866700734867</v>
      </c>
      <c r="BH44" s="52">
        <f t="shared" si="16"/>
        <v>9052.6506209754789</v>
      </c>
      <c r="BI44" s="52">
        <f t="shared" si="16"/>
        <v>2368.7258215789889</v>
      </c>
      <c r="BJ44" s="52">
        <f t="shared" si="16"/>
        <v>9079.5168121347106</v>
      </c>
      <c r="BK44" s="52">
        <f t="shared" si="16"/>
        <v>21479.953859525638</v>
      </c>
      <c r="BL44" s="52">
        <f t="shared" si="16"/>
        <v>-1390.6274719500643</v>
      </c>
      <c r="BM44" s="52">
        <f t="shared" si="16"/>
        <v>5600.1130359710014</v>
      </c>
      <c r="BN44" s="52">
        <f t="shared" si="16"/>
        <v>6901.3335141582156</v>
      </c>
      <c r="BO44" s="52">
        <f t="shared" ref="BO44:CT44" si="17">BO20-BO28-BO29-BO26-BO27</f>
        <v>-6511.9168000192712</v>
      </c>
      <c r="BP44" s="52">
        <f t="shared" si="17"/>
        <v>8470.6009135836193</v>
      </c>
      <c r="BQ44" s="52">
        <f t="shared" si="17"/>
        <v>2567.4875676290853</v>
      </c>
      <c r="BR44" s="52">
        <f t="shared" si="17"/>
        <v>7746.8708455769774</v>
      </c>
      <c r="BS44" s="52">
        <f t="shared" si="17"/>
        <v>4594.6396057896027</v>
      </c>
      <c r="BT44" s="52">
        <f t="shared" si="17"/>
        <v>12198.036544942333</v>
      </c>
      <c r="BU44" s="52">
        <f t="shared" si="17"/>
        <v>3161.6686374557385</v>
      </c>
      <c r="BV44" s="52">
        <f t="shared" si="17"/>
        <v>5622.6909516953128</v>
      </c>
      <c r="BW44" s="52">
        <f t="shared" si="17"/>
        <v>23067.333625669264</v>
      </c>
      <c r="BX44" s="52">
        <f t="shared" si="17"/>
        <v>-7203.6918932707476</v>
      </c>
      <c r="BY44" s="52">
        <f t="shared" si="17"/>
        <v>7429.0674945393057</v>
      </c>
      <c r="BZ44" s="52">
        <f t="shared" si="17"/>
        <v>-1138.8926102559092</v>
      </c>
      <c r="CA44" s="52">
        <f t="shared" si="17"/>
        <v>-5028.9241559153006</v>
      </c>
      <c r="CB44" s="52">
        <f t="shared" si="17"/>
        <v>7541.3792251114401</v>
      </c>
      <c r="CC44" s="52">
        <f t="shared" si="17"/>
        <v>6648.6013500269337</v>
      </c>
      <c r="CD44" s="52">
        <f t="shared" si="17"/>
        <v>8176.3931344552275</v>
      </c>
      <c r="CE44" s="52">
        <f t="shared" si="17"/>
        <v>3441.1689939705457</v>
      </c>
      <c r="CF44" s="52">
        <f t="shared" si="17"/>
        <v>1029.149800186402</v>
      </c>
      <c r="CG44" s="52">
        <f t="shared" si="17"/>
        <v>-7249.1254784364819</v>
      </c>
      <c r="CH44" s="52">
        <f t="shared" si="17"/>
        <v>13273.104469519083</v>
      </c>
      <c r="CI44" s="52">
        <f t="shared" si="17"/>
        <v>38189.037200643259</v>
      </c>
      <c r="CJ44" s="52">
        <f t="shared" si="17"/>
        <v>7717.5310052553323</v>
      </c>
      <c r="CK44" s="52">
        <f t="shared" si="17"/>
        <v>7560.2658672744474</v>
      </c>
      <c r="CL44" s="52">
        <f t="shared" si="17"/>
        <v>6342.6928183951441</v>
      </c>
      <c r="CM44" s="52">
        <f t="shared" si="17"/>
        <v>385.65250482374904</v>
      </c>
      <c r="CN44" s="52">
        <f t="shared" si="17"/>
        <v>9459.4143001399425</v>
      </c>
      <c r="CO44" s="52">
        <f t="shared" si="17"/>
        <v>10162.880322427754</v>
      </c>
      <c r="CP44" s="52">
        <f t="shared" si="17"/>
        <v>13451.084354584909</v>
      </c>
      <c r="CQ44" s="52">
        <f t="shared" si="17"/>
        <v>7939.508604988212</v>
      </c>
      <c r="CR44" s="52">
        <f t="shared" si="17"/>
        <v>21603.464747364313</v>
      </c>
      <c r="CS44" s="52">
        <f t="shared" si="17"/>
        <v>1008.9785232202285</v>
      </c>
      <c r="CT44" s="52">
        <f t="shared" si="17"/>
        <v>3029.4066278167238</v>
      </c>
      <c r="CU44" s="52">
        <f t="shared" ref="CU44:DZ44" si="18">CU20-CU28-CU29-CU26-CU27</f>
        <v>14167.311614585442</v>
      </c>
      <c r="CV44" s="52">
        <f t="shared" si="18"/>
        <v>-4488.4957193411465</v>
      </c>
      <c r="CW44" s="52">
        <f t="shared" si="18"/>
        <v>12297.428274512042</v>
      </c>
      <c r="CX44" s="52">
        <f t="shared" si="18"/>
        <v>17736.311660625252</v>
      </c>
      <c r="CY44" s="52">
        <f t="shared" si="18"/>
        <v>-4702.080001663252</v>
      </c>
      <c r="CZ44" s="52">
        <f t="shared" si="18"/>
        <v>14174.824975888245</v>
      </c>
      <c r="DA44" s="52">
        <f t="shared" si="18"/>
        <v>13962.281064666253</v>
      </c>
      <c r="DB44" s="52">
        <f t="shared" si="18"/>
        <v>16287.895889777061</v>
      </c>
      <c r="DC44" s="52">
        <f t="shared" si="18"/>
        <v>10723.297785037666</v>
      </c>
      <c r="DD44" s="52">
        <f t="shared" si="18"/>
        <v>-10768.345030301085</v>
      </c>
      <c r="DE44" s="52">
        <f t="shared" si="18"/>
        <v>6218.3011899807179</v>
      </c>
      <c r="DF44" s="52">
        <f t="shared" si="18"/>
        <v>14060.478887465741</v>
      </c>
      <c r="DG44" s="52">
        <f t="shared" si="18"/>
        <v>9684.6273783010365</v>
      </c>
      <c r="DH44" s="52">
        <f t="shared" si="18"/>
        <v>1389.3011858570874</v>
      </c>
      <c r="DI44" s="52">
        <f t="shared" si="18"/>
        <v>11443.567635759338</v>
      </c>
      <c r="DJ44" s="52">
        <f t="shared" si="18"/>
        <v>7614.2071078286444</v>
      </c>
      <c r="DK44" s="52">
        <f t="shared" si="18"/>
        <v>2726.78592307908</v>
      </c>
      <c r="DL44" s="52">
        <f t="shared" si="18"/>
        <v>14523.650531763651</v>
      </c>
      <c r="DM44" s="52">
        <f t="shared" si="18"/>
        <v>5997.5699786016576</v>
      </c>
      <c r="DN44" s="52">
        <f t="shared" si="18"/>
        <v>5084.0456116149217</v>
      </c>
      <c r="DO44" s="52">
        <f t="shared" si="18"/>
        <v>16555.821076127806</v>
      </c>
      <c r="DP44" s="52">
        <f t="shared" si="18"/>
        <v>4532.01835566508</v>
      </c>
      <c r="DQ44" s="52">
        <f t="shared" si="18"/>
        <v>9232.3714911497282</v>
      </c>
      <c r="DR44" s="52">
        <f t="shared" si="18"/>
        <v>8004.9119773703642</v>
      </c>
      <c r="DS44" s="52">
        <f t="shared" si="18"/>
        <v>17453.384890680918</v>
      </c>
      <c r="DT44" s="52">
        <f t="shared" si="18"/>
        <v>-3816.906435363167</v>
      </c>
      <c r="DU44" s="52">
        <f t="shared" si="18"/>
        <v>9310.0617914819104</v>
      </c>
      <c r="DV44" s="52">
        <f t="shared" si="18"/>
        <v>8492.9017238269007</v>
      </c>
      <c r="DW44" s="52">
        <f t="shared" si="18"/>
        <v>1200.1659754555649</v>
      </c>
      <c r="DX44" s="52">
        <f t="shared" si="18"/>
        <v>14087.54207032251</v>
      </c>
      <c r="DY44" s="52">
        <f t="shared" si="18"/>
        <v>13348.742352991823</v>
      </c>
      <c r="DZ44" s="52">
        <f t="shared" si="18"/>
        <v>11315.358432943556</v>
      </c>
      <c r="EA44" s="52">
        <f t="shared" ref="EA44:FF44" si="19">EA20-EA28-EA29-EA26-EA27</f>
        <v>16366.806998407708</v>
      </c>
      <c r="EB44" s="52">
        <f t="shared" si="19"/>
        <v>12380.272251804472</v>
      </c>
      <c r="EC44" s="52">
        <f t="shared" si="19"/>
        <v>4590.847887939527</v>
      </c>
      <c r="ED44" s="52">
        <f t="shared" si="19"/>
        <v>20346.170986689453</v>
      </c>
      <c r="EE44" s="52">
        <f t="shared" si="19"/>
        <v>-1880.9634911242547</v>
      </c>
      <c r="EF44" s="52">
        <f t="shared" si="19"/>
        <v>-6506.6996830142261</v>
      </c>
      <c r="EG44" s="52">
        <f t="shared" si="19"/>
        <v>23535.763441775165</v>
      </c>
      <c r="EH44" s="52">
        <f t="shared" si="19"/>
        <v>15101.803655168342</v>
      </c>
      <c r="EI44" s="52">
        <f t="shared" si="19"/>
        <v>7918.7261905377009</v>
      </c>
      <c r="EJ44" s="52">
        <f t="shared" si="19"/>
        <v>12137.850094013644</v>
      </c>
      <c r="EK44" s="52">
        <f t="shared" si="19"/>
        <v>10781.715449625108</v>
      </c>
      <c r="EL44" s="52">
        <f t="shared" si="19"/>
        <v>19895.548435518132</v>
      </c>
      <c r="EM44" s="52">
        <f t="shared" si="19"/>
        <v>20961.90233788445</v>
      </c>
      <c r="EN44" s="52">
        <f t="shared" si="19"/>
        <v>24996.395282631089</v>
      </c>
      <c r="EO44" s="52">
        <f t="shared" si="19"/>
        <v>11807.771568512419</v>
      </c>
      <c r="EP44" s="52">
        <f t="shared" si="19"/>
        <v>-1137.3734059680137</v>
      </c>
      <c r="EQ44" s="52">
        <f t="shared" si="19"/>
        <v>13413.05130607403</v>
      </c>
      <c r="ER44" s="52">
        <f t="shared" si="19"/>
        <v>9519.4750148138919</v>
      </c>
      <c r="ES44" s="52">
        <f t="shared" si="19"/>
        <v>10575.152011568782</v>
      </c>
      <c r="ET44" s="52">
        <f t="shared" si="19"/>
        <v>13670.168526300651</v>
      </c>
      <c r="EU44" s="52">
        <f t="shared" si="19"/>
        <v>4862.8132108629297</v>
      </c>
      <c r="EV44" s="52">
        <f t="shared" si="19"/>
        <v>32418.812728847392</v>
      </c>
      <c r="EW44" s="52">
        <f t="shared" si="19"/>
        <v>21098.779172470295</v>
      </c>
      <c r="EX44" s="52">
        <f t="shared" si="19"/>
        <v>32158.305994185052</v>
      </c>
      <c r="EY44" s="52">
        <f t="shared" si="19"/>
        <v>31722.26485080651</v>
      </c>
      <c r="EZ44" s="52">
        <f t="shared" si="19"/>
        <v>67485.526919962256</v>
      </c>
      <c r="FA44" s="52">
        <f t="shared" si="19"/>
        <v>17841.150044698243</v>
      </c>
      <c r="FB44" s="52">
        <f t="shared" si="19"/>
        <v>40534.541391626197</v>
      </c>
      <c r="FC44" s="52">
        <f t="shared" si="19"/>
        <v>59194.214407931591</v>
      </c>
      <c r="FD44" s="52">
        <f t="shared" si="19"/>
        <v>-3102.3271679238678</v>
      </c>
      <c r="FE44" s="52">
        <f t="shared" si="19"/>
        <v>56550.142372005539</v>
      </c>
      <c r="FF44" s="52">
        <f t="shared" si="19"/>
        <v>66033.746591395975</v>
      </c>
      <c r="FG44" s="52">
        <f t="shared" ref="FG44:GE44" si="20">FG20-FG28-FG29-FG26-FG27</f>
        <v>-9098.8087568277006</v>
      </c>
      <c r="FH44" s="52">
        <f t="shared" si="20"/>
        <v>57336.048697639133</v>
      </c>
      <c r="FI44" s="52">
        <f t="shared" si="20"/>
        <v>37401.674686860344</v>
      </c>
      <c r="FJ44" s="52">
        <f t="shared" si="20"/>
        <v>68338.394558522123</v>
      </c>
      <c r="FK44" s="52">
        <f t="shared" si="20"/>
        <v>53179.424680147538</v>
      </c>
      <c r="FL44" s="52">
        <f t="shared" si="20"/>
        <v>72369.788497786882</v>
      </c>
      <c r="FM44" s="52">
        <f t="shared" si="20"/>
        <v>31144.520675501597</v>
      </c>
      <c r="FN44" s="52">
        <f t="shared" si="20"/>
        <v>43181.493399320032</v>
      </c>
      <c r="FO44" s="52">
        <f t="shared" si="20"/>
        <v>123132.65214287491</v>
      </c>
      <c r="FP44" s="52">
        <f t="shared" si="20"/>
        <v>26740.899437052318</v>
      </c>
      <c r="FQ44" s="52">
        <f t="shared" si="20"/>
        <v>53300.571350010192</v>
      </c>
      <c r="FR44" s="52">
        <f t="shared" si="20"/>
        <v>13174.734404543589</v>
      </c>
      <c r="FS44" s="52">
        <f t="shared" si="20"/>
        <v>13987.067263431003</v>
      </c>
      <c r="FT44" s="52">
        <f t="shared" si="20"/>
        <v>59526.099970747164</v>
      </c>
      <c r="FU44" s="52">
        <f t="shared" si="20"/>
        <v>35061.503307887397</v>
      </c>
      <c r="FV44" s="52">
        <f t="shared" si="20"/>
        <v>53184.752782023206</v>
      </c>
      <c r="FW44" s="52">
        <f t="shared" si="20"/>
        <v>62924.107489568698</v>
      </c>
      <c r="FX44" s="52">
        <f t="shared" si="20"/>
        <v>67051.812066390907</v>
      </c>
      <c r="FY44" s="52">
        <f t="shared" si="20"/>
        <v>-2903.8772608893778</v>
      </c>
      <c r="FZ44" s="52">
        <f t="shared" si="20"/>
        <v>78893.577100449445</v>
      </c>
      <c r="GA44" s="64">
        <f t="shared" si="20"/>
        <v>106179.84315107486</v>
      </c>
      <c r="GB44" s="64">
        <f t="shared" si="20"/>
        <v>572.18087770567399</v>
      </c>
      <c r="GC44" s="64">
        <f t="shared" si="20"/>
        <v>54419.323982367729</v>
      </c>
      <c r="GD44" s="64">
        <f t="shared" si="20"/>
        <v>53952.815526271683</v>
      </c>
      <c r="GE44" s="64">
        <f t="shared" si="20"/>
        <v>15325.430846954205</v>
      </c>
      <c r="GF44" s="64">
        <f t="shared" ref="GF44:GT44" si="21">GF20-GF28-GF29-GF26-GF27</f>
        <v>66794.858880714237</v>
      </c>
      <c r="GG44" s="64">
        <f t="shared" si="21"/>
        <v>50793.297795608836</v>
      </c>
      <c r="GH44" s="64">
        <f t="shared" si="21"/>
        <v>45300.749553990914</v>
      </c>
      <c r="GI44" s="64">
        <f t="shared" si="21"/>
        <v>45480.542507972008</v>
      </c>
      <c r="GJ44" s="64">
        <f t="shared" si="21"/>
        <v>53283.778742352064</v>
      </c>
      <c r="GK44" s="64">
        <f t="shared" si="21"/>
        <v>30258.927009580926</v>
      </c>
      <c r="GL44" s="64">
        <f t="shared" si="21"/>
        <v>30072.774502760472</v>
      </c>
      <c r="GM44" s="64">
        <f t="shared" si="21"/>
        <v>65567.960790551137</v>
      </c>
      <c r="GN44" s="64">
        <f t="shared" si="21"/>
        <v>-18483.858546956868</v>
      </c>
      <c r="GO44" s="64">
        <f t="shared" si="21"/>
        <v>45740.592363813863</v>
      </c>
      <c r="GP44" s="64">
        <f t="shared" si="21"/>
        <v>57621.404496961142</v>
      </c>
      <c r="GQ44" s="64">
        <f t="shared" si="21"/>
        <v>26780.947588407009</v>
      </c>
      <c r="GR44" s="64">
        <f t="shared" si="21"/>
        <v>47983.101961995933</v>
      </c>
      <c r="GS44" s="64">
        <f t="shared" si="21"/>
        <v>57721.157203138799</v>
      </c>
      <c r="GT44" s="64">
        <f t="shared" si="21"/>
        <v>29455.063571677671</v>
      </c>
    </row>
    <row r="45" spans="1:242" s="69" customFormat="1" x14ac:dyDescent="0.25">
      <c r="A45" s="65" t="s">
        <v>43</v>
      </c>
      <c r="B45" s="71"/>
      <c r="C45" s="52">
        <f t="shared" ref="C45:AH45" si="22">C22</f>
        <v>5055.2038666712997</v>
      </c>
      <c r="D45" s="52">
        <f t="shared" si="22"/>
        <v>-6509.8194771704957</v>
      </c>
      <c r="E45" s="52">
        <f t="shared" si="22"/>
        <v>-4655.7367013585426</v>
      </c>
      <c r="F45" s="52">
        <f t="shared" si="22"/>
        <v>-4225.3455343843852</v>
      </c>
      <c r="G45" s="52">
        <f t="shared" si="22"/>
        <v>-7100.2219752574374</v>
      </c>
      <c r="H45" s="52">
        <f t="shared" si="22"/>
        <v>-3551.2753494977233</v>
      </c>
      <c r="I45" s="52">
        <f t="shared" si="22"/>
        <v>-4102.4649877916427</v>
      </c>
      <c r="J45" s="52">
        <f t="shared" si="22"/>
        <v>-3810.0609969507468</v>
      </c>
      <c r="K45" s="52">
        <f t="shared" si="22"/>
        <v>-1225.6941068864817</v>
      </c>
      <c r="L45" s="52">
        <f t="shared" si="22"/>
        <v>-8520.2773667535057</v>
      </c>
      <c r="M45" s="52">
        <f t="shared" si="22"/>
        <v>-6265.129091750433</v>
      </c>
      <c r="N45" s="52">
        <f t="shared" si="22"/>
        <v>-3768.9789506270572</v>
      </c>
      <c r="O45" s="52">
        <f t="shared" si="22"/>
        <v>6210.5075111988835</v>
      </c>
      <c r="P45" s="52">
        <f t="shared" si="22"/>
        <v>-7748.7973225915603</v>
      </c>
      <c r="Q45" s="52">
        <f t="shared" si="22"/>
        <v>-6958.5012223306412</v>
      </c>
      <c r="R45" s="52">
        <f t="shared" si="22"/>
        <v>-4621.3391665702447</v>
      </c>
      <c r="S45" s="52">
        <f t="shared" si="22"/>
        <v>-11478.356909135799</v>
      </c>
      <c r="T45" s="52">
        <f t="shared" si="22"/>
        <v>-4788.3071049148248</v>
      </c>
      <c r="U45" s="52">
        <f t="shared" si="22"/>
        <v>-1603.6373005047533</v>
      </c>
      <c r="V45" s="52">
        <f t="shared" si="22"/>
        <v>-4439.9310686130802</v>
      </c>
      <c r="W45" s="52">
        <f t="shared" si="22"/>
        <v>-3954.714626474482</v>
      </c>
      <c r="X45" s="52">
        <f t="shared" si="22"/>
        <v>-6070.8029859350099</v>
      </c>
      <c r="Y45" s="52">
        <f t="shared" si="22"/>
        <v>-6850.8817874195038</v>
      </c>
      <c r="Z45" s="52">
        <f t="shared" si="22"/>
        <v>-4643.1669134773829</v>
      </c>
      <c r="AA45" s="52">
        <f t="shared" si="22"/>
        <v>7567.2773657947682</v>
      </c>
      <c r="AB45" s="52">
        <f t="shared" si="22"/>
        <v>-10230.291493913228</v>
      </c>
      <c r="AC45" s="52">
        <f t="shared" si="22"/>
        <v>-6987.4988880792107</v>
      </c>
      <c r="AD45" s="52">
        <f t="shared" si="22"/>
        <v>-6997.0723353095054</v>
      </c>
      <c r="AE45" s="52">
        <f t="shared" si="22"/>
        <v>-9566.6863869853532</v>
      </c>
      <c r="AF45" s="52">
        <f t="shared" si="22"/>
        <v>-6277.1963226148182</v>
      </c>
      <c r="AG45" s="52">
        <f t="shared" si="22"/>
        <v>-7260.0317417923352</v>
      </c>
      <c r="AH45" s="52">
        <f t="shared" si="22"/>
        <v>-5499.3111632626142</v>
      </c>
      <c r="AI45" s="52">
        <f t="shared" ref="AI45:BN45" si="23">AI22</f>
        <v>-6265.7155540100039</v>
      </c>
      <c r="AJ45" s="52">
        <f t="shared" si="23"/>
        <v>-6104.6645411105246</v>
      </c>
      <c r="AK45" s="52">
        <f t="shared" si="23"/>
        <v>-7018.5997492230981</v>
      </c>
      <c r="AL45" s="52">
        <f t="shared" si="23"/>
        <v>-3222.295699746569</v>
      </c>
      <c r="AM45" s="52">
        <f t="shared" si="23"/>
        <v>3210.9265136979056</v>
      </c>
      <c r="AN45" s="52">
        <f t="shared" si="23"/>
        <v>-12786.922792686288</v>
      </c>
      <c r="AO45" s="52">
        <f t="shared" si="23"/>
        <v>-4885.8043786033513</v>
      </c>
      <c r="AP45" s="52">
        <f t="shared" si="23"/>
        <v>-9320.4711417882791</v>
      </c>
      <c r="AQ45" s="52">
        <f t="shared" si="23"/>
        <v>-17417.362855666695</v>
      </c>
      <c r="AR45" s="52">
        <f t="shared" si="23"/>
        <v>-5607.7131619143356</v>
      </c>
      <c r="AS45" s="52">
        <f t="shared" si="23"/>
        <v>-7623.633541066768</v>
      </c>
      <c r="AT45" s="52">
        <f t="shared" si="23"/>
        <v>-6509.6515199778241</v>
      </c>
      <c r="AU45" s="52">
        <f t="shared" si="23"/>
        <v>-7083.1604550308784</v>
      </c>
      <c r="AV45" s="52">
        <f t="shared" si="23"/>
        <v>-4964.7551284789033</v>
      </c>
      <c r="AW45" s="52">
        <f t="shared" si="23"/>
        <v>-8457.8491308204448</v>
      </c>
      <c r="AX45" s="52">
        <f t="shared" si="23"/>
        <v>-2655.0800890678897</v>
      </c>
      <c r="AY45" s="52">
        <f t="shared" si="23"/>
        <v>6026.4844203660059</v>
      </c>
      <c r="AZ45" s="52">
        <f t="shared" si="23"/>
        <v>-6424.4796152993049</v>
      </c>
      <c r="BA45" s="52">
        <f t="shared" si="23"/>
        <v>-4531.8743260117963</v>
      </c>
      <c r="BB45" s="52">
        <f t="shared" si="23"/>
        <v>-7974.3179928602749</v>
      </c>
      <c r="BC45" s="52">
        <f t="shared" si="23"/>
        <v>-18196.582899271107</v>
      </c>
      <c r="BD45" s="52">
        <f t="shared" si="23"/>
        <v>-5914.0866039546718</v>
      </c>
      <c r="BE45" s="52">
        <f t="shared" si="23"/>
        <v>-8773.4847295147665</v>
      </c>
      <c r="BF45" s="52">
        <f t="shared" si="23"/>
        <v>-5313.8211427075421</v>
      </c>
      <c r="BG45" s="52">
        <f t="shared" si="23"/>
        <v>-10495.806353958109</v>
      </c>
      <c r="BH45" s="52">
        <f t="shared" si="23"/>
        <v>-2588.9335192819799</v>
      </c>
      <c r="BI45" s="52">
        <f t="shared" si="23"/>
        <v>-10755.290237890238</v>
      </c>
      <c r="BJ45" s="52">
        <f t="shared" si="23"/>
        <v>-3439.8558067608737</v>
      </c>
      <c r="BK45" s="52">
        <f t="shared" si="23"/>
        <v>8493.1137437794296</v>
      </c>
      <c r="BL45" s="52">
        <f t="shared" si="23"/>
        <v>-15485.854439000379</v>
      </c>
      <c r="BM45" s="52">
        <f t="shared" si="23"/>
        <v>-5586.7162615823609</v>
      </c>
      <c r="BN45" s="52">
        <f t="shared" si="23"/>
        <v>-6801.0487916551128</v>
      </c>
      <c r="BO45" s="52">
        <f t="shared" ref="BO45:CT45" si="24">BO22</f>
        <v>-19170.635085221304</v>
      </c>
      <c r="BP45" s="52">
        <f t="shared" si="24"/>
        <v>-7906.0214133354593</v>
      </c>
      <c r="BQ45" s="52">
        <f t="shared" si="24"/>
        <v>-8365.5743211926856</v>
      </c>
      <c r="BR45" s="52">
        <f t="shared" si="24"/>
        <v>-6279.0603406538812</v>
      </c>
      <c r="BS45" s="52">
        <f t="shared" si="24"/>
        <v>-7140.3023467499925</v>
      </c>
      <c r="BT45" s="52">
        <f t="shared" si="24"/>
        <v>-2676.9760936375969</v>
      </c>
      <c r="BU45" s="52">
        <f t="shared" si="24"/>
        <v>-12370.274301978432</v>
      </c>
      <c r="BV45" s="52">
        <f t="shared" si="24"/>
        <v>-6951.6571295463018</v>
      </c>
      <c r="BW45" s="52">
        <f t="shared" si="24"/>
        <v>10656.14031223539</v>
      </c>
      <c r="BX45" s="52">
        <f t="shared" si="24"/>
        <v>-20522.82833364221</v>
      </c>
      <c r="BY45" s="52">
        <f t="shared" si="24"/>
        <v>-7804.0160639098285</v>
      </c>
      <c r="BZ45" s="52">
        <f t="shared" si="24"/>
        <v>-13192.517046843604</v>
      </c>
      <c r="CA45" s="52">
        <f t="shared" si="24"/>
        <v>-19794.233307125585</v>
      </c>
      <c r="CB45" s="52">
        <f t="shared" si="24"/>
        <v>-8523.9040316489518</v>
      </c>
      <c r="CC45" s="52">
        <f t="shared" si="24"/>
        <v>-10376.92520744417</v>
      </c>
      <c r="CD45" s="52">
        <f t="shared" si="24"/>
        <v>-10775.701244745673</v>
      </c>
      <c r="CE45" s="52">
        <f t="shared" si="24"/>
        <v>-9786.4683747591735</v>
      </c>
      <c r="CF45" s="52">
        <f t="shared" si="24"/>
        <v>-6860.1846697238861</v>
      </c>
      <c r="CG45" s="52">
        <f t="shared" si="24"/>
        <v>-17865.810119195827</v>
      </c>
      <c r="CH45" s="52">
        <f t="shared" si="24"/>
        <v>967.15339974803283</v>
      </c>
      <c r="CI45" s="52">
        <f t="shared" si="24"/>
        <v>20951.788819664744</v>
      </c>
      <c r="CJ45" s="52">
        <f t="shared" si="24"/>
        <v>-7212.3288678725703</v>
      </c>
      <c r="CK45" s="52">
        <f t="shared" si="24"/>
        <v>-3383.8972429305895</v>
      </c>
      <c r="CL45" s="52">
        <f t="shared" si="24"/>
        <v>-8148.270046027993</v>
      </c>
      <c r="CM45" s="52">
        <f t="shared" si="24"/>
        <v>-11875.498968541731</v>
      </c>
      <c r="CN45" s="52">
        <f t="shared" si="24"/>
        <v>-2112.5650381487098</v>
      </c>
      <c r="CO45" s="52">
        <f t="shared" si="24"/>
        <v>-3361.6781042590701</v>
      </c>
      <c r="CP45" s="52">
        <f t="shared" si="24"/>
        <v>-2415.6565232887551</v>
      </c>
      <c r="CQ45" s="52">
        <f t="shared" si="24"/>
        <v>-5485.3220210452282</v>
      </c>
      <c r="CR45" s="52">
        <f t="shared" si="24"/>
        <v>5418.7014487588185</v>
      </c>
      <c r="CS45" s="52">
        <f t="shared" si="24"/>
        <v>-13762.983609950134</v>
      </c>
      <c r="CT45" s="52">
        <f t="shared" si="24"/>
        <v>-12273.806611646232</v>
      </c>
      <c r="CU45" s="52">
        <f t="shared" ref="CU45:DZ45" si="25">CU22</f>
        <v>-155.53905231429076</v>
      </c>
      <c r="CV45" s="52">
        <f t="shared" si="25"/>
        <v>-16083.958823376861</v>
      </c>
      <c r="CW45" s="52">
        <f t="shared" si="25"/>
        <v>-3174.7381344070109</v>
      </c>
      <c r="CX45" s="52">
        <f t="shared" si="25"/>
        <v>158.60236814866587</v>
      </c>
      <c r="CY45" s="52">
        <f t="shared" si="25"/>
        <v>-20289.650774404865</v>
      </c>
      <c r="CZ45" s="52">
        <f t="shared" si="25"/>
        <v>-487.18824929408203</v>
      </c>
      <c r="DA45" s="52">
        <f t="shared" si="25"/>
        <v>-2179.3259932976366</v>
      </c>
      <c r="DB45" s="52">
        <f t="shared" si="25"/>
        <v>-1531.774079113547</v>
      </c>
      <c r="DC45" s="52">
        <f t="shared" si="25"/>
        <v>-5193.4234099824162</v>
      </c>
      <c r="DD45" s="52">
        <f t="shared" si="25"/>
        <v>-28157.017479795257</v>
      </c>
      <c r="DE45" s="52">
        <f t="shared" si="25"/>
        <v>-9738.026174377359</v>
      </c>
      <c r="DF45" s="52">
        <f t="shared" si="25"/>
        <v>-4166.3799007742982</v>
      </c>
      <c r="DG45" s="52">
        <f t="shared" si="25"/>
        <v>-10853.159066953483</v>
      </c>
      <c r="DH45" s="52">
        <f t="shared" si="25"/>
        <v>-17748.189026757682</v>
      </c>
      <c r="DI45" s="52">
        <f t="shared" si="25"/>
        <v>-7913.1061441626962</v>
      </c>
      <c r="DJ45" s="52">
        <f t="shared" si="25"/>
        <v>-13600.380375808219</v>
      </c>
      <c r="DK45" s="52">
        <f t="shared" si="25"/>
        <v>-18052.363866088563</v>
      </c>
      <c r="DL45" s="52">
        <f t="shared" si="25"/>
        <v>-7505.7540622010865</v>
      </c>
      <c r="DM45" s="52">
        <f t="shared" si="25"/>
        <v>-13369.929262565436</v>
      </c>
      <c r="DN45" s="52">
        <f t="shared" si="25"/>
        <v>-13789.247178201038</v>
      </c>
      <c r="DO45" s="52">
        <f t="shared" si="25"/>
        <v>-4561.3825668400495</v>
      </c>
      <c r="DP45" s="52">
        <f t="shared" si="25"/>
        <v>-8096.4771277418195</v>
      </c>
      <c r="DQ45" s="52">
        <f t="shared" si="25"/>
        <v>-13935.614444621355</v>
      </c>
      <c r="DR45" s="52">
        <f t="shared" si="25"/>
        <v>-8204.3478414727451</v>
      </c>
      <c r="DS45" s="52">
        <f t="shared" si="25"/>
        <v>-1933.6907689997713</v>
      </c>
      <c r="DT45" s="52">
        <f t="shared" si="25"/>
        <v>-26016.009869470741</v>
      </c>
      <c r="DU45" s="52">
        <f t="shared" si="25"/>
        <v>-9514.2700170792341</v>
      </c>
      <c r="DV45" s="52">
        <f t="shared" si="25"/>
        <v>-10441.918508900008</v>
      </c>
      <c r="DW45" s="52">
        <f t="shared" si="25"/>
        <v>-14239.704981642733</v>
      </c>
      <c r="DX45" s="52">
        <f t="shared" si="25"/>
        <v>-2652.9811927820761</v>
      </c>
      <c r="DY45" s="52">
        <f t="shared" si="25"/>
        <v>-2794.2207371953264</v>
      </c>
      <c r="DZ45" s="52">
        <f t="shared" si="25"/>
        <v>-5569.5346638470528</v>
      </c>
      <c r="EA45" s="52">
        <f t="shared" ref="EA45:FF45" si="26">EA22</f>
        <v>-2996.6077831212642</v>
      </c>
      <c r="EB45" s="52">
        <f t="shared" si="26"/>
        <v>-1590.590437771767</v>
      </c>
      <c r="EC45" s="52">
        <f t="shared" si="26"/>
        <v>-12398.405048919292</v>
      </c>
      <c r="ED45" s="52">
        <f t="shared" si="26"/>
        <v>5515.3596412975121</v>
      </c>
      <c r="EE45" s="52">
        <f t="shared" si="26"/>
        <v>-22252.308651764059</v>
      </c>
      <c r="EF45" s="52">
        <f t="shared" si="26"/>
        <v>-30251.410474158067</v>
      </c>
      <c r="EG45" s="52">
        <f t="shared" si="26"/>
        <v>3031.3347738417915</v>
      </c>
      <c r="EH45" s="52">
        <f t="shared" si="26"/>
        <v>-3500.0178576714811</v>
      </c>
      <c r="EI45" s="52">
        <f t="shared" si="26"/>
        <v>-10328.337742592867</v>
      </c>
      <c r="EJ45" s="52">
        <f t="shared" si="26"/>
        <v>-5680.962145946186</v>
      </c>
      <c r="EK45" s="52">
        <f t="shared" si="26"/>
        <v>-5428.5588100869873</v>
      </c>
      <c r="EL45" s="52">
        <f t="shared" si="26"/>
        <v>-2286.7904771741646</v>
      </c>
      <c r="EM45" s="52">
        <f t="shared" si="26"/>
        <v>431.86782310696259</v>
      </c>
      <c r="EN45" s="52">
        <f t="shared" si="26"/>
        <v>9047.8667948436596</v>
      </c>
      <c r="EO45" s="52">
        <f t="shared" si="26"/>
        <v>-6188.4126315345975</v>
      </c>
      <c r="EP45" s="52">
        <f t="shared" si="26"/>
        <v>-29745.360082092448</v>
      </c>
      <c r="EQ45" s="52">
        <f t="shared" si="26"/>
        <v>-10407.339536656162</v>
      </c>
      <c r="ER45" s="52">
        <f t="shared" si="26"/>
        <v>-19921.301492630555</v>
      </c>
      <c r="ES45" s="52">
        <f t="shared" si="26"/>
        <v>-2130.2243826699896</v>
      </c>
      <c r="ET45" s="52">
        <f t="shared" si="26"/>
        <v>-3579.5742882460008</v>
      </c>
      <c r="EU45" s="52">
        <f t="shared" si="26"/>
        <v>-16895.801787874854</v>
      </c>
      <c r="EV45" s="52">
        <f t="shared" si="26"/>
        <v>11046.362507229627</v>
      </c>
      <c r="EW45" s="52">
        <f t="shared" si="26"/>
        <v>2100.4785602848001</v>
      </c>
      <c r="EX45" s="52">
        <f t="shared" si="26"/>
        <v>4715.1421661430941</v>
      </c>
      <c r="EY45" s="52">
        <f t="shared" si="26"/>
        <v>14460.017661493577</v>
      </c>
      <c r="EZ45" s="52">
        <f t="shared" si="26"/>
        <v>25490.985364713764</v>
      </c>
      <c r="FA45" s="52">
        <f t="shared" si="26"/>
        <v>-3728.6374259780478</v>
      </c>
      <c r="FB45" s="52">
        <f t="shared" si="26"/>
        <v>8084.222217180085</v>
      </c>
      <c r="FC45" s="52">
        <f t="shared" si="26"/>
        <v>12894.235532020992</v>
      </c>
      <c r="FD45" s="52">
        <f t="shared" si="26"/>
        <v>-21062.813748675173</v>
      </c>
      <c r="FE45" s="52">
        <f t="shared" si="26"/>
        <v>2299.6529514871336</v>
      </c>
      <c r="FF45" s="52">
        <f t="shared" si="26"/>
        <v>-239.35862820565899</v>
      </c>
      <c r="FG45" s="52">
        <f t="shared" ref="FG45:GT45" si="27">FG22</f>
        <v>-13445.007775022335</v>
      </c>
      <c r="FH45" s="52">
        <f t="shared" si="27"/>
        <v>6900.4123746026471</v>
      </c>
      <c r="FI45" s="52">
        <f t="shared" si="27"/>
        <v>9323.1474033060385</v>
      </c>
      <c r="FJ45" s="52">
        <f t="shared" si="27"/>
        <v>10018.64512635515</v>
      </c>
      <c r="FK45" s="52">
        <f t="shared" si="27"/>
        <v>7309.9833675808868</v>
      </c>
      <c r="FL45" s="52">
        <f t="shared" si="27"/>
        <v>7318.3286609688366</v>
      </c>
      <c r="FM45" s="52">
        <f t="shared" si="27"/>
        <v>11530.192392727873</v>
      </c>
      <c r="FN45" s="52">
        <f t="shared" si="27"/>
        <v>19566.963543160415</v>
      </c>
      <c r="FO45" s="52">
        <f t="shared" si="27"/>
        <v>71728.727393680354</v>
      </c>
      <c r="FP45" s="52">
        <f t="shared" si="27"/>
        <v>-27912.84349965701</v>
      </c>
      <c r="FQ45" s="52">
        <f t="shared" si="27"/>
        <v>23039.955117149308</v>
      </c>
      <c r="FR45" s="52">
        <f t="shared" si="27"/>
        <v>10643.528969946161</v>
      </c>
      <c r="FS45" s="52">
        <f t="shared" si="27"/>
        <v>-10181.710644792431</v>
      </c>
      <c r="FT45" s="52">
        <f t="shared" si="27"/>
        <v>18125.330821014159</v>
      </c>
      <c r="FU45" s="52">
        <f t="shared" si="27"/>
        <v>10061.413646201943</v>
      </c>
      <c r="FV45" s="52">
        <f t="shared" si="27"/>
        <v>12816.073042373315</v>
      </c>
      <c r="FW45" s="52">
        <f t="shared" si="27"/>
        <v>22266.948220892955</v>
      </c>
      <c r="FX45" s="52">
        <f t="shared" si="27"/>
        <v>26642.639826467661</v>
      </c>
      <c r="FY45" s="52">
        <f t="shared" si="27"/>
        <v>-39588.912717664083</v>
      </c>
      <c r="FZ45" s="52">
        <f t="shared" si="27"/>
        <v>39140.824331887845</v>
      </c>
      <c r="GA45" s="64">
        <f t="shared" si="27"/>
        <v>70737.36103497904</v>
      </c>
      <c r="GB45" s="64">
        <f t="shared" si="27"/>
        <v>-36712.038302651126</v>
      </c>
      <c r="GC45" s="64">
        <f t="shared" si="27"/>
        <v>23467.75092377375</v>
      </c>
      <c r="GD45" s="64">
        <f t="shared" si="27"/>
        <v>11046.956517685436</v>
      </c>
      <c r="GE45" s="64">
        <f t="shared" si="27"/>
        <v>-12908.191703113051</v>
      </c>
      <c r="GF45" s="64">
        <f t="shared" si="27"/>
        <v>30736.428833333288</v>
      </c>
      <c r="GG45" s="64">
        <f t="shared" si="27"/>
        <v>19552.381005142215</v>
      </c>
      <c r="GH45" s="64">
        <f t="shared" si="27"/>
        <v>16137.850731894312</v>
      </c>
      <c r="GI45" s="64">
        <f t="shared" si="27"/>
        <v>9529.0318625361215</v>
      </c>
      <c r="GJ45" s="64">
        <f t="shared" si="27"/>
        <v>21259.453286567805</v>
      </c>
      <c r="GK45" s="64">
        <f t="shared" si="27"/>
        <v>-4757.5844047349628</v>
      </c>
      <c r="GL45" s="64">
        <f t="shared" si="27"/>
        <v>909.18062151609138</v>
      </c>
      <c r="GM45" s="64">
        <f t="shared" si="27"/>
        <v>32321.456304665306</v>
      </c>
      <c r="GN45" s="64">
        <f t="shared" si="27"/>
        <v>-46940.139118052895</v>
      </c>
      <c r="GO45" s="64">
        <f t="shared" si="27"/>
        <v>17413.544143058003</v>
      </c>
      <c r="GP45" s="64">
        <f t="shared" si="27"/>
        <v>25135.278342615671</v>
      </c>
      <c r="GQ45" s="64">
        <f t="shared" si="27"/>
        <v>-2899.9080291775726</v>
      </c>
      <c r="GR45" s="64">
        <f t="shared" si="27"/>
        <v>8224.0528355937277</v>
      </c>
      <c r="GS45" s="64">
        <f t="shared" si="27"/>
        <v>13491.198836242716</v>
      </c>
      <c r="GT45" s="64">
        <f t="shared" si="27"/>
        <v>3400.647396741193</v>
      </c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52"/>
      <c r="HR45" s="52"/>
      <c r="HS45" s="52"/>
      <c r="HT45" s="52"/>
      <c r="HU45" s="52"/>
      <c r="HV45" s="52"/>
      <c r="HW45" s="52"/>
      <c r="HX45" s="52"/>
      <c r="HY45" s="52"/>
      <c r="HZ45" s="52"/>
      <c r="IA45" s="52"/>
      <c r="IB45" s="52"/>
      <c r="IC45" s="52"/>
      <c r="ID45" s="52"/>
      <c r="IE45" s="52"/>
      <c r="IF45" s="52"/>
      <c r="IG45" s="52"/>
      <c r="IH45" s="52"/>
    </row>
    <row r="46" spans="1:242" s="69" customFormat="1" x14ac:dyDescent="0.25">
      <c r="A46" s="65" t="s">
        <v>44</v>
      </c>
      <c r="B46" s="74"/>
      <c r="C46" s="52">
        <f>C44-C45</f>
        <v>-7011.4549923094992</v>
      </c>
      <c r="D46" s="52">
        <f t="shared" ref="D46:BO46" si="28">D44-D45</f>
        <v>15432.313889004763</v>
      </c>
      <c r="E46" s="52">
        <f t="shared" si="28"/>
        <v>2991.5184880775269</v>
      </c>
      <c r="F46" s="52">
        <f t="shared" si="28"/>
        <v>5191.7794985540904</v>
      </c>
      <c r="G46" s="52">
        <f t="shared" si="28"/>
        <v>9895.1160649584599</v>
      </c>
      <c r="H46" s="52">
        <f t="shared" si="28"/>
        <v>20480.35730535023</v>
      </c>
      <c r="I46" s="52">
        <f t="shared" si="28"/>
        <v>30131.605553512538</v>
      </c>
      <c r="J46" s="52">
        <f t="shared" si="28"/>
        <v>39303.881493994551</v>
      </c>
      <c r="K46" s="52">
        <f t="shared" si="28"/>
        <v>-12952.2086735508</v>
      </c>
      <c r="L46" s="52">
        <f t="shared" si="28"/>
        <v>55159.871962123965</v>
      </c>
      <c r="M46" s="52">
        <f t="shared" si="28"/>
        <v>2760.7029908629365</v>
      </c>
      <c r="N46" s="52">
        <f t="shared" si="28"/>
        <v>8588.9676875089826</v>
      </c>
      <c r="O46" s="52">
        <f t="shared" si="28"/>
        <v>12947.360263951345</v>
      </c>
      <c r="P46" s="52">
        <f t="shared" si="28"/>
        <v>17282.647852762915</v>
      </c>
      <c r="Q46" s="52">
        <f t="shared" si="28"/>
        <v>15970.616859834125</v>
      </c>
      <c r="R46" s="52">
        <f t="shared" si="28"/>
        <v>4931.2095452200811</v>
      </c>
      <c r="S46" s="52">
        <f t="shared" si="28"/>
        <v>-10122.272256704864</v>
      </c>
      <c r="T46" s="52">
        <f t="shared" si="28"/>
        <v>16156.785871408982</v>
      </c>
      <c r="U46" s="52">
        <f t="shared" si="28"/>
        <v>5972.9963257973122</v>
      </c>
      <c r="V46" s="52">
        <f t="shared" si="28"/>
        <v>17806.030457938952</v>
      </c>
      <c r="W46" s="52">
        <f t="shared" si="28"/>
        <v>13190.040301071667</v>
      </c>
      <c r="X46" s="52">
        <f t="shared" si="28"/>
        <v>10509.726469402583</v>
      </c>
      <c r="Y46" s="52">
        <f t="shared" si="28"/>
        <v>7725.5905923020928</v>
      </c>
      <c r="Z46" s="52">
        <f t="shared" si="28"/>
        <v>15311.571690364301</v>
      </c>
      <c r="AA46" s="52">
        <f t="shared" si="28"/>
        <v>7145.1345415429687</v>
      </c>
      <c r="AB46" s="52">
        <f t="shared" si="28"/>
        <v>12426.975689431431</v>
      </c>
      <c r="AC46" s="52">
        <f t="shared" si="28"/>
        <v>9445.6333292587733</v>
      </c>
      <c r="AD46" s="52">
        <f t="shared" si="28"/>
        <v>10066.766451394989</v>
      </c>
      <c r="AE46" s="52">
        <f t="shared" si="28"/>
        <v>10852.210500263245</v>
      </c>
      <c r="AF46" s="52">
        <f t="shared" si="28"/>
        <v>15143.540752654908</v>
      </c>
      <c r="AG46" s="52">
        <f t="shared" si="28"/>
        <v>9427.4768953668608</v>
      </c>
      <c r="AH46" s="52">
        <f t="shared" si="28"/>
        <v>8492.5702507638562</v>
      </c>
      <c r="AI46" s="52">
        <f t="shared" si="28"/>
        <v>10086.33740700114</v>
      </c>
      <c r="AJ46" s="52">
        <f t="shared" si="28"/>
        <v>9920.558534071326</v>
      </c>
      <c r="AK46" s="52">
        <f t="shared" si="28"/>
        <v>11202.745227525498</v>
      </c>
      <c r="AL46" s="52">
        <f t="shared" si="28"/>
        <v>7939.714811175264</v>
      </c>
      <c r="AM46" s="52">
        <f t="shared" si="28"/>
        <v>10184.79133162084</v>
      </c>
      <c r="AN46" s="52">
        <f t="shared" si="28"/>
        <v>11829.471810767254</v>
      </c>
      <c r="AO46" s="52">
        <f t="shared" si="28"/>
        <v>11230.362000372776</v>
      </c>
      <c r="AP46" s="52">
        <f t="shared" si="28"/>
        <v>14948.901746881329</v>
      </c>
      <c r="AQ46" s="52">
        <f t="shared" si="28"/>
        <v>11765.51013969634</v>
      </c>
      <c r="AR46" s="52">
        <f t="shared" si="28"/>
        <v>12010.095194756879</v>
      </c>
      <c r="AS46" s="52">
        <f t="shared" si="28"/>
        <v>14462.571287875337</v>
      </c>
      <c r="AT46" s="52">
        <f t="shared" si="28"/>
        <v>12824.250803727627</v>
      </c>
      <c r="AU46" s="52">
        <f t="shared" si="28"/>
        <v>13127.797718997055</v>
      </c>
      <c r="AV46" s="52">
        <f t="shared" si="28"/>
        <v>12302.188152976931</v>
      </c>
      <c r="AW46" s="52">
        <f t="shared" si="28"/>
        <v>13935.255941283263</v>
      </c>
      <c r="AX46" s="52">
        <f t="shared" si="28"/>
        <v>12342.140869028608</v>
      </c>
      <c r="AY46" s="52">
        <f t="shared" si="28"/>
        <v>12761.073202529038</v>
      </c>
      <c r="AZ46" s="52">
        <f t="shared" si="28"/>
        <v>16497.881169123637</v>
      </c>
      <c r="BA46" s="52">
        <f t="shared" si="28"/>
        <v>12437.796259494153</v>
      </c>
      <c r="BB46" s="52">
        <f t="shared" si="28"/>
        <v>13594.688171064732</v>
      </c>
      <c r="BC46" s="52">
        <f t="shared" si="28"/>
        <v>11922.952158711478</v>
      </c>
      <c r="BD46" s="52">
        <f t="shared" si="28"/>
        <v>10120.832044916384</v>
      </c>
      <c r="BE46" s="52">
        <f t="shared" si="28"/>
        <v>15744.587594935327</v>
      </c>
      <c r="BF46" s="52">
        <f t="shared" si="28"/>
        <v>13815.584583508586</v>
      </c>
      <c r="BG46" s="52">
        <f t="shared" si="28"/>
        <v>15296.593024031596</v>
      </c>
      <c r="BH46" s="52">
        <f t="shared" si="28"/>
        <v>11641.584140257459</v>
      </c>
      <c r="BI46" s="52">
        <f t="shared" si="28"/>
        <v>13124.016059469228</v>
      </c>
      <c r="BJ46" s="52">
        <f t="shared" si="28"/>
        <v>12519.372618895584</v>
      </c>
      <c r="BK46" s="52">
        <f t="shared" si="28"/>
        <v>12986.840115746209</v>
      </c>
      <c r="BL46" s="52">
        <f t="shared" si="28"/>
        <v>14095.226967050316</v>
      </c>
      <c r="BM46" s="52">
        <f t="shared" si="28"/>
        <v>11186.829297553362</v>
      </c>
      <c r="BN46" s="52">
        <f t="shared" si="28"/>
        <v>13702.382305813328</v>
      </c>
      <c r="BO46" s="52">
        <f t="shared" si="28"/>
        <v>12658.718285202032</v>
      </c>
      <c r="BP46" s="52">
        <f t="shared" ref="BP46:EA46" si="29">BP44-BP45</f>
        <v>16376.622326919078</v>
      </c>
      <c r="BQ46" s="52">
        <f t="shared" si="29"/>
        <v>10933.06188882177</v>
      </c>
      <c r="BR46" s="52">
        <f t="shared" si="29"/>
        <v>14025.931186230859</v>
      </c>
      <c r="BS46" s="52">
        <f t="shared" si="29"/>
        <v>11734.941952539595</v>
      </c>
      <c r="BT46" s="52">
        <f t="shared" si="29"/>
        <v>14875.01263857993</v>
      </c>
      <c r="BU46" s="52">
        <f t="shared" si="29"/>
        <v>15531.942939434171</v>
      </c>
      <c r="BV46" s="52">
        <f t="shared" si="29"/>
        <v>12574.348081241615</v>
      </c>
      <c r="BW46" s="52">
        <f t="shared" si="29"/>
        <v>12411.193313433874</v>
      </c>
      <c r="BX46" s="52">
        <f t="shared" si="29"/>
        <v>13319.136440371462</v>
      </c>
      <c r="BY46" s="52">
        <f t="shared" si="29"/>
        <v>15233.083558449134</v>
      </c>
      <c r="BZ46" s="52">
        <f t="shared" si="29"/>
        <v>12053.624436587696</v>
      </c>
      <c r="CA46" s="52">
        <f t="shared" si="29"/>
        <v>14765.309151210284</v>
      </c>
      <c r="CB46" s="52">
        <f t="shared" si="29"/>
        <v>16065.283256760391</v>
      </c>
      <c r="CC46" s="52">
        <f t="shared" si="29"/>
        <v>17025.526557471105</v>
      </c>
      <c r="CD46" s="52">
        <f t="shared" si="29"/>
        <v>18952.094379200898</v>
      </c>
      <c r="CE46" s="52">
        <f t="shared" si="29"/>
        <v>13227.63736872972</v>
      </c>
      <c r="CF46" s="52">
        <f t="shared" si="29"/>
        <v>7889.3344699102881</v>
      </c>
      <c r="CG46" s="52">
        <f t="shared" si="29"/>
        <v>10616.684640759344</v>
      </c>
      <c r="CH46" s="52">
        <f t="shared" si="29"/>
        <v>12305.95106977105</v>
      </c>
      <c r="CI46" s="52">
        <f t="shared" si="29"/>
        <v>17237.248380978515</v>
      </c>
      <c r="CJ46" s="52">
        <f t="shared" si="29"/>
        <v>14929.859873127902</v>
      </c>
      <c r="CK46" s="52">
        <f t="shared" si="29"/>
        <v>10944.163110205038</v>
      </c>
      <c r="CL46" s="52">
        <f t="shared" si="29"/>
        <v>14490.962864423138</v>
      </c>
      <c r="CM46" s="52">
        <f t="shared" si="29"/>
        <v>12261.15147336548</v>
      </c>
      <c r="CN46" s="52">
        <f t="shared" si="29"/>
        <v>11571.979338288653</v>
      </c>
      <c r="CO46" s="52">
        <f t="shared" si="29"/>
        <v>13524.558426686825</v>
      </c>
      <c r="CP46" s="52">
        <f t="shared" si="29"/>
        <v>15866.740877873664</v>
      </c>
      <c r="CQ46" s="52">
        <f t="shared" si="29"/>
        <v>13424.830626033439</v>
      </c>
      <c r="CR46" s="52">
        <f t="shared" si="29"/>
        <v>16184.763298605494</v>
      </c>
      <c r="CS46" s="52">
        <f t="shared" si="29"/>
        <v>14771.962133170362</v>
      </c>
      <c r="CT46" s="52">
        <f t="shared" si="29"/>
        <v>15303.213239462955</v>
      </c>
      <c r="CU46" s="52">
        <f t="shared" si="29"/>
        <v>14322.850666899732</v>
      </c>
      <c r="CV46" s="52">
        <f t="shared" si="29"/>
        <v>11595.463104035714</v>
      </c>
      <c r="CW46" s="52">
        <f t="shared" si="29"/>
        <v>15472.166408919053</v>
      </c>
      <c r="CX46" s="52">
        <f t="shared" si="29"/>
        <v>17577.709292476586</v>
      </c>
      <c r="CY46" s="52">
        <f t="shared" si="29"/>
        <v>15587.570772741612</v>
      </c>
      <c r="CZ46" s="52">
        <f t="shared" si="29"/>
        <v>14662.013225182327</v>
      </c>
      <c r="DA46" s="52">
        <f t="shared" si="29"/>
        <v>16141.607057963889</v>
      </c>
      <c r="DB46" s="52">
        <f t="shared" si="29"/>
        <v>17819.669968890608</v>
      </c>
      <c r="DC46" s="52">
        <f t="shared" si="29"/>
        <v>15916.721195020084</v>
      </c>
      <c r="DD46" s="52">
        <f t="shared" si="29"/>
        <v>17388.672449494174</v>
      </c>
      <c r="DE46" s="52">
        <f t="shared" si="29"/>
        <v>15956.327364358076</v>
      </c>
      <c r="DF46" s="52">
        <f t="shared" si="29"/>
        <v>18226.858788240039</v>
      </c>
      <c r="DG46" s="52">
        <f t="shared" si="29"/>
        <v>20537.786445254518</v>
      </c>
      <c r="DH46" s="52">
        <f t="shared" si="29"/>
        <v>19137.490212614768</v>
      </c>
      <c r="DI46" s="52">
        <f t="shared" si="29"/>
        <v>19356.673779922035</v>
      </c>
      <c r="DJ46" s="52">
        <f t="shared" si="29"/>
        <v>21214.587483636864</v>
      </c>
      <c r="DK46" s="52">
        <f t="shared" si="29"/>
        <v>20779.149789167641</v>
      </c>
      <c r="DL46" s="52">
        <f t="shared" si="29"/>
        <v>22029.404593964737</v>
      </c>
      <c r="DM46" s="52">
        <f t="shared" si="29"/>
        <v>19367.499241167094</v>
      </c>
      <c r="DN46" s="52">
        <f t="shared" si="29"/>
        <v>18873.292789815961</v>
      </c>
      <c r="DO46" s="52">
        <f t="shared" si="29"/>
        <v>21117.203642967856</v>
      </c>
      <c r="DP46" s="52">
        <f t="shared" si="29"/>
        <v>12628.495483406899</v>
      </c>
      <c r="DQ46" s="52">
        <f t="shared" si="29"/>
        <v>23167.985935771081</v>
      </c>
      <c r="DR46" s="52">
        <f t="shared" si="29"/>
        <v>16209.259818843109</v>
      </c>
      <c r="DS46" s="52">
        <f t="shared" si="29"/>
        <v>19387.07565968069</v>
      </c>
      <c r="DT46" s="52">
        <f t="shared" si="29"/>
        <v>22199.103434107576</v>
      </c>
      <c r="DU46" s="52">
        <f t="shared" si="29"/>
        <v>18824.331808561146</v>
      </c>
      <c r="DV46" s="52">
        <f t="shared" si="29"/>
        <v>18934.82023272691</v>
      </c>
      <c r="DW46" s="52">
        <f t="shared" si="29"/>
        <v>15439.870957098297</v>
      </c>
      <c r="DX46" s="52">
        <f t="shared" si="29"/>
        <v>16740.523263104587</v>
      </c>
      <c r="DY46" s="52">
        <f t="shared" si="29"/>
        <v>16142.96309018715</v>
      </c>
      <c r="DZ46" s="52">
        <f t="shared" si="29"/>
        <v>16884.893096790609</v>
      </c>
      <c r="EA46" s="52">
        <f t="shared" si="29"/>
        <v>19363.414781528973</v>
      </c>
      <c r="EB46" s="52">
        <f t="shared" ref="EB46:GE46" si="30">EB44-EB45</f>
        <v>13970.862689576239</v>
      </c>
      <c r="EC46" s="52">
        <f t="shared" si="30"/>
        <v>16989.252936858818</v>
      </c>
      <c r="ED46" s="52">
        <f t="shared" si="30"/>
        <v>14830.81134539194</v>
      </c>
      <c r="EE46" s="52">
        <f t="shared" si="30"/>
        <v>20371.345160639805</v>
      </c>
      <c r="EF46" s="52">
        <f t="shared" si="30"/>
        <v>23744.71079114384</v>
      </c>
      <c r="EG46" s="52">
        <f t="shared" si="30"/>
        <v>20504.428667933375</v>
      </c>
      <c r="EH46" s="52">
        <f t="shared" si="30"/>
        <v>18601.821512839822</v>
      </c>
      <c r="EI46" s="52">
        <f t="shared" si="30"/>
        <v>18247.063933130568</v>
      </c>
      <c r="EJ46" s="52">
        <f t="shared" si="30"/>
        <v>17818.812239959829</v>
      </c>
      <c r="EK46" s="52">
        <f t="shared" si="30"/>
        <v>16210.274259712096</v>
      </c>
      <c r="EL46" s="52">
        <f t="shared" si="30"/>
        <v>22182.338912692296</v>
      </c>
      <c r="EM46" s="52">
        <f t="shared" si="30"/>
        <v>20530.034514777486</v>
      </c>
      <c r="EN46" s="52">
        <f t="shared" si="30"/>
        <v>15948.528487787429</v>
      </c>
      <c r="EO46" s="52">
        <f t="shared" si="30"/>
        <v>17996.184200047017</v>
      </c>
      <c r="EP46" s="52">
        <f t="shared" si="30"/>
        <v>28607.986676124434</v>
      </c>
      <c r="EQ46" s="52">
        <f t="shared" si="30"/>
        <v>23820.390842730194</v>
      </c>
      <c r="ER46" s="52">
        <f t="shared" si="30"/>
        <v>29440.776507444447</v>
      </c>
      <c r="ES46" s="52">
        <f t="shared" si="30"/>
        <v>12705.37639423877</v>
      </c>
      <c r="ET46" s="52">
        <f t="shared" si="30"/>
        <v>17249.742814546651</v>
      </c>
      <c r="EU46" s="52">
        <f t="shared" si="30"/>
        <v>21758.614998737783</v>
      </c>
      <c r="EV46" s="52">
        <f t="shared" si="30"/>
        <v>21372.450221617764</v>
      </c>
      <c r="EW46" s="52">
        <f t="shared" si="30"/>
        <v>18998.300612185496</v>
      </c>
      <c r="EX46" s="52">
        <f t="shared" si="30"/>
        <v>27443.163828041957</v>
      </c>
      <c r="EY46" s="52">
        <f t="shared" si="30"/>
        <v>17262.247189312933</v>
      </c>
      <c r="EZ46" s="52">
        <f t="shared" si="30"/>
        <v>41994.541555248492</v>
      </c>
      <c r="FA46" s="52">
        <f t="shared" si="30"/>
        <v>21569.787470676289</v>
      </c>
      <c r="FB46" s="52">
        <f t="shared" si="30"/>
        <v>32450.319174446111</v>
      </c>
      <c r="FC46" s="52">
        <f t="shared" si="30"/>
        <v>46299.978875910601</v>
      </c>
      <c r="FD46" s="52">
        <f t="shared" si="30"/>
        <v>17960.486580751305</v>
      </c>
      <c r="FE46" s="52">
        <f t="shared" si="30"/>
        <v>54250.489420518403</v>
      </c>
      <c r="FF46" s="52">
        <f t="shared" si="30"/>
        <v>66273.105219601639</v>
      </c>
      <c r="FG46" s="52">
        <f t="shared" si="30"/>
        <v>4346.1990181946348</v>
      </c>
      <c r="FH46" s="52">
        <f t="shared" si="30"/>
        <v>50435.636323036488</v>
      </c>
      <c r="FI46" s="52">
        <f t="shared" si="30"/>
        <v>28078.527283554307</v>
      </c>
      <c r="FJ46" s="52">
        <f t="shared" si="30"/>
        <v>58319.749432166973</v>
      </c>
      <c r="FK46" s="52">
        <f t="shared" si="30"/>
        <v>45869.441312566654</v>
      </c>
      <c r="FL46" s="52">
        <f t="shared" si="30"/>
        <v>65051.459836818045</v>
      </c>
      <c r="FM46" s="52">
        <f t="shared" si="30"/>
        <v>19614.328282773724</v>
      </c>
      <c r="FN46" s="52">
        <f t="shared" si="30"/>
        <v>23614.529856159617</v>
      </c>
      <c r="FO46" s="52">
        <f t="shared" si="30"/>
        <v>51403.924749194557</v>
      </c>
      <c r="FP46" s="52">
        <f t="shared" si="30"/>
        <v>54653.742936709328</v>
      </c>
      <c r="FQ46" s="52">
        <f t="shared" si="30"/>
        <v>30260.616232860884</v>
      </c>
      <c r="FR46" s="52">
        <f t="shared" si="30"/>
        <v>2531.2054345974284</v>
      </c>
      <c r="FS46" s="52">
        <f t="shared" si="30"/>
        <v>24168.777908223434</v>
      </c>
      <c r="FT46" s="52">
        <f t="shared" si="30"/>
        <v>41400.769149733009</v>
      </c>
      <c r="FU46" s="52">
        <f t="shared" si="30"/>
        <v>25000.089661685452</v>
      </c>
      <c r="FV46" s="52">
        <f t="shared" si="30"/>
        <v>40368.679739649888</v>
      </c>
      <c r="FW46" s="52">
        <f t="shared" si="30"/>
        <v>40657.159268675743</v>
      </c>
      <c r="FX46" s="52">
        <f t="shared" si="30"/>
        <v>40409.172239923246</v>
      </c>
      <c r="FY46" s="52">
        <f t="shared" si="30"/>
        <v>36685.035456774705</v>
      </c>
      <c r="FZ46" s="52">
        <f t="shared" si="30"/>
        <v>39752.752768561601</v>
      </c>
      <c r="GA46" s="64">
        <f t="shared" si="30"/>
        <v>35442.482116095824</v>
      </c>
      <c r="GB46" s="64">
        <f t="shared" si="30"/>
        <v>37284.219180356798</v>
      </c>
      <c r="GC46" s="64">
        <f t="shared" si="30"/>
        <v>30951.573058593978</v>
      </c>
      <c r="GD46" s="64">
        <f t="shared" si="30"/>
        <v>42905.859008586245</v>
      </c>
      <c r="GE46" s="64">
        <f t="shared" si="30"/>
        <v>28233.622550067255</v>
      </c>
      <c r="GF46" s="64">
        <f t="shared" ref="GF46:GT46" si="31">GF44-GF45</f>
        <v>36058.430047380949</v>
      </c>
      <c r="GG46" s="64">
        <f t="shared" si="31"/>
        <v>31240.916790466621</v>
      </c>
      <c r="GH46" s="64">
        <f t="shared" si="31"/>
        <v>29162.898822096602</v>
      </c>
      <c r="GI46" s="64">
        <f t="shared" si="31"/>
        <v>35951.51064543589</v>
      </c>
      <c r="GJ46" s="64">
        <f t="shared" si="31"/>
        <v>32024.325455784259</v>
      </c>
      <c r="GK46" s="64">
        <f t="shared" si="31"/>
        <v>35016.511414315886</v>
      </c>
      <c r="GL46" s="64">
        <f t="shared" si="31"/>
        <v>29163.593881244382</v>
      </c>
      <c r="GM46" s="64">
        <f t="shared" si="31"/>
        <v>33246.504485885831</v>
      </c>
      <c r="GN46" s="64">
        <f t="shared" si="31"/>
        <v>28456.280571096027</v>
      </c>
      <c r="GO46" s="64">
        <f t="shared" si="31"/>
        <v>28327.04822075586</v>
      </c>
      <c r="GP46" s="64">
        <f t="shared" si="31"/>
        <v>32486.126154345471</v>
      </c>
      <c r="GQ46" s="64">
        <f t="shared" si="31"/>
        <v>29680.855617584581</v>
      </c>
      <c r="GR46" s="64">
        <f t="shared" si="31"/>
        <v>39759.049126402206</v>
      </c>
      <c r="GS46" s="64">
        <f t="shared" si="31"/>
        <v>44229.958366896084</v>
      </c>
      <c r="GT46" s="64">
        <f t="shared" si="31"/>
        <v>26054.416174936479</v>
      </c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52"/>
      <c r="HR46" s="52"/>
      <c r="HS46" s="52"/>
      <c r="HT46" s="52"/>
      <c r="HU46" s="52"/>
      <c r="HV46" s="52"/>
      <c r="HW46" s="52"/>
      <c r="HX46" s="52"/>
      <c r="HY46" s="52"/>
      <c r="HZ46" s="52"/>
      <c r="IA46" s="52"/>
      <c r="IB46" s="52"/>
      <c r="IC46" s="52"/>
      <c r="ID46" s="52"/>
      <c r="IE46" s="52"/>
      <c r="IF46" s="52"/>
      <c r="IG46" s="52"/>
      <c r="IH46" s="52"/>
    </row>
    <row r="47" spans="1:242" s="69" customFormat="1" x14ac:dyDescent="0.25">
      <c r="A47" s="75"/>
      <c r="B47" s="40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2"/>
      <c r="CK47" s="52"/>
      <c r="CL47" s="52"/>
      <c r="CM47" s="52"/>
      <c r="CN47" s="52"/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2"/>
      <c r="DB47" s="52"/>
      <c r="DC47" s="52"/>
      <c r="DD47" s="52"/>
      <c r="DE47" s="52"/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2"/>
      <c r="DU47" s="52"/>
      <c r="DV47" s="52"/>
      <c r="DW47" s="52"/>
      <c r="DX47" s="52"/>
      <c r="DY47" s="52"/>
      <c r="DZ47" s="52"/>
      <c r="EA47" s="52"/>
      <c r="EB47" s="52"/>
      <c r="EC47" s="52"/>
      <c r="ED47" s="52"/>
      <c r="EE47" s="52"/>
      <c r="EF47" s="52"/>
      <c r="EG47" s="52"/>
      <c r="EH47" s="52"/>
      <c r="EI47" s="52"/>
      <c r="EJ47" s="52"/>
      <c r="EK47" s="52"/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  <c r="FB47" s="52"/>
      <c r="FC47" s="52"/>
      <c r="FD47" s="52"/>
      <c r="FE47" s="52"/>
      <c r="FF47" s="52"/>
      <c r="FG47" s="52"/>
      <c r="FH47" s="52"/>
      <c r="FI47" s="52"/>
      <c r="FJ47" s="52"/>
      <c r="FK47" s="52"/>
      <c r="FL47" s="52"/>
      <c r="FM47" s="52"/>
      <c r="FN47" s="52"/>
      <c r="FO47" s="52"/>
      <c r="FP47" s="73"/>
      <c r="FQ47" s="52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162"/>
      <c r="GD47" s="162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2"/>
      <c r="IE47" s="52"/>
      <c r="IF47" s="52"/>
      <c r="IG47" s="52"/>
      <c r="IH47" s="52"/>
    </row>
    <row r="48" spans="1:242" x14ac:dyDescent="0.25">
      <c r="A48" s="79" t="s">
        <v>50</v>
      </c>
      <c r="GB48" s="69"/>
      <c r="GC48" s="162"/>
      <c r="GD48" s="162"/>
      <c r="GE48" s="69"/>
      <c r="GF48" s="69"/>
    </row>
    <row r="49" spans="1:202" s="69" customFormat="1" x14ac:dyDescent="0.25">
      <c r="A49" s="75"/>
      <c r="B49" s="40"/>
      <c r="C49" s="72"/>
      <c r="FP49" s="70"/>
      <c r="GC49" s="161"/>
      <c r="GD49" s="161"/>
    </row>
    <row r="50" spans="1:202" s="69" customFormat="1" ht="15" x14ac:dyDescent="0.25">
      <c r="A50" s="75"/>
      <c r="B50" s="40"/>
      <c r="C50" s="76">
        <v>37226</v>
      </c>
      <c r="D50" s="76">
        <v>37257</v>
      </c>
      <c r="E50" s="76">
        <v>37288</v>
      </c>
      <c r="F50" s="76">
        <v>37316</v>
      </c>
      <c r="G50" s="76">
        <v>37347</v>
      </c>
      <c r="H50" s="76">
        <v>37377</v>
      </c>
      <c r="I50" s="76">
        <v>37408</v>
      </c>
      <c r="J50" s="76">
        <v>37438</v>
      </c>
      <c r="K50" s="76">
        <v>37469</v>
      </c>
      <c r="L50" s="76">
        <v>37500</v>
      </c>
      <c r="M50" s="76">
        <v>37530</v>
      </c>
      <c r="N50" s="76">
        <v>37561</v>
      </c>
      <c r="O50" s="76">
        <v>37591</v>
      </c>
      <c r="P50" s="76">
        <v>37622</v>
      </c>
      <c r="Q50" s="76">
        <v>37653</v>
      </c>
      <c r="R50" s="76">
        <v>37681</v>
      </c>
      <c r="S50" s="76">
        <v>37712</v>
      </c>
      <c r="T50" s="76">
        <v>37742</v>
      </c>
      <c r="U50" s="76">
        <v>37773</v>
      </c>
      <c r="V50" s="76">
        <v>37803</v>
      </c>
      <c r="W50" s="76">
        <v>37834</v>
      </c>
      <c r="X50" s="76">
        <v>37865</v>
      </c>
      <c r="Y50" s="76">
        <v>37895</v>
      </c>
      <c r="Z50" s="76">
        <v>37926</v>
      </c>
      <c r="AA50" s="76">
        <v>37956</v>
      </c>
      <c r="AB50" s="76">
        <v>37987</v>
      </c>
      <c r="AC50" s="76">
        <v>38018</v>
      </c>
      <c r="AD50" s="76">
        <v>38047</v>
      </c>
      <c r="AE50" s="76">
        <v>38078</v>
      </c>
      <c r="AF50" s="76">
        <v>38108</v>
      </c>
      <c r="AG50" s="76">
        <v>38139</v>
      </c>
      <c r="AH50" s="76">
        <v>38169</v>
      </c>
      <c r="AI50" s="76">
        <v>38200</v>
      </c>
      <c r="AJ50" s="76">
        <v>38231</v>
      </c>
      <c r="AK50" s="76">
        <v>38261</v>
      </c>
      <c r="AL50" s="76">
        <v>38292</v>
      </c>
      <c r="AM50" s="76">
        <v>38322</v>
      </c>
      <c r="AN50" s="76">
        <v>38353</v>
      </c>
      <c r="AO50" s="76">
        <v>38384</v>
      </c>
      <c r="AP50" s="76">
        <v>38412</v>
      </c>
      <c r="AQ50" s="76">
        <v>38443</v>
      </c>
      <c r="AR50" s="76">
        <v>38473</v>
      </c>
      <c r="AS50" s="76">
        <v>38504</v>
      </c>
      <c r="AT50" s="76">
        <v>38534</v>
      </c>
      <c r="AU50" s="76">
        <v>38565</v>
      </c>
      <c r="AV50" s="76">
        <v>38596</v>
      </c>
      <c r="AW50" s="76">
        <v>38626</v>
      </c>
      <c r="AX50" s="76">
        <v>38657</v>
      </c>
      <c r="AY50" s="76">
        <v>38687</v>
      </c>
      <c r="AZ50" s="76">
        <v>38718</v>
      </c>
      <c r="BA50" s="76">
        <v>38749</v>
      </c>
      <c r="BB50" s="76">
        <v>38777</v>
      </c>
      <c r="BC50" s="76">
        <v>38808</v>
      </c>
      <c r="BD50" s="76">
        <v>38838</v>
      </c>
      <c r="BE50" s="76">
        <v>38869</v>
      </c>
      <c r="BF50" s="76">
        <v>38899</v>
      </c>
      <c r="BG50" s="76">
        <v>38930</v>
      </c>
      <c r="BH50" s="76">
        <v>38961</v>
      </c>
      <c r="BI50" s="76">
        <v>38991</v>
      </c>
      <c r="BJ50" s="76">
        <v>39022</v>
      </c>
      <c r="BK50" s="76">
        <v>39052</v>
      </c>
      <c r="BL50" s="76">
        <v>39083</v>
      </c>
      <c r="BM50" s="76">
        <v>39114</v>
      </c>
      <c r="BN50" s="76">
        <v>39142</v>
      </c>
      <c r="BO50" s="76">
        <v>39173</v>
      </c>
      <c r="BP50" s="76">
        <v>39203</v>
      </c>
      <c r="BQ50" s="76">
        <v>39234</v>
      </c>
      <c r="BR50" s="76">
        <v>39264</v>
      </c>
      <c r="BS50" s="76">
        <v>39295</v>
      </c>
      <c r="BT50" s="76">
        <v>39326</v>
      </c>
      <c r="BU50" s="76">
        <v>39356</v>
      </c>
      <c r="BV50" s="76">
        <v>39387</v>
      </c>
      <c r="BW50" s="76">
        <v>39417</v>
      </c>
      <c r="BX50" s="76">
        <v>39448</v>
      </c>
      <c r="BY50" s="76">
        <v>39479</v>
      </c>
      <c r="BZ50" s="76">
        <v>39508</v>
      </c>
      <c r="CA50" s="76">
        <v>39539</v>
      </c>
      <c r="CB50" s="76">
        <v>39569</v>
      </c>
      <c r="CC50" s="76">
        <v>39600</v>
      </c>
      <c r="CD50" s="76">
        <v>39630</v>
      </c>
      <c r="CE50" s="76">
        <v>39661</v>
      </c>
      <c r="CF50" s="76">
        <v>39692</v>
      </c>
      <c r="CG50" s="76">
        <v>39722</v>
      </c>
      <c r="CH50" s="76">
        <v>39753</v>
      </c>
      <c r="CI50" s="76">
        <v>39783</v>
      </c>
      <c r="CJ50" s="76">
        <v>39814</v>
      </c>
      <c r="CK50" s="76">
        <v>39845</v>
      </c>
      <c r="CL50" s="76">
        <v>39873</v>
      </c>
      <c r="CM50" s="76">
        <v>39904</v>
      </c>
      <c r="CN50" s="76">
        <v>39934</v>
      </c>
      <c r="CO50" s="76">
        <v>39965</v>
      </c>
      <c r="CP50" s="76">
        <v>39995</v>
      </c>
      <c r="CQ50" s="76">
        <v>40026</v>
      </c>
      <c r="CR50" s="76">
        <v>40057</v>
      </c>
      <c r="CS50" s="76">
        <v>40087</v>
      </c>
      <c r="CT50" s="76">
        <v>40118</v>
      </c>
      <c r="CU50" s="76">
        <v>40148</v>
      </c>
      <c r="CV50" s="76">
        <v>40179</v>
      </c>
      <c r="CW50" s="76">
        <v>40210</v>
      </c>
      <c r="CX50" s="76">
        <v>40238</v>
      </c>
      <c r="CY50" s="76">
        <v>40269</v>
      </c>
      <c r="CZ50" s="76">
        <v>40299</v>
      </c>
      <c r="DA50" s="76">
        <v>40330</v>
      </c>
      <c r="DB50" s="76">
        <v>40360</v>
      </c>
      <c r="DC50" s="76">
        <v>40391</v>
      </c>
      <c r="DD50" s="76">
        <v>40422</v>
      </c>
      <c r="DE50" s="76">
        <v>40452</v>
      </c>
      <c r="DF50" s="76">
        <v>40483</v>
      </c>
      <c r="DG50" s="76">
        <v>40513</v>
      </c>
      <c r="DH50" s="76">
        <v>40544</v>
      </c>
      <c r="DI50" s="76">
        <v>40575</v>
      </c>
      <c r="DJ50" s="76">
        <v>40603</v>
      </c>
      <c r="DK50" s="76">
        <v>40634</v>
      </c>
      <c r="DL50" s="76">
        <v>40664</v>
      </c>
      <c r="DM50" s="76">
        <v>40695</v>
      </c>
      <c r="DN50" s="76">
        <v>40725</v>
      </c>
      <c r="DO50" s="76">
        <v>40756</v>
      </c>
      <c r="DP50" s="76">
        <v>40787</v>
      </c>
      <c r="DQ50" s="76">
        <v>40817</v>
      </c>
      <c r="DR50" s="76">
        <v>40848</v>
      </c>
      <c r="DS50" s="76">
        <v>40878</v>
      </c>
      <c r="DT50" s="76">
        <v>40909</v>
      </c>
      <c r="DU50" s="76">
        <v>40940</v>
      </c>
      <c r="DV50" s="76">
        <v>40969</v>
      </c>
      <c r="DW50" s="76">
        <v>41000</v>
      </c>
      <c r="DX50" s="76">
        <v>41030</v>
      </c>
      <c r="DY50" s="76">
        <v>41061</v>
      </c>
      <c r="DZ50" s="76">
        <v>41091</v>
      </c>
      <c r="EA50" s="76">
        <v>41122</v>
      </c>
      <c r="EB50" s="76">
        <v>41153</v>
      </c>
      <c r="EC50" s="76">
        <v>41183</v>
      </c>
      <c r="ED50" s="76">
        <v>41214</v>
      </c>
      <c r="EE50" s="76">
        <v>41244</v>
      </c>
      <c r="EF50" s="76">
        <v>41275</v>
      </c>
      <c r="EG50" s="76">
        <v>41306</v>
      </c>
      <c r="EH50" s="76">
        <v>41334</v>
      </c>
      <c r="EI50" s="76">
        <v>41365</v>
      </c>
      <c r="EJ50" s="76">
        <v>41395</v>
      </c>
      <c r="EK50" s="76">
        <v>41426</v>
      </c>
      <c r="EL50" s="76">
        <v>41456</v>
      </c>
      <c r="EM50" s="76">
        <v>41487</v>
      </c>
      <c r="EN50" s="76">
        <v>41518</v>
      </c>
      <c r="EO50" s="76">
        <v>41548</v>
      </c>
      <c r="EP50" s="76">
        <v>41579</v>
      </c>
      <c r="EQ50" s="76">
        <v>41609</v>
      </c>
      <c r="ER50" s="76">
        <v>41640</v>
      </c>
      <c r="ES50" s="76">
        <v>41671</v>
      </c>
      <c r="ET50" s="76">
        <v>41699</v>
      </c>
      <c r="EU50" s="76">
        <v>41730</v>
      </c>
      <c r="EV50" s="76">
        <v>41760</v>
      </c>
      <c r="EW50" s="76">
        <v>41791</v>
      </c>
      <c r="EX50" s="76">
        <v>41821</v>
      </c>
      <c r="EY50" s="76">
        <v>41852</v>
      </c>
      <c r="EZ50" s="76">
        <v>41883</v>
      </c>
      <c r="FA50" s="76">
        <v>41913</v>
      </c>
      <c r="FB50" s="76">
        <v>41944</v>
      </c>
      <c r="FC50" s="76">
        <v>41974</v>
      </c>
      <c r="FD50" s="76">
        <v>42005</v>
      </c>
      <c r="FE50" s="76">
        <v>42036</v>
      </c>
      <c r="FF50" s="76">
        <v>42064</v>
      </c>
      <c r="FG50" s="76">
        <v>42095</v>
      </c>
      <c r="FH50" s="76">
        <v>42125</v>
      </c>
      <c r="FI50" s="76">
        <v>42156</v>
      </c>
      <c r="FJ50" s="76">
        <v>42186</v>
      </c>
      <c r="FK50" s="76">
        <v>42217</v>
      </c>
      <c r="FL50" s="76">
        <v>42248</v>
      </c>
      <c r="FM50" s="76">
        <v>42278</v>
      </c>
      <c r="FN50" s="76">
        <v>42309</v>
      </c>
      <c r="FO50" s="76">
        <v>42339</v>
      </c>
      <c r="FP50" s="76">
        <v>42370</v>
      </c>
      <c r="FQ50" s="76">
        <v>42401</v>
      </c>
      <c r="FR50" s="76">
        <v>42430</v>
      </c>
      <c r="FS50" s="76">
        <v>42461</v>
      </c>
      <c r="FT50" s="76">
        <v>42491</v>
      </c>
      <c r="FU50" s="76">
        <v>42522</v>
      </c>
      <c r="FV50" s="76">
        <v>42552</v>
      </c>
      <c r="FW50" s="76">
        <v>42583</v>
      </c>
      <c r="FX50" s="76">
        <v>42614</v>
      </c>
      <c r="FY50" s="76">
        <v>42644</v>
      </c>
      <c r="FZ50" s="76">
        <v>42675</v>
      </c>
      <c r="GA50" s="76">
        <v>42705</v>
      </c>
      <c r="GB50" s="76">
        <v>42736</v>
      </c>
      <c r="GC50" s="76">
        <v>42767</v>
      </c>
      <c r="GD50" s="76">
        <v>42795</v>
      </c>
      <c r="GE50" s="76">
        <v>42826</v>
      </c>
      <c r="GF50" s="76">
        <v>42856</v>
      </c>
      <c r="GG50" s="76">
        <v>42887</v>
      </c>
      <c r="GH50" s="76">
        <v>42917</v>
      </c>
      <c r="GI50" s="76">
        <v>42948</v>
      </c>
      <c r="GJ50" s="76">
        <v>42979</v>
      </c>
      <c r="GK50" s="76">
        <v>43009</v>
      </c>
      <c r="GL50" s="76">
        <v>43040</v>
      </c>
      <c r="GM50" s="76">
        <v>43070</v>
      </c>
      <c r="GN50" s="76">
        <v>43101</v>
      </c>
      <c r="GO50" s="76">
        <v>43132</v>
      </c>
      <c r="GP50" s="76">
        <v>43160</v>
      </c>
      <c r="GQ50" s="76">
        <v>43191</v>
      </c>
      <c r="GR50" s="76">
        <v>43221</v>
      </c>
      <c r="GS50" s="76">
        <v>43252</v>
      </c>
      <c r="GT50" s="76">
        <v>43282</v>
      </c>
    </row>
    <row r="51" spans="1:202" s="69" customFormat="1" x14ac:dyDescent="0.25">
      <c r="A51" s="211" t="s">
        <v>51</v>
      </c>
      <c r="B51" s="40" t="s">
        <v>42</v>
      </c>
      <c r="N51" s="77">
        <f t="shared" ref="N51:W53" si="32">SUM(C21:N21)/N$31</f>
        <v>3.7967489071083001E-2</v>
      </c>
      <c r="O51" s="77">
        <f t="shared" si="32"/>
        <v>4.4160152184152909E-2</v>
      </c>
      <c r="P51" s="77">
        <f t="shared" si="32"/>
        <v>4.9268464462640549E-2</v>
      </c>
      <c r="Q51" s="77">
        <f t="shared" si="32"/>
        <v>5.1152206290607294E-2</v>
      </c>
      <c r="R51" s="77">
        <f t="shared" si="32"/>
        <v>5.3834354096228491E-2</v>
      </c>
      <c r="S51" s="77">
        <f t="shared" si="32"/>
        <v>4.9715793689629584E-2</v>
      </c>
      <c r="T51" s="77">
        <f t="shared" si="32"/>
        <v>5.148568673396646E-2</v>
      </c>
      <c r="U51" s="77">
        <f t="shared" si="32"/>
        <v>5.3894999154285424E-2</v>
      </c>
      <c r="V51" s="77">
        <f t="shared" si="32"/>
        <v>5.9062271130677281E-2</v>
      </c>
      <c r="W51" s="77">
        <f t="shared" si="32"/>
        <v>5.9101123284237715E-2</v>
      </c>
      <c r="X51" s="77">
        <f t="shared" ref="X51:AG53" si="33">SUM(M21:X21)/X$31</f>
        <v>5.9721697070018738E-2</v>
      </c>
      <c r="Y51" s="77">
        <f t="shared" si="33"/>
        <v>5.5289551604165592E-2</v>
      </c>
      <c r="Z51" s="77">
        <f t="shared" si="33"/>
        <v>5.6589037956555809E-2</v>
      </c>
      <c r="AA51" s="77">
        <f t="shared" si="33"/>
        <v>5.1808055011618157E-2</v>
      </c>
      <c r="AB51" s="77">
        <f t="shared" si="33"/>
        <v>4.6030289050222391E-2</v>
      </c>
      <c r="AC51" s="77">
        <f t="shared" si="33"/>
        <v>4.3219695114502361E-2</v>
      </c>
      <c r="AD51" s="77">
        <f t="shared" si="33"/>
        <v>4.0023328928198272E-2</v>
      </c>
      <c r="AE51" s="77">
        <f t="shared" si="33"/>
        <v>4.2960941889579864E-2</v>
      </c>
      <c r="AF51" s="77">
        <f t="shared" si="33"/>
        <v>4.0153257979850476E-2</v>
      </c>
      <c r="AG51" s="77">
        <f t="shared" si="33"/>
        <v>3.6962628094746798E-2</v>
      </c>
      <c r="AH51" s="77">
        <f t="shared" ref="AH51:AQ53" si="34">SUM(W21:AH21)/AH$31</f>
        <v>3.3319982177068976E-2</v>
      </c>
      <c r="AI51" s="77">
        <f t="shared" si="34"/>
        <v>3.102398888327048E-2</v>
      </c>
      <c r="AJ51" s="77">
        <f t="shared" si="34"/>
        <v>3.0532374179250307E-2</v>
      </c>
      <c r="AK51" s="77">
        <f t="shared" si="34"/>
        <v>3.1365189962478446E-2</v>
      </c>
      <c r="AL51" s="77">
        <f t="shared" si="34"/>
        <v>3.0037462801731054E-2</v>
      </c>
      <c r="AM51" s="77">
        <f t="shared" si="34"/>
        <v>2.87604893632207E-2</v>
      </c>
      <c r="AN51" s="77">
        <f t="shared" si="34"/>
        <v>2.7774896458519067E-2</v>
      </c>
      <c r="AO51" s="77">
        <f t="shared" si="34"/>
        <v>2.9330826120815532E-2</v>
      </c>
      <c r="AP51" s="77">
        <f t="shared" si="34"/>
        <v>2.9777456536328441E-2</v>
      </c>
      <c r="AQ51" s="77">
        <f t="shared" si="34"/>
        <v>2.7392436467458502E-2</v>
      </c>
      <c r="AR51" s="77">
        <f t="shared" ref="AR51:BA53" si="35">SUM(AG21:AR21)/AR$31</f>
        <v>2.8862457606465341E-2</v>
      </c>
      <c r="AS51" s="77">
        <f t="shared" si="35"/>
        <v>3.1033635424690745E-2</v>
      </c>
      <c r="AT51" s="77">
        <f t="shared" si="35"/>
        <v>3.1339322266005679E-2</v>
      </c>
      <c r="AU51" s="77">
        <f t="shared" si="35"/>
        <v>3.1417534144308694E-2</v>
      </c>
      <c r="AV51" s="77">
        <f t="shared" si="35"/>
        <v>3.3069695019373388E-2</v>
      </c>
      <c r="AW51" s="77">
        <f t="shared" si="35"/>
        <v>3.3155831795601401E-2</v>
      </c>
      <c r="AX51" s="77">
        <f t="shared" si="35"/>
        <v>3.447104293395778E-2</v>
      </c>
      <c r="AY51" s="77">
        <f t="shared" si="35"/>
        <v>3.53858798581222E-2</v>
      </c>
      <c r="AZ51" s="77">
        <f t="shared" si="35"/>
        <v>4.0538549644325905E-2</v>
      </c>
      <c r="BA51" s="77">
        <f t="shared" si="35"/>
        <v>4.1137957039040898E-2</v>
      </c>
      <c r="BB51" s="77">
        <f t="shared" ref="BB51:BK53" si="36">SUM(AQ21:BB21)/BB$31</f>
        <v>4.1121476315396845E-2</v>
      </c>
      <c r="BC51" s="77">
        <f t="shared" si="36"/>
        <v>4.0269418195141828E-2</v>
      </c>
      <c r="BD51" s="77">
        <f t="shared" si="36"/>
        <v>3.7156220586523334E-2</v>
      </c>
      <c r="BE51" s="77">
        <f t="shared" si="36"/>
        <v>3.7238343511291287E-2</v>
      </c>
      <c r="BF51" s="77">
        <f t="shared" si="36"/>
        <v>3.8004057823043128E-2</v>
      </c>
      <c r="BG51" s="77">
        <f t="shared" si="36"/>
        <v>3.7113431601085337E-2</v>
      </c>
      <c r="BH51" s="77">
        <f t="shared" si="36"/>
        <v>3.6536961976450184E-2</v>
      </c>
      <c r="BI51" s="77">
        <f t="shared" si="36"/>
        <v>3.5145945201563167E-2</v>
      </c>
      <c r="BJ51" s="77">
        <f t="shared" si="36"/>
        <v>3.4200917494284208E-2</v>
      </c>
      <c r="BK51" s="77">
        <f t="shared" si="36"/>
        <v>3.5696840107212774E-2</v>
      </c>
      <c r="BL51" s="77">
        <f t="shared" ref="BL51:BU53" si="37">SUM(BA21:BL21)/BL$31</f>
        <v>3.0071056186445316E-2</v>
      </c>
      <c r="BM51" s="77">
        <f t="shared" si="37"/>
        <v>2.8483717803577353E-2</v>
      </c>
      <c r="BN51" s="77">
        <f t="shared" si="37"/>
        <v>2.9032619144428545E-2</v>
      </c>
      <c r="BO51" s="77">
        <f t="shared" si="37"/>
        <v>2.827663120964748E-2</v>
      </c>
      <c r="BP51" s="77">
        <f t="shared" si="37"/>
        <v>3.0793935237697009E-2</v>
      </c>
      <c r="BQ51" s="77">
        <f t="shared" si="37"/>
        <v>2.8165401904779078E-2</v>
      </c>
      <c r="BR51" s="77">
        <f t="shared" si="37"/>
        <v>2.7757180672091694E-2</v>
      </c>
      <c r="BS51" s="77">
        <f t="shared" si="37"/>
        <v>2.7046315532301208E-2</v>
      </c>
      <c r="BT51" s="77">
        <f t="shared" si="37"/>
        <v>2.8460364568428032E-2</v>
      </c>
      <c r="BU51" s="77">
        <f t="shared" si="37"/>
        <v>2.8585492685672023E-2</v>
      </c>
      <c r="BV51" s="77">
        <f t="shared" ref="BV51:CE53" si="38">SUM(BK21:BV21)/BV$31</f>
        <v>2.7038892862636613E-2</v>
      </c>
      <c r="BW51" s="77">
        <f t="shared" si="38"/>
        <v>2.7372533962499578E-2</v>
      </c>
      <c r="BX51" s="77">
        <f t="shared" si="38"/>
        <v>2.4989631498383801E-2</v>
      </c>
      <c r="BY51" s="77">
        <f t="shared" si="38"/>
        <v>2.554564815159413E-2</v>
      </c>
      <c r="BZ51" s="77">
        <f t="shared" si="38"/>
        <v>2.2133762576910916E-2</v>
      </c>
      <c r="CA51" s="77">
        <f t="shared" si="38"/>
        <v>2.2499810477778475E-2</v>
      </c>
      <c r="CB51" s="77">
        <f t="shared" si="38"/>
        <v>2.1842377794454092E-2</v>
      </c>
      <c r="CC51" s="77">
        <f t="shared" si="38"/>
        <v>2.3050860590135076E-2</v>
      </c>
      <c r="CD51" s="77">
        <f t="shared" si="38"/>
        <v>2.2791776372496297E-2</v>
      </c>
      <c r="CE51" s="77">
        <f t="shared" si="38"/>
        <v>2.2194530765399286E-2</v>
      </c>
      <c r="CF51" s="77">
        <f t="shared" ref="CF51:CO53" si="39">SUM(BU21:CF21)/CF$31</f>
        <v>1.736906850657249E-2</v>
      </c>
      <c r="CG51" s="77">
        <f t="shared" si="39"/>
        <v>1.3156744044622883E-2</v>
      </c>
      <c r="CH51" s="77">
        <f t="shared" si="39"/>
        <v>1.5191375433607036E-2</v>
      </c>
      <c r="CI51" s="77">
        <f t="shared" si="39"/>
        <v>1.9913540252874087E-2</v>
      </c>
      <c r="CJ51" s="77">
        <f t="shared" si="39"/>
        <v>2.462640972139709E-2</v>
      </c>
      <c r="CK51" s="77">
        <f t="shared" si="39"/>
        <v>2.430216783619743E-2</v>
      </c>
      <c r="CL51" s="77">
        <f t="shared" si="39"/>
        <v>2.6774319671197717E-2</v>
      </c>
      <c r="CM51" s="77">
        <f t="shared" si="39"/>
        <v>2.8514159043634957E-2</v>
      </c>
      <c r="CN51" s="77">
        <f t="shared" si="39"/>
        <v>2.9246003141615247E-2</v>
      </c>
      <c r="CO51" s="77">
        <f t="shared" si="39"/>
        <v>3.0218887606827279E-2</v>
      </c>
      <c r="CP51" s="77">
        <f t="shared" ref="CP51:CY53" si="40">SUM(CE21:CP21)/CP$31</f>
        <v>3.189495991235132E-2</v>
      </c>
      <c r="CQ51" s="77">
        <f t="shared" si="40"/>
        <v>3.324724829872102E-2</v>
      </c>
      <c r="CR51" s="77">
        <f t="shared" si="40"/>
        <v>4.0141563510827948E-2</v>
      </c>
      <c r="CS51" s="77">
        <f t="shared" si="40"/>
        <v>4.2843392322610307E-2</v>
      </c>
      <c r="CT51" s="77">
        <f t="shared" si="40"/>
        <v>3.964465355635842E-2</v>
      </c>
      <c r="CU51" s="77">
        <f t="shared" si="40"/>
        <v>3.1875434529402669E-2</v>
      </c>
      <c r="CV51" s="77">
        <f t="shared" si="40"/>
        <v>2.8602461025366486E-2</v>
      </c>
      <c r="CW51" s="77">
        <f t="shared" si="40"/>
        <v>2.9392316224358703E-2</v>
      </c>
      <c r="CX51" s="77">
        <f t="shared" si="40"/>
        <v>3.1991827415993816E-2</v>
      </c>
      <c r="CY51" s="77">
        <f t="shared" si="40"/>
        <v>2.9608029470013227E-2</v>
      </c>
      <c r="CZ51" s="77">
        <f t="shared" ref="CZ51:DI53" si="41">SUM(CO21:CZ21)/CZ$31</f>
        <v>3.0680708973010333E-2</v>
      </c>
      <c r="DA51" s="77">
        <f t="shared" si="41"/>
        <v>3.1232523982113753E-2</v>
      </c>
      <c r="DB51" s="77">
        <f t="shared" si="41"/>
        <v>3.1244222286485539E-2</v>
      </c>
      <c r="DC51" s="77">
        <f t="shared" si="41"/>
        <v>3.1589623336863E-2</v>
      </c>
      <c r="DD51" s="77">
        <f t="shared" si="41"/>
        <v>2.2055223118577282E-2</v>
      </c>
      <c r="DE51" s="77">
        <f t="shared" si="41"/>
        <v>2.316553462521815E-2</v>
      </c>
      <c r="DF51" s="77">
        <f t="shared" si="41"/>
        <v>2.5811519848558732E-2</v>
      </c>
      <c r="DG51" s="77">
        <f t="shared" si="41"/>
        <v>2.4106255204234001E-2</v>
      </c>
      <c r="DH51" s="77">
        <f t="shared" si="41"/>
        <v>2.4721554447616555E-2</v>
      </c>
      <c r="DI51" s="77">
        <f t="shared" si="41"/>
        <v>2.4443305199122804E-2</v>
      </c>
      <c r="DJ51" s="77">
        <f t="shared" ref="DJ51:DS53" si="42">SUM(CY21:DJ21)/DJ$31</f>
        <v>2.1677134930699428E-2</v>
      </c>
      <c r="DK51" s="77">
        <f t="shared" si="42"/>
        <v>2.3241120846368014E-2</v>
      </c>
      <c r="DL51" s="77">
        <f t="shared" si="42"/>
        <v>2.2667272290459461E-2</v>
      </c>
      <c r="DM51" s="77">
        <f t="shared" si="42"/>
        <v>2.0459657949945774E-2</v>
      </c>
      <c r="DN51" s="77">
        <f t="shared" si="42"/>
        <v>1.7782119978887154E-2</v>
      </c>
      <c r="DO51" s="77">
        <f t="shared" si="42"/>
        <v>1.9111937356367792E-2</v>
      </c>
      <c r="DP51" s="77">
        <f t="shared" si="42"/>
        <v>2.3928480649654967E-2</v>
      </c>
      <c r="DQ51" s="77">
        <f t="shared" si="42"/>
        <v>2.3729916449165629E-2</v>
      </c>
      <c r="DR51" s="77">
        <f t="shared" si="42"/>
        <v>2.2581379684042037E-2</v>
      </c>
      <c r="DS51" s="77">
        <f t="shared" si="42"/>
        <v>2.4669424086251144E-2</v>
      </c>
      <c r="DT51" s="77">
        <f t="shared" ref="DT51:EC53" si="43">SUM(DI21:DT21)/DT$31</f>
        <v>2.2688777340415359E-2</v>
      </c>
      <c r="DU51" s="77">
        <f t="shared" si="43"/>
        <v>2.1970803524376702E-2</v>
      </c>
      <c r="DV51" s="77">
        <f t="shared" si="43"/>
        <v>2.2559075757816852E-2</v>
      </c>
      <c r="DW51" s="77">
        <f t="shared" si="43"/>
        <v>2.270142319981314E-2</v>
      </c>
      <c r="DX51" s="77">
        <f t="shared" si="43"/>
        <v>2.2834839945278154E-2</v>
      </c>
      <c r="DY51" s="77">
        <f t="shared" si="43"/>
        <v>2.4373941725347459E-2</v>
      </c>
      <c r="DZ51" s="77">
        <f t="shared" si="43"/>
        <v>2.5634416688547455E-2</v>
      </c>
      <c r="EA51" s="77">
        <f t="shared" si="43"/>
        <v>2.518474445927444E-2</v>
      </c>
      <c r="EB51" s="77">
        <f t="shared" si="43"/>
        <v>2.5666973297805731E-2</v>
      </c>
      <c r="EC51" s="77">
        <f t="shared" si="43"/>
        <v>2.5064889436513287E-2</v>
      </c>
      <c r="ED51" s="77">
        <f t="shared" ref="ED51:EM53" si="44">SUM(DS21:ED21)/ED$31</f>
        <v>2.7326491777775668E-2</v>
      </c>
      <c r="EE51" s="77">
        <f t="shared" si="44"/>
        <v>2.2620359102577661E-2</v>
      </c>
      <c r="EF51" s="77">
        <f t="shared" si="44"/>
        <v>2.2145890523068989E-2</v>
      </c>
      <c r="EG51" s="77">
        <f t="shared" si="44"/>
        <v>2.4973584548229764E-2</v>
      </c>
      <c r="EH51" s="77">
        <f t="shared" si="44"/>
        <v>2.5869344254774024E-2</v>
      </c>
      <c r="EI51" s="77">
        <f t="shared" si="44"/>
        <v>2.6516360291930434E-2</v>
      </c>
      <c r="EJ51" s="77">
        <f t="shared" si="44"/>
        <v>2.6004969061267411E-2</v>
      </c>
      <c r="EK51" s="77">
        <f t="shared" si="44"/>
        <v>2.5556816545686395E-2</v>
      </c>
      <c r="EL51" s="77">
        <f t="shared" si="44"/>
        <v>2.7144093008459068E-2</v>
      </c>
      <c r="EM51" s="77">
        <f t="shared" si="44"/>
        <v>2.8169034197619187E-2</v>
      </c>
      <c r="EN51" s="77">
        <f t="shared" ref="EN51:EW53" si="45">SUM(EC21:EN21)/EN$31</f>
        <v>2.99699896986362E-2</v>
      </c>
      <c r="EO51" s="77">
        <f t="shared" si="45"/>
        <v>3.1033823731926969E-2</v>
      </c>
      <c r="EP51" s="77">
        <f t="shared" si="45"/>
        <v>2.6670895855974673E-2</v>
      </c>
      <c r="EQ51" s="77">
        <f t="shared" si="45"/>
        <v>2.9550042751220865E-2</v>
      </c>
      <c r="ER51" s="77">
        <f t="shared" si="45"/>
        <v>3.2659368655996029E-2</v>
      </c>
      <c r="ES51" s="77">
        <f t="shared" si="45"/>
        <v>2.9783476752257346E-2</v>
      </c>
      <c r="ET51" s="77">
        <f t="shared" si="45"/>
        <v>2.9040095552719022E-2</v>
      </c>
      <c r="EU51" s="77">
        <f t="shared" si="45"/>
        <v>2.8289969513096386E-2</v>
      </c>
      <c r="EV51" s="77">
        <f t="shared" si="45"/>
        <v>3.1308332896869427E-2</v>
      </c>
      <c r="EW51" s="77">
        <f t="shared" si="45"/>
        <v>3.2726656448669185E-2</v>
      </c>
      <c r="EX51" s="77">
        <f t="shared" ref="EX51:FG53" si="46">SUM(EM21:EX21)/EX$31</f>
        <v>3.4617159499678411E-2</v>
      </c>
      <c r="EY51" s="77">
        <f t="shared" si="46"/>
        <v>3.6049825079068204E-2</v>
      </c>
      <c r="EZ51" s="77">
        <f t="shared" si="46"/>
        <v>4.3937859426675462E-2</v>
      </c>
      <c r="FA51" s="77">
        <f t="shared" si="46"/>
        <v>4.4767874510097845E-2</v>
      </c>
      <c r="FB51" s="77">
        <f t="shared" si="46"/>
        <v>5.1745015504968191E-2</v>
      </c>
      <c r="FC51" s="77">
        <f t="shared" si="46"/>
        <v>5.951187469676994E-2</v>
      </c>
      <c r="FD51" s="77">
        <f t="shared" si="46"/>
        <v>5.6971177324739435E-2</v>
      </c>
      <c r="FE51" s="77">
        <f t="shared" si="46"/>
        <v>6.5319868407465148E-2</v>
      </c>
      <c r="FF51" s="77">
        <f t="shared" si="46"/>
        <v>7.4493177244903702E-2</v>
      </c>
      <c r="FG51" s="77">
        <f t="shared" si="46"/>
        <v>7.1574121617359973E-2</v>
      </c>
      <c r="FH51" s="77">
        <f t="shared" ref="FH51:FQ53" si="47">SUM(EW21:FH21)/FH$31</f>
        <v>7.6097263525296902E-2</v>
      </c>
      <c r="FI51" s="77">
        <f t="shared" si="47"/>
        <v>7.8328990386523842E-2</v>
      </c>
      <c r="FJ51" s="77">
        <f t="shared" si="47"/>
        <v>8.4812994092684196E-2</v>
      </c>
      <c r="FK51" s="77">
        <f t="shared" si="47"/>
        <v>8.8891755719812643E-2</v>
      </c>
      <c r="FL51" s="77">
        <f t="shared" si="47"/>
        <v>9.0074677442176745E-2</v>
      </c>
      <c r="FM51" s="77">
        <f t="shared" si="47"/>
        <v>9.1797531076708988E-2</v>
      </c>
      <c r="FN51" s="77">
        <f t="shared" si="47"/>
        <v>9.1816443437518325E-2</v>
      </c>
      <c r="FO51" s="77">
        <f t="shared" si="47"/>
        <v>0.10224425741525876</v>
      </c>
      <c r="FP51" s="82">
        <f t="shared" si="47"/>
        <v>0.10733022582217912</v>
      </c>
      <c r="FQ51" s="82">
        <f t="shared" si="47"/>
        <v>0.10593942342571962</v>
      </c>
      <c r="FR51" s="82">
        <f t="shared" ref="FR51:GM53" si="48">SUM(FG21:FR21)/FR$31</f>
        <v>9.596490138359795E-2</v>
      </c>
      <c r="FS51" s="82">
        <f t="shared" si="48"/>
        <v>9.9758553019400981E-2</v>
      </c>
      <c r="FT51" s="82">
        <f t="shared" si="48"/>
        <v>9.9553376663923124E-2</v>
      </c>
      <c r="FU51" s="82">
        <f t="shared" si="48"/>
        <v>9.8236495370712829E-2</v>
      </c>
      <c r="FV51" s="82">
        <f t="shared" si="48"/>
        <v>9.4755547564108741E-2</v>
      </c>
      <c r="FW51" s="82">
        <f t="shared" si="48"/>
        <v>9.5234027062895382E-2</v>
      </c>
      <c r="FX51" s="82">
        <f t="shared" si="48"/>
        <v>9.3355257505063141E-2</v>
      </c>
      <c r="FY51" s="82">
        <f t="shared" si="48"/>
        <v>8.7946113311411209E-2</v>
      </c>
      <c r="FZ51" s="82">
        <f t="shared" si="48"/>
        <v>9.3563496044927794E-2</v>
      </c>
      <c r="GA51" s="82">
        <f t="shared" si="48"/>
        <v>8.9917624575515956E-2</v>
      </c>
      <c r="GB51" s="82">
        <f t="shared" si="48"/>
        <v>8.4836996983868596E-2</v>
      </c>
      <c r="GC51" s="82">
        <f t="shared" si="48"/>
        <v>8.4749620493088818E-2</v>
      </c>
      <c r="GD51" s="82">
        <f t="shared" si="48"/>
        <v>9.1382987204131447E-2</v>
      </c>
      <c r="GE51" s="82">
        <f t="shared" si="48"/>
        <v>9.1497600755326952E-2</v>
      </c>
      <c r="GF51" s="82">
        <f t="shared" si="48"/>
        <v>9.1966675396126948E-2</v>
      </c>
      <c r="GG51" s="82">
        <f t="shared" si="48"/>
        <v>9.4598013144781154E-2</v>
      </c>
      <c r="GH51" s="82">
        <f t="shared" si="48"/>
        <v>9.2848952943242913E-2</v>
      </c>
      <c r="GI51" s="82">
        <f t="shared" si="48"/>
        <v>8.9830657506980965E-2</v>
      </c>
      <c r="GJ51" s="82">
        <f t="shared" si="48"/>
        <v>8.7461613840054769E-2</v>
      </c>
      <c r="GK51" s="82">
        <f t="shared" si="48"/>
        <v>9.234824168890278E-2</v>
      </c>
      <c r="GL51" s="82">
        <f t="shared" si="48"/>
        <v>8.4283947873794896E-2</v>
      </c>
      <c r="GM51" s="82">
        <f t="shared" si="48"/>
        <v>7.7959315278149366E-2</v>
      </c>
      <c r="GN51" s="82">
        <f t="shared" ref="GN51:GN53" si="49">SUM(GC21:GN21)/GN$31</f>
        <v>7.4856911926813263E-2</v>
      </c>
      <c r="GO51" s="82">
        <f t="shared" ref="GO51:GT53" si="50">SUM(GD21:GO21)/GO$31</f>
        <v>7.340330647129284E-2</v>
      </c>
      <c r="GP51" s="82">
        <f t="shared" si="50"/>
        <v>7.3749348907240289E-2</v>
      </c>
      <c r="GQ51" s="82">
        <f t="shared" si="50"/>
        <v>7.4958040829890868E-2</v>
      </c>
      <c r="GR51" s="82">
        <f t="shared" si="50"/>
        <v>7.196353854341539E-2</v>
      </c>
      <c r="GS51" s="82">
        <f t="shared" si="50"/>
        <v>7.2928418172837059E-2</v>
      </c>
      <c r="GT51" s="82">
        <f t="shared" si="50"/>
        <v>7.0030046638418955E-2</v>
      </c>
    </row>
    <row r="52" spans="1:202" s="69" customFormat="1" x14ac:dyDescent="0.25">
      <c r="A52" s="211"/>
      <c r="B52" s="40" t="s">
        <v>46</v>
      </c>
      <c r="N52" s="77">
        <f t="shared" si="32"/>
        <v>-3.3080341981842128E-2</v>
      </c>
      <c r="O52" s="77">
        <f t="shared" si="32"/>
        <v>-3.1921616356634396E-2</v>
      </c>
      <c r="P52" s="77">
        <f t="shared" si="32"/>
        <v>-3.2431366340416788E-2</v>
      </c>
      <c r="Q52" s="77">
        <f t="shared" si="32"/>
        <v>-3.3519327375434879E-2</v>
      </c>
      <c r="R52" s="77">
        <f t="shared" si="32"/>
        <v>-3.3336243828954656E-2</v>
      </c>
      <c r="S52" s="77">
        <f t="shared" si="32"/>
        <v>-3.5686802795213655E-2</v>
      </c>
      <c r="T52" s="77">
        <f t="shared" si="32"/>
        <v>-3.6106935621465212E-2</v>
      </c>
      <c r="U52" s="77">
        <f t="shared" si="32"/>
        <v>-3.4210889657351966E-2</v>
      </c>
      <c r="V52" s="77">
        <f t="shared" si="32"/>
        <v>-3.4196001264983934E-2</v>
      </c>
      <c r="W52" s="77">
        <f t="shared" si="32"/>
        <v>-3.5511993710698499E-2</v>
      </c>
      <c r="X52" s="77">
        <f t="shared" si="33"/>
        <v>-3.3529268165466808E-2</v>
      </c>
      <c r="Y52" s="77">
        <f t="shared" si="33"/>
        <v>-3.34426708682527E-2</v>
      </c>
      <c r="Z52" s="77">
        <f t="shared" si="33"/>
        <v>-3.3609689725996046E-2</v>
      </c>
      <c r="AA52" s="77">
        <f t="shared" si="33"/>
        <v>-3.2359001192451484E-2</v>
      </c>
      <c r="AB52" s="77">
        <f t="shared" si="33"/>
        <v>-3.3464875854264255E-2</v>
      </c>
      <c r="AC52" s="77">
        <f t="shared" si="33"/>
        <v>-3.3261399278896611E-2</v>
      </c>
      <c r="AD52" s="77">
        <f t="shared" si="33"/>
        <v>-3.4255254171036274E-2</v>
      </c>
      <c r="AE52" s="77">
        <f t="shared" si="33"/>
        <v>-3.2882541458970772E-2</v>
      </c>
      <c r="AF52" s="77">
        <f t="shared" si="33"/>
        <v>-3.3346048509330185E-2</v>
      </c>
      <c r="AG52" s="77">
        <f t="shared" si="33"/>
        <v>-3.5941038548883121E-2</v>
      </c>
      <c r="AH52" s="77">
        <f t="shared" si="34"/>
        <v>-3.6020051829022126E-2</v>
      </c>
      <c r="AI52" s="77">
        <f t="shared" si="34"/>
        <v>-3.6783377124275769E-2</v>
      </c>
      <c r="AJ52" s="77">
        <f t="shared" si="34"/>
        <v>-3.6487779638638258E-2</v>
      </c>
      <c r="AK52" s="77">
        <f t="shared" si="34"/>
        <v>-3.6277351617139124E-2</v>
      </c>
      <c r="AL52" s="77">
        <f t="shared" si="34"/>
        <v>-3.5105494047951047E-2</v>
      </c>
      <c r="AM52" s="77">
        <f t="shared" si="34"/>
        <v>-3.6888465379231725E-2</v>
      </c>
      <c r="AN52" s="77">
        <f t="shared" si="34"/>
        <v>-3.78276074762776E-2</v>
      </c>
      <c r="AO52" s="77">
        <f t="shared" si="34"/>
        <v>-3.6435554954191478E-2</v>
      </c>
      <c r="AP52" s="77">
        <f t="shared" si="34"/>
        <v>-3.7262179659094674E-2</v>
      </c>
      <c r="AQ52" s="77">
        <f t="shared" si="34"/>
        <v>-4.0753270250218347E-2</v>
      </c>
      <c r="AR52" s="77">
        <f t="shared" si="35"/>
        <v>-4.0069203863583168E-2</v>
      </c>
      <c r="AS52" s="77">
        <f t="shared" si="35"/>
        <v>-3.9943839692156931E-2</v>
      </c>
      <c r="AT52" s="77">
        <f t="shared" si="35"/>
        <v>-4.018573630952816E-2</v>
      </c>
      <c r="AU52" s="77">
        <f t="shared" si="35"/>
        <v>-4.0229310891043729E-2</v>
      </c>
      <c r="AV52" s="77">
        <f t="shared" si="35"/>
        <v>-3.9369715130552464E-2</v>
      </c>
      <c r="AW52" s="77">
        <f t="shared" si="35"/>
        <v>-3.9700349540120333E-2</v>
      </c>
      <c r="AX52" s="77">
        <f t="shared" si="35"/>
        <v>-3.9106656757373806E-2</v>
      </c>
      <c r="AY52" s="77">
        <f t="shared" si="35"/>
        <v>-3.744886217271691E-2</v>
      </c>
      <c r="AZ52" s="77">
        <f t="shared" si="35"/>
        <v>-3.4170921383230836E-2</v>
      </c>
      <c r="BA52" s="77">
        <f t="shared" si="35"/>
        <v>-3.3735925918929377E-2</v>
      </c>
      <c r="BB52" s="77">
        <f t="shared" si="36"/>
        <v>-3.2907251688644917E-2</v>
      </c>
      <c r="BC52" s="77">
        <f t="shared" si="36"/>
        <v>-3.3140499802634484E-2</v>
      </c>
      <c r="BD52" s="77">
        <f t="shared" si="36"/>
        <v>-3.2976765899257673E-2</v>
      </c>
      <c r="BE52" s="77">
        <f t="shared" si="36"/>
        <v>-3.3218890045815505E-2</v>
      </c>
      <c r="BF52" s="77">
        <f t="shared" si="36"/>
        <v>-3.236615688880979E-2</v>
      </c>
      <c r="BG52" s="77">
        <f t="shared" si="36"/>
        <v>-3.3523711710494127E-2</v>
      </c>
      <c r="BH52" s="77">
        <f t="shared" si="36"/>
        <v>-3.2226893579190938E-2</v>
      </c>
      <c r="BI52" s="77">
        <f t="shared" si="36"/>
        <v>-3.2857349289010018E-2</v>
      </c>
      <c r="BJ52" s="77">
        <f t="shared" si="36"/>
        <v>-3.2842958408293953E-2</v>
      </c>
      <c r="BK52" s="77">
        <f t="shared" si="36"/>
        <v>-3.1507365844681494E-2</v>
      </c>
      <c r="BL52" s="77">
        <f t="shared" si="37"/>
        <v>-3.4897842468708647E-2</v>
      </c>
      <c r="BM52" s="77">
        <f t="shared" si="37"/>
        <v>-3.4983056024322202E-2</v>
      </c>
      <c r="BN52" s="77">
        <f t="shared" si="37"/>
        <v>-3.4126229279427531E-2</v>
      </c>
      <c r="BO52" s="77">
        <f t="shared" si="37"/>
        <v>-3.4105139899746478E-2</v>
      </c>
      <c r="BP52" s="77">
        <f t="shared" si="37"/>
        <v>-3.4503656211145262E-2</v>
      </c>
      <c r="BQ52" s="77">
        <f t="shared" si="37"/>
        <v>-3.3944438447654275E-2</v>
      </c>
      <c r="BR52" s="77">
        <f t="shared" si="37"/>
        <v>-3.3965132264636828E-2</v>
      </c>
      <c r="BS52" s="77">
        <f t="shared" si="37"/>
        <v>-3.2362188873713948E-2</v>
      </c>
      <c r="BT52" s="77">
        <f t="shared" si="37"/>
        <v>-3.2127321228742262E-2</v>
      </c>
      <c r="BU52" s="77">
        <f t="shared" si="37"/>
        <v>-3.2398561262825774E-2</v>
      </c>
      <c r="BV52" s="77">
        <f t="shared" si="38"/>
        <v>-3.3432984094233023E-2</v>
      </c>
      <c r="BW52" s="77">
        <f t="shared" si="38"/>
        <v>-3.2378480849155476E-2</v>
      </c>
      <c r="BX52" s="77">
        <f t="shared" si="38"/>
        <v>-3.3904607940145201E-2</v>
      </c>
      <c r="BY52" s="77">
        <f t="shared" si="38"/>
        <v>-3.4337163054261634E-2</v>
      </c>
      <c r="BZ52" s="77">
        <f t="shared" si="38"/>
        <v>-3.6318289297106121E-2</v>
      </c>
      <c r="CA52" s="77">
        <f t="shared" si="38"/>
        <v>-3.6106927277326409E-2</v>
      </c>
      <c r="CB52" s="77">
        <f t="shared" si="38"/>
        <v>-3.5964569495431573E-2</v>
      </c>
      <c r="CC52" s="77">
        <f t="shared" si="38"/>
        <v>-3.6201737785614529E-2</v>
      </c>
      <c r="CD52" s="77">
        <f t="shared" si="38"/>
        <v>-3.7184700905428678E-2</v>
      </c>
      <c r="CE52" s="77">
        <f t="shared" si="38"/>
        <v>-3.7645989701502118E-2</v>
      </c>
      <c r="CF52" s="77">
        <f t="shared" si="39"/>
        <v>-3.8504125395509396E-2</v>
      </c>
      <c r="CG52" s="77">
        <f t="shared" si="39"/>
        <v>-3.9814942373790005E-2</v>
      </c>
      <c r="CH52" s="77">
        <f t="shared" si="39"/>
        <v>-3.6879642530501751E-2</v>
      </c>
      <c r="CI52" s="77">
        <f t="shared" si="39"/>
        <v>-3.3308747482959977E-2</v>
      </c>
      <c r="CJ52" s="77">
        <f t="shared" si="39"/>
        <v>-2.891065666724062E-2</v>
      </c>
      <c r="CK52" s="77">
        <f t="shared" si="39"/>
        <v>-2.7395596747233766E-2</v>
      </c>
      <c r="CL52" s="77">
        <f t="shared" si="39"/>
        <v>-2.5622062844680885E-2</v>
      </c>
      <c r="CM52" s="77">
        <f t="shared" si="39"/>
        <v>-2.3032667801671125E-2</v>
      </c>
      <c r="CN52" s="77">
        <f t="shared" si="39"/>
        <v>-2.0918280512854451E-2</v>
      </c>
      <c r="CO52" s="77">
        <f t="shared" si="39"/>
        <v>-1.8652702794317945E-2</v>
      </c>
      <c r="CP52" s="77">
        <f t="shared" si="40"/>
        <v>-1.5993453242207266E-2</v>
      </c>
      <c r="CQ52" s="77">
        <f t="shared" si="40"/>
        <v>-1.4578893166665699E-2</v>
      </c>
      <c r="CR52" s="77">
        <f t="shared" si="40"/>
        <v>-1.0694419640842385E-2</v>
      </c>
      <c r="CS52" s="77">
        <f t="shared" si="40"/>
        <v>-9.3614917112903508E-3</v>
      </c>
      <c r="CT52" s="77">
        <f t="shared" si="40"/>
        <v>-1.329562354256052E-2</v>
      </c>
      <c r="CU52" s="77">
        <f t="shared" si="40"/>
        <v>-1.9432366937296476E-2</v>
      </c>
      <c r="CV52" s="77">
        <f t="shared" si="40"/>
        <v>-2.183824418112577E-2</v>
      </c>
      <c r="CW52" s="77">
        <f t="shared" si="40"/>
        <v>-2.1510098282734355E-2</v>
      </c>
      <c r="CX52" s="77">
        <f t="shared" si="40"/>
        <v>-1.8804106647026454E-2</v>
      </c>
      <c r="CY52" s="77">
        <f t="shared" si="40"/>
        <v>-2.0946042310370866E-2</v>
      </c>
      <c r="CZ52" s="77">
        <f t="shared" si="41"/>
        <v>-2.0208608956264622E-2</v>
      </c>
      <c r="DA52" s="77">
        <f t="shared" si="41"/>
        <v>-1.9626326308061461E-2</v>
      </c>
      <c r="DB52" s="77">
        <f t="shared" si="41"/>
        <v>-1.9131393796044838E-2</v>
      </c>
      <c r="DC52" s="77">
        <f t="shared" si="41"/>
        <v>-1.8794130531941625E-2</v>
      </c>
      <c r="DD52" s="77">
        <f t="shared" si="41"/>
        <v>-2.7509113799841809E-2</v>
      </c>
      <c r="DE52" s="77">
        <f t="shared" si="41"/>
        <v>-2.6135243359840684E-2</v>
      </c>
      <c r="DF52" s="77">
        <f t="shared" si="41"/>
        <v>-2.3674962743934453E-2</v>
      </c>
      <c r="DG52" s="77">
        <f t="shared" si="41"/>
        <v>-2.6170881076282244E-2</v>
      </c>
      <c r="DH52" s="77">
        <f t="shared" si="41"/>
        <v>-2.6299004169793153E-2</v>
      </c>
      <c r="DI52" s="77">
        <f t="shared" si="41"/>
        <v>-2.7163358989109428E-2</v>
      </c>
      <c r="DJ52" s="77">
        <f t="shared" si="42"/>
        <v>-3.0343183392447969E-2</v>
      </c>
      <c r="DK52" s="77">
        <f t="shared" si="42"/>
        <v>-2.947672836196347E-2</v>
      </c>
      <c r="DL52" s="77">
        <f t="shared" si="42"/>
        <v>-3.0823382498721807E-2</v>
      </c>
      <c r="DM52" s="77">
        <f t="shared" si="42"/>
        <v>-3.3143670007171749E-2</v>
      </c>
      <c r="DN52" s="77">
        <f t="shared" si="42"/>
        <v>-3.5740037022287369E-2</v>
      </c>
      <c r="DO52" s="77">
        <f t="shared" si="42"/>
        <v>-3.5230625117162462E-2</v>
      </c>
      <c r="DP52" s="77">
        <f t="shared" si="42"/>
        <v>-3.0282245740742075E-2</v>
      </c>
      <c r="DQ52" s="77">
        <f t="shared" si="42"/>
        <v>-3.1018687912658514E-2</v>
      </c>
      <c r="DR52" s="77">
        <f t="shared" si="42"/>
        <v>-3.1711254938146478E-2</v>
      </c>
      <c r="DS52" s="77">
        <f t="shared" si="42"/>
        <v>-2.9410248617570512E-2</v>
      </c>
      <c r="DT52" s="77">
        <f t="shared" si="43"/>
        <v>-3.1055174517069059E-2</v>
      </c>
      <c r="DU52" s="77">
        <f t="shared" si="43"/>
        <v>-3.1186714728274084E-2</v>
      </c>
      <c r="DV52" s="77">
        <f t="shared" si="43"/>
        <v>-3.016508086901025E-2</v>
      </c>
      <c r="DW52" s="77">
        <f t="shared" si="43"/>
        <v>-2.9099772198110899E-2</v>
      </c>
      <c r="DX52" s="77">
        <f t="shared" si="43"/>
        <v>-2.7813605681616005E-2</v>
      </c>
      <c r="DY52" s="77">
        <f t="shared" si="43"/>
        <v>-2.5334986288267098E-2</v>
      </c>
      <c r="DZ52" s="77">
        <f t="shared" si="43"/>
        <v>-2.3328606406124986E-2</v>
      </c>
      <c r="EA52" s="77">
        <f t="shared" si="43"/>
        <v>-2.2775308595692267E-2</v>
      </c>
      <c r="EB52" s="77">
        <f t="shared" si="43"/>
        <v>-2.1235630266874295E-2</v>
      </c>
      <c r="EC52" s="77">
        <f t="shared" si="43"/>
        <v>-2.0712600508526666E-2</v>
      </c>
      <c r="ED52" s="77">
        <f t="shared" si="44"/>
        <v>-1.7694572938369863E-2</v>
      </c>
      <c r="EE52" s="77">
        <f t="shared" si="44"/>
        <v>-2.1797803473318722E-2</v>
      </c>
      <c r="EF52" s="77">
        <f t="shared" si="44"/>
        <v>-2.2459049288359425E-2</v>
      </c>
      <c r="EG52" s="77">
        <f t="shared" si="44"/>
        <v>-1.9751550368434456E-2</v>
      </c>
      <c r="EH52" s="77">
        <f t="shared" si="44"/>
        <v>-1.8206057773936635E-2</v>
      </c>
      <c r="EI52" s="77">
        <f t="shared" si="44"/>
        <v>-1.7213524136782017E-2</v>
      </c>
      <c r="EJ52" s="77">
        <f t="shared" si="44"/>
        <v>-1.7684207120770196E-2</v>
      </c>
      <c r="EK52" s="77">
        <f t="shared" si="44"/>
        <v>-1.8050588088843383E-2</v>
      </c>
      <c r="EL52" s="77">
        <f t="shared" si="44"/>
        <v>-1.725216780698121E-2</v>
      </c>
      <c r="EM52" s="77">
        <f t="shared" si="44"/>
        <v>-1.6473336405620057E-2</v>
      </c>
      <c r="EN52" s="77">
        <f t="shared" si="45"/>
        <v>-1.4277531657520872E-2</v>
      </c>
      <c r="EO52" s="77">
        <f t="shared" si="45"/>
        <v>-1.2968262419858944E-2</v>
      </c>
      <c r="EP52" s="77">
        <f t="shared" si="45"/>
        <v>-1.9540111424481133E-2</v>
      </c>
      <c r="EQ52" s="77">
        <f t="shared" si="45"/>
        <v>-1.7125402315154279E-2</v>
      </c>
      <c r="ER52" s="77">
        <f t="shared" si="45"/>
        <v>-1.5057959801187397E-2</v>
      </c>
      <c r="ES52" s="77">
        <f t="shared" si="45"/>
        <v>-1.5849631176758788E-2</v>
      </c>
      <c r="ET52" s="77">
        <f t="shared" si="45"/>
        <v>-1.57442767722944E-2</v>
      </c>
      <c r="EU52" s="77">
        <f t="shared" si="45"/>
        <v>-1.6830180708698992E-2</v>
      </c>
      <c r="EV52" s="77">
        <f t="shared" si="45"/>
        <v>-1.3694070802256434E-2</v>
      </c>
      <c r="EW52" s="77">
        <f t="shared" si="45"/>
        <v>-1.2290075625537834E-2</v>
      </c>
      <c r="EX52" s="77">
        <f t="shared" si="46"/>
        <v>-1.0973886899894463E-2</v>
      </c>
      <c r="EY52" s="77">
        <f t="shared" si="46"/>
        <v>-8.4242501790816916E-3</v>
      </c>
      <c r="EZ52" s="77">
        <f t="shared" si="46"/>
        <v>-5.4636989812000261E-3</v>
      </c>
      <c r="FA52" s="77">
        <f t="shared" si="46"/>
        <v>-5.0008087853619723E-3</v>
      </c>
      <c r="FB52" s="77">
        <f t="shared" si="46"/>
        <v>1.6065861143422823E-3</v>
      </c>
      <c r="FC52" s="77">
        <f t="shared" si="46"/>
        <v>5.6300690854669501E-3</v>
      </c>
      <c r="FD52" s="77">
        <f t="shared" si="46"/>
        <v>5.4134124135547549E-3</v>
      </c>
      <c r="FE52" s="77">
        <f t="shared" si="46"/>
        <v>6.1658103963859569E-3</v>
      </c>
      <c r="FF52" s="77">
        <f t="shared" si="46"/>
        <v>6.6953935052888221E-3</v>
      </c>
      <c r="FG52" s="77">
        <f t="shared" si="46"/>
        <v>7.264031430502282E-3</v>
      </c>
      <c r="FH52" s="77">
        <f t="shared" si="47"/>
        <v>6.5456259865584619E-3</v>
      </c>
      <c r="FI52" s="77">
        <f t="shared" si="47"/>
        <v>7.7351143553493458E-3</v>
      </c>
      <c r="FJ52" s="77">
        <f t="shared" si="47"/>
        <v>8.6027305574975458E-3</v>
      </c>
      <c r="FK52" s="77">
        <f t="shared" si="47"/>
        <v>7.3775281956914365E-3</v>
      </c>
      <c r="FL52" s="77">
        <f t="shared" si="47"/>
        <v>4.3124644862185483E-3</v>
      </c>
      <c r="FM52" s="77">
        <f t="shared" si="47"/>
        <v>6.8583101694086332E-3</v>
      </c>
      <c r="FN52" s="77">
        <f t="shared" si="47"/>
        <v>8.7609122742618624E-3</v>
      </c>
      <c r="FO52" s="77">
        <f t="shared" si="47"/>
        <v>1.8554507200133387E-2</v>
      </c>
      <c r="FP52" s="82">
        <f t="shared" si="47"/>
        <v>1.7389002851392384E-2</v>
      </c>
      <c r="FQ52" s="82">
        <f t="shared" si="47"/>
        <v>2.0760648113013834E-2</v>
      </c>
      <c r="FR52" s="82">
        <f t="shared" si="48"/>
        <v>2.2532263015727926E-2</v>
      </c>
      <c r="FS52" s="82">
        <f t="shared" si="48"/>
        <v>2.3015747321787548E-2</v>
      </c>
      <c r="FT52" s="82">
        <f t="shared" si="48"/>
        <v>2.4784707380207025E-2</v>
      </c>
      <c r="FU52" s="82">
        <f t="shared" si="48"/>
        <v>2.4743905004187064E-2</v>
      </c>
      <c r="FV52" s="82">
        <f t="shared" si="48"/>
        <v>2.5118754310858457E-2</v>
      </c>
      <c r="FW52" s="82">
        <f t="shared" si="48"/>
        <v>2.7417010002894128E-2</v>
      </c>
      <c r="FX52" s="82">
        <f t="shared" si="48"/>
        <v>3.0479389439462219E-2</v>
      </c>
      <c r="FY52" s="82">
        <f t="shared" si="48"/>
        <v>2.2180650931725061E-2</v>
      </c>
      <c r="FZ52" s="82">
        <f t="shared" si="48"/>
        <v>2.5230617866763505E-2</v>
      </c>
      <c r="GA52" s="82">
        <f t="shared" si="48"/>
        <v>2.4889748883847762E-2</v>
      </c>
      <c r="GB52" s="82">
        <f t="shared" si="48"/>
        <v>2.3343456835237138E-2</v>
      </c>
      <c r="GC52" s="82">
        <f t="shared" si="48"/>
        <v>2.3325437075012664E-2</v>
      </c>
      <c r="GD52" s="82">
        <f t="shared" si="48"/>
        <v>2.3291266477630072E-2</v>
      </c>
      <c r="GE52" s="82">
        <f t="shared" si="48"/>
        <v>2.2801512281909433E-2</v>
      </c>
      <c r="GF52" s="82">
        <f t="shared" si="48"/>
        <v>2.4640974107459575E-2</v>
      </c>
      <c r="GG52" s="82">
        <f t="shared" si="48"/>
        <v>2.6035813391851091E-2</v>
      </c>
      <c r="GH52" s="82">
        <f t="shared" si="48"/>
        <v>2.6444488920489215E-2</v>
      </c>
      <c r="GI52" s="82">
        <f t="shared" si="48"/>
        <v>2.4382343847005789E-2</v>
      </c>
      <c r="GJ52" s="82">
        <f t="shared" si="48"/>
        <v>2.3486623416399715E-2</v>
      </c>
      <c r="GK52" s="82">
        <f t="shared" si="48"/>
        <v>2.8750493223587748E-2</v>
      </c>
      <c r="GL52" s="82">
        <f t="shared" si="48"/>
        <v>2.2791435742266074E-2</v>
      </c>
      <c r="GM52" s="82">
        <f t="shared" si="48"/>
        <v>1.6857268709457047E-2</v>
      </c>
      <c r="GN52" s="82">
        <f t="shared" si="49"/>
        <v>1.5235270563982837E-2</v>
      </c>
      <c r="GO52" s="82">
        <f t="shared" si="50"/>
        <v>1.4282556858080872E-2</v>
      </c>
      <c r="GP52" s="82">
        <f t="shared" si="50"/>
        <v>1.6382785073922407E-2</v>
      </c>
      <c r="GQ52" s="82">
        <f t="shared" si="50"/>
        <v>1.777609227431098E-2</v>
      </c>
      <c r="GR52" s="82">
        <f t="shared" si="50"/>
        <v>1.437053148351207E-2</v>
      </c>
      <c r="GS52" s="82">
        <f t="shared" si="50"/>
        <v>1.344996087862765E-2</v>
      </c>
      <c r="GT52" s="82">
        <f t="shared" si="50"/>
        <v>1.1447284387104217E-2</v>
      </c>
    </row>
    <row r="53" spans="1:202" s="69" customFormat="1" x14ac:dyDescent="0.25">
      <c r="A53" s="211"/>
      <c r="B53" s="40" t="s">
        <v>44</v>
      </c>
      <c r="N53" s="77">
        <f t="shared" si="32"/>
        <v>7.1047831052925614E-2</v>
      </c>
      <c r="O53" s="77">
        <f t="shared" si="32"/>
        <v>7.608176854078734E-2</v>
      </c>
      <c r="P53" s="77">
        <f t="shared" si="32"/>
        <v>8.1699830803057677E-2</v>
      </c>
      <c r="Q53" s="77">
        <f t="shared" si="32"/>
        <v>8.4671533666042881E-2</v>
      </c>
      <c r="R53" s="77">
        <f t="shared" si="32"/>
        <v>8.7170597925182836E-2</v>
      </c>
      <c r="S53" s="77">
        <f t="shared" si="32"/>
        <v>8.5402596484843579E-2</v>
      </c>
      <c r="T53" s="77">
        <f t="shared" si="32"/>
        <v>8.7592622355431679E-2</v>
      </c>
      <c r="U53" s="77">
        <f t="shared" si="32"/>
        <v>8.810588881163807E-2</v>
      </c>
      <c r="V53" s="77">
        <f t="shared" si="32"/>
        <v>9.3258272395662145E-2</v>
      </c>
      <c r="W53" s="77">
        <f t="shared" si="32"/>
        <v>9.4613116994936228E-2</v>
      </c>
      <c r="X53" s="77">
        <f t="shared" si="33"/>
        <v>9.3250965235485608E-2</v>
      </c>
      <c r="Y53" s="77">
        <f t="shared" si="33"/>
        <v>8.9103647967697583E-2</v>
      </c>
      <c r="Z53" s="77">
        <f t="shared" si="33"/>
        <v>9.0198727682551091E-2</v>
      </c>
      <c r="AA53" s="77">
        <f t="shared" si="33"/>
        <v>8.4167056204069723E-2</v>
      </c>
      <c r="AB53" s="77">
        <f t="shared" si="33"/>
        <v>7.9495164904485716E-2</v>
      </c>
      <c r="AC53" s="77">
        <f t="shared" si="33"/>
        <v>7.6481094393398771E-2</v>
      </c>
      <c r="AD53" s="77">
        <f t="shared" si="33"/>
        <v>7.4278583099234588E-2</v>
      </c>
      <c r="AE53" s="77">
        <f t="shared" si="33"/>
        <v>7.584348334855015E-2</v>
      </c>
      <c r="AF53" s="77">
        <f t="shared" si="33"/>
        <v>7.3499306489181543E-2</v>
      </c>
      <c r="AG53" s="77">
        <f t="shared" si="33"/>
        <v>7.2903666643629669E-2</v>
      </c>
      <c r="AH53" s="77">
        <f t="shared" si="34"/>
        <v>6.9340034006090179E-2</v>
      </c>
      <c r="AI53" s="77">
        <f t="shared" si="34"/>
        <v>6.7807366007546277E-2</v>
      </c>
      <c r="AJ53" s="77">
        <f t="shared" si="34"/>
        <v>6.7020153817888603E-2</v>
      </c>
      <c r="AK53" s="77">
        <f t="shared" si="34"/>
        <v>6.7316450106991166E-2</v>
      </c>
      <c r="AL53" s="77">
        <f t="shared" si="34"/>
        <v>6.5142956849683437E-2</v>
      </c>
      <c r="AM53" s="77">
        <f t="shared" si="34"/>
        <v>6.56489547424529E-2</v>
      </c>
      <c r="AN53" s="77">
        <f t="shared" si="34"/>
        <v>6.5602503934797843E-2</v>
      </c>
      <c r="AO53" s="77">
        <f t="shared" si="34"/>
        <v>6.5766381075007235E-2</v>
      </c>
      <c r="AP53" s="77">
        <f t="shared" si="34"/>
        <v>6.703963619542358E-2</v>
      </c>
      <c r="AQ53" s="77">
        <f t="shared" si="34"/>
        <v>6.814570671767646E-2</v>
      </c>
      <c r="AR53" s="77">
        <f t="shared" si="35"/>
        <v>6.8931661470048172E-2</v>
      </c>
      <c r="AS53" s="77">
        <f t="shared" si="35"/>
        <v>7.097747511684839E-2</v>
      </c>
      <c r="AT53" s="77">
        <f t="shared" si="35"/>
        <v>7.1525058575533373E-2</v>
      </c>
      <c r="AU53" s="77">
        <f t="shared" si="35"/>
        <v>7.1646845035351819E-2</v>
      </c>
      <c r="AV53" s="77">
        <f t="shared" si="35"/>
        <v>7.243941014992572E-2</v>
      </c>
      <c r="AW53" s="77">
        <f t="shared" si="35"/>
        <v>7.2856181335721609E-2</v>
      </c>
      <c r="AX53" s="77">
        <f t="shared" si="35"/>
        <v>7.3577699691330295E-2</v>
      </c>
      <c r="AY53" s="77">
        <f t="shared" si="35"/>
        <v>7.2834742030838701E-2</v>
      </c>
      <c r="AZ53" s="77">
        <f t="shared" si="35"/>
        <v>7.4709471027555943E-2</v>
      </c>
      <c r="BA53" s="77">
        <f t="shared" si="35"/>
        <v>7.4873882957969345E-2</v>
      </c>
      <c r="BB53" s="77">
        <f t="shared" si="36"/>
        <v>7.4028728004040645E-2</v>
      </c>
      <c r="BC53" s="77">
        <f t="shared" si="36"/>
        <v>7.3409917997776714E-2</v>
      </c>
      <c r="BD53" s="77">
        <f t="shared" si="36"/>
        <v>7.0132986485780743E-2</v>
      </c>
      <c r="BE53" s="77">
        <f t="shared" si="36"/>
        <v>7.0457233557105411E-2</v>
      </c>
      <c r="BF53" s="77">
        <f t="shared" si="36"/>
        <v>7.0370214711853257E-2</v>
      </c>
      <c r="BG53" s="77">
        <f t="shared" si="36"/>
        <v>7.0637143311580275E-2</v>
      </c>
      <c r="BH53" s="77">
        <f t="shared" si="36"/>
        <v>6.8763855555641171E-2</v>
      </c>
      <c r="BI53" s="77">
        <f t="shared" si="36"/>
        <v>6.8003294490573268E-2</v>
      </c>
      <c r="BJ53" s="77">
        <f t="shared" si="36"/>
        <v>6.7043875902578029E-2</v>
      </c>
      <c r="BK53" s="77">
        <f t="shared" si="36"/>
        <v>6.7204205951894205E-2</v>
      </c>
      <c r="BL53" s="77">
        <f t="shared" si="37"/>
        <v>6.4968898655154164E-2</v>
      </c>
      <c r="BM53" s="77">
        <f t="shared" si="37"/>
        <v>6.3466773827899295E-2</v>
      </c>
      <c r="BN53" s="77">
        <f t="shared" si="37"/>
        <v>6.3158848423856995E-2</v>
      </c>
      <c r="BO53" s="77">
        <f t="shared" si="37"/>
        <v>6.2381771109393691E-2</v>
      </c>
      <c r="BP53" s="77">
        <f t="shared" si="37"/>
        <v>6.529759144884173E-2</v>
      </c>
      <c r="BQ53" s="77">
        <f t="shared" si="37"/>
        <v>6.2109840352433714E-2</v>
      </c>
      <c r="BR53" s="77">
        <f t="shared" si="37"/>
        <v>6.1722312936728661E-2</v>
      </c>
      <c r="BS53" s="77">
        <f t="shared" si="37"/>
        <v>5.9408504406015507E-2</v>
      </c>
      <c r="BT53" s="77">
        <f t="shared" si="37"/>
        <v>6.0587685797170131E-2</v>
      </c>
      <c r="BU53" s="77">
        <f t="shared" si="37"/>
        <v>6.0984053948497458E-2</v>
      </c>
      <c r="BV53" s="77">
        <f t="shared" si="38"/>
        <v>6.0471876956869897E-2</v>
      </c>
      <c r="BW53" s="77">
        <f t="shared" si="38"/>
        <v>5.9751014811655338E-2</v>
      </c>
      <c r="BX53" s="77">
        <f t="shared" si="38"/>
        <v>5.8894239438529158E-2</v>
      </c>
      <c r="BY53" s="77">
        <f t="shared" si="38"/>
        <v>5.9882811205855833E-2</v>
      </c>
      <c r="BZ53" s="77">
        <f t="shared" si="38"/>
        <v>5.8452051874016586E-2</v>
      </c>
      <c r="CA53" s="77">
        <f t="shared" si="38"/>
        <v>5.8606737755105304E-2</v>
      </c>
      <c r="CB53" s="77">
        <f t="shared" si="38"/>
        <v>5.7806947289886008E-2</v>
      </c>
      <c r="CC53" s="77">
        <f t="shared" si="38"/>
        <v>5.9252598375749962E-2</v>
      </c>
      <c r="CD53" s="77">
        <f t="shared" si="38"/>
        <v>5.9976477277924455E-2</v>
      </c>
      <c r="CE53" s="77">
        <f t="shared" si="38"/>
        <v>5.984052046690088E-2</v>
      </c>
      <c r="CF53" s="77">
        <f t="shared" si="39"/>
        <v>5.5873193902081716E-2</v>
      </c>
      <c r="CG53" s="77">
        <f t="shared" si="39"/>
        <v>5.2971686418412954E-2</v>
      </c>
      <c r="CH53" s="77">
        <f t="shared" si="39"/>
        <v>5.2071017964108644E-2</v>
      </c>
      <c r="CI53" s="77">
        <f t="shared" si="39"/>
        <v>5.3222287735833325E-2</v>
      </c>
      <c r="CJ53" s="77">
        <f t="shared" si="39"/>
        <v>5.3537066388637998E-2</v>
      </c>
      <c r="CK53" s="77">
        <f t="shared" si="39"/>
        <v>5.1697764583432053E-2</v>
      </c>
      <c r="CL53" s="77">
        <f t="shared" si="39"/>
        <v>5.239638251587897E-2</v>
      </c>
      <c r="CM53" s="77">
        <f t="shared" si="39"/>
        <v>5.1546826845306377E-2</v>
      </c>
      <c r="CN53" s="77">
        <f t="shared" si="39"/>
        <v>5.0164283654469732E-2</v>
      </c>
      <c r="CO53" s="77">
        <f t="shared" si="39"/>
        <v>4.8871590401145512E-2</v>
      </c>
      <c r="CP53" s="77">
        <f t="shared" si="40"/>
        <v>4.7888413154559335E-2</v>
      </c>
      <c r="CQ53" s="77">
        <f t="shared" si="40"/>
        <v>4.7826141465386898E-2</v>
      </c>
      <c r="CR53" s="77">
        <f t="shared" si="40"/>
        <v>5.0835983151670809E-2</v>
      </c>
      <c r="CS53" s="77">
        <f t="shared" si="40"/>
        <v>5.2204884033900771E-2</v>
      </c>
      <c r="CT53" s="77">
        <f t="shared" si="40"/>
        <v>5.2940277098919325E-2</v>
      </c>
      <c r="CU53" s="77">
        <f t="shared" si="40"/>
        <v>5.1307801466699908E-2</v>
      </c>
      <c r="CV53" s="77">
        <f t="shared" si="40"/>
        <v>5.0440705206491944E-2</v>
      </c>
      <c r="CW53" s="77">
        <f t="shared" si="40"/>
        <v>5.090241450709327E-2</v>
      </c>
      <c r="CX53" s="77">
        <f t="shared" si="40"/>
        <v>5.0795934063020895E-2</v>
      </c>
      <c r="CY53" s="77">
        <f t="shared" si="40"/>
        <v>5.0554071780383687E-2</v>
      </c>
      <c r="CZ53" s="77">
        <f t="shared" si="41"/>
        <v>5.0889317929275361E-2</v>
      </c>
      <c r="DA53" s="77">
        <f t="shared" si="41"/>
        <v>5.0858850290174423E-2</v>
      </c>
      <c r="DB53" s="77">
        <f t="shared" si="41"/>
        <v>5.0375616082530134E-2</v>
      </c>
      <c r="DC53" s="77">
        <f t="shared" si="41"/>
        <v>5.0383753868804337E-2</v>
      </c>
      <c r="DD53" s="77">
        <f t="shared" si="41"/>
        <v>4.9564336918419494E-2</v>
      </c>
      <c r="DE53" s="77">
        <f t="shared" si="41"/>
        <v>4.9300777985059024E-2</v>
      </c>
      <c r="DF53" s="77">
        <f t="shared" si="41"/>
        <v>4.9486482592493254E-2</v>
      </c>
      <c r="DG53" s="77">
        <f t="shared" si="41"/>
        <v>5.0277136280516048E-2</v>
      </c>
      <c r="DH53" s="77">
        <f t="shared" si="41"/>
        <v>5.1020558617409589E-2</v>
      </c>
      <c r="DI53" s="77">
        <f t="shared" si="41"/>
        <v>5.1606664188231469E-2</v>
      </c>
      <c r="DJ53" s="77">
        <f t="shared" si="42"/>
        <v>5.202031832314695E-2</v>
      </c>
      <c r="DK53" s="77">
        <f t="shared" si="42"/>
        <v>5.2717849208331828E-2</v>
      </c>
      <c r="DL53" s="77">
        <f t="shared" si="42"/>
        <v>5.3490654789180983E-2</v>
      </c>
      <c r="DM53" s="77">
        <f t="shared" si="42"/>
        <v>5.3603327957117836E-2</v>
      </c>
      <c r="DN53" s="77">
        <f t="shared" si="42"/>
        <v>5.352215700117461E-2</v>
      </c>
      <c r="DO53" s="77">
        <f t="shared" si="42"/>
        <v>5.4342562473530968E-2</v>
      </c>
      <c r="DP53" s="77">
        <f t="shared" si="42"/>
        <v>5.4210726390396105E-2</v>
      </c>
      <c r="DQ53" s="77">
        <f t="shared" si="42"/>
        <v>5.4748604361824223E-2</v>
      </c>
      <c r="DR53" s="77">
        <f t="shared" si="42"/>
        <v>5.4292634622188946E-2</v>
      </c>
      <c r="DS53" s="77">
        <f t="shared" si="42"/>
        <v>5.4079672703821718E-2</v>
      </c>
      <c r="DT53" s="77">
        <f t="shared" si="43"/>
        <v>5.3743951857484568E-2</v>
      </c>
      <c r="DU53" s="77">
        <f t="shared" si="43"/>
        <v>5.3157518252651255E-2</v>
      </c>
      <c r="DV53" s="77">
        <f t="shared" si="43"/>
        <v>5.2724156626827119E-2</v>
      </c>
      <c r="DW53" s="77">
        <f t="shared" si="43"/>
        <v>5.1801195397923806E-2</v>
      </c>
      <c r="DX53" s="77">
        <f t="shared" si="43"/>
        <v>5.0648445626894537E-2</v>
      </c>
      <c r="DY53" s="77">
        <f t="shared" si="43"/>
        <v>4.9708928013614949E-2</v>
      </c>
      <c r="DZ53" s="77">
        <f t="shared" si="43"/>
        <v>4.8963023094672015E-2</v>
      </c>
      <c r="EA53" s="77">
        <f t="shared" si="43"/>
        <v>4.796005305496704E-2</v>
      </c>
      <c r="EB53" s="77">
        <f t="shared" si="43"/>
        <v>4.6902603564680588E-2</v>
      </c>
      <c r="EC53" s="77">
        <f t="shared" si="43"/>
        <v>4.5777489945039891E-2</v>
      </c>
      <c r="ED53" s="77">
        <f t="shared" si="44"/>
        <v>4.5021064716144976E-2</v>
      </c>
      <c r="EE53" s="77">
        <f t="shared" si="44"/>
        <v>4.4418162575896231E-2</v>
      </c>
      <c r="EF53" s="77">
        <f t="shared" si="44"/>
        <v>4.4604939811428476E-2</v>
      </c>
      <c r="EG53" s="77">
        <f t="shared" si="44"/>
        <v>4.4725134916664022E-2</v>
      </c>
      <c r="EH53" s="77">
        <f t="shared" si="44"/>
        <v>4.4075402028710499E-2</v>
      </c>
      <c r="EI53" s="77">
        <f t="shared" si="44"/>
        <v>4.3729884428712347E-2</v>
      </c>
      <c r="EJ53" s="77">
        <f t="shared" si="44"/>
        <v>4.3689176182037326E-2</v>
      </c>
      <c r="EK53" s="77">
        <f t="shared" si="44"/>
        <v>4.3607404634529202E-2</v>
      </c>
      <c r="EL53" s="77">
        <f t="shared" si="44"/>
        <v>4.4396260815440694E-2</v>
      </c>
      <c r="EM53" s="77">
        <f t="shared" si="44"/>
        <v>4.4642370603238467E-2</v>
      </c>
      <c r="EN53" s="77">
        <f t="shared" si="45"/>
        <v>4.4247521356157227E-2</v>
      </c>
      <c r="EO53" s="77">
        <f t="shared" si="45"/>
        <v>4.4002086151785733E-2</v>
      </c>
      <c r="EP53" s="77">
        <f t="shared" si="45"/>
        <v>4.6211007280455588E-2</v>
      </c>
      <c r="EQ53" s="77">
        <f t="shared" si="45"/>
        <v>4.6675445066374915E-2</v>
      </c>
      <c r="ER53" s="77">
        <f t="shared" si="45"/>
        <v>4.7717328457182712E-2</v>
      </c>
      <c r="ES53" s="77">
        <f t="shared" si="45"/>
        <v>4.5633107929016523E-2</v>
      </c>
      <c r="ET53" s="77">
        <f t="shared" si="45"/>
        <v>4.4784372325013484E-2</v>
      </c>
      <c r="EU53" s="77">
        <f t="shared" si="45"/>
        <v>4.5120150221795739E-2</v>
      </c>
      <c r="EV53" s="77">
        <f t="shared" si="45"/>
        <v>4.5002403699125594E-2</v>
      </c>
      <c r="EW53" s="77">
        <f t="shared" si="45"/>
        <v>4.5016732074207283E-2</v>
      </c>
      <c r="EX53" s="77">
        <f t="shared" si="46"/>
        <v>4.559104639957226E-2</v>
      </c>
      <c r="EY53" s="77">
        <f t="shared" si="46"/>
        <v>4.4474075258150364E-2</v>
      </c>
      <c r="EZ53" s="77">
        <f t="shared" si="46"/>
        <v>4.9401558407874663E-2</v>
      </c>
      <c r="FA53" s="77">
        <f t="shared" si="46"/>
        <v>4.9768683295460373E-2</v>
      </c>
      <c r="FB53" s="77">
        <f t="shared" si="46"/>
        <v>5.0138429390625766E-2</v>
      </c>
      <c r="FC53" s="77">
        <f t="shared" si="46"/>
        <v>5.3881805611303756E-2</v>
      </c>
      <c r="FD53" s="77">
        <f t="shared" si="46"/>
        <v>5.1557764911185758E-2</v>
      </c>
      <c r="FE53" s="77">
        <f t="shared" si="46"/>
        <v>5.9154058011079341E-2</v>
      </c>
      <c r="FF53" s="77">
        <f t="shared" si="46"/>
        <v>6.7797783739615328E-2</v>
      </c>
      <c r="FG53" s="77">
        <f t="shared" si="46"/>
        <v>6.4310090186857918E-2</v>
      </c>
      <c r="FH53" s="77">
        <f t="shared" si="47"/>
        <v>6.9551637538739122E-2</v>
      </c>
      <c r="FI53" s="77">
        <f t="shared" si="47"/>
        <v>7.0593876031174937E-2</v>
      </c>
      <c r="FJ53" s="77">
        <f t="shared" si="47"/>
        <v>7.6210263535187631E-2</v>
      </c>
      <c r="FK53" s="77">
        <f t="shared" si="47"/>
        <v>8.1514227524121241E-2</v>
      </c>
      <c r="FL53" s="77">
        <f t="shared" si="47"/>
        <v>8.5762212955959247E-2</v>
      </c>
      <c r="FM53" s="77">
        <f t="shared" si="47"/>
        <v>8.4939220907300481E-2</v>
      </c>
      <c r="FN53" s="77">
        <f t="shared" si="47"/>
        <v>8.3055531163257326E-2</v>
      </c>
      <c r="FO53" s="77">
        <f t="shared" si="47"/>
        <v>8.3689750215125369E-2</v>
      </c>
      <c r="FP53" s="82">
        <f t="shared" si="47"/>
        <v>8.994122297078673E-2</v>
      </c>
      <c r="FQ53" s="82">
        <f t="shared" si="47"/>
        <v>8.5178775312705748E-2</v>
      </c>
      <c r="FR53" s="82">
        <f t="shared" si="48"/>
        <v>7.3432638367870035E-2</v>
      </c>
      <c r="FS53" s="82">
        <f t="shared" si="48"/>
        <v>7.6742805697613437E-2</v>
      </c>
      <c r="FT53" s="82">
        <f t="shared" si="48"/>
        <v>7.4768669283716116E-2</v>
      </c>
      <c r="FU53" s="82">
        <f t="shared" si="48"/>
        <v>7.3492590366525765E-2</v>
      </c>
      <c r="FV53" s="82">
        <f t="shared" si="48"/>
        <v>6.9636793253250312E-2</v>
      </c>
      <c r="FW53" s="82">
        <f t="shared" si="48"/>
        <v>6.7817017060001261E-2</v>
      </c>
      <c r="FX53" s="82">
        <f t="shared" si="48"/>
        <v>6.2875868065600929E-2</v>
      </c>
      <c r="FY53" s="82">
        <f t="shared" si="48"/>
        <v>6.576546237968614E-2</v>
      </c>
      <c r="FZ53" s="82">
        <f t="shared" si="48"/>
        <v>6.8332878178164289E-2</v>
      </c>
      <c r="GA53" s="82">
        <f t="shared" si="48"/>
        <v>6.5027875691668194E-2</v>
      </c>
      <c r="GB53" s="82">
        <f t="shared" si="48"/>
        <v>6.1493540148631447E-2</v>
      </c>
      <c r="GC53" s="82">
        <f t="shared" si="48"/>
        <v>6.1424183418076178E-2</v>
      </c>
      <c r="GD53" s="82">
        <f t="shared" si="48"/>
        <v>6.8091720726501395E-2</v>
      </c>
      <c r="GE53" s="82">
        <f t="shared" si="48"/>
        <v>6.8696088473417516E-2</v>
      </c>
      <c r="GF53" s="82">
        <f t="shared" si="48"/>
        <v>6.7325701288667369E-2</v>
      </c>
      <c r="GG53" s="82">
        <f t="shared" si="48"/>
        <v>6.8562199752930056E-2</v>
      </c>
      <c r="GH53" s="82">
        <f t="shared" si="48"/>
        <v>6.6404464022753698E-2</v>
      </c>
      <c r="GI53" s="82">
        <f t="shared" si="48"/>
        <v>6.544831365997518E-2</v>
      </c>
      <c r="GJ53" s="82">
        <f t="shared" si="48"/>
        <v>6.3974990423655065E-2</v>
      </c>
      <c r="GK53" s="82">
        <f t="shared" si="48"/>
        <v>6.3597748465315046E-2</v>
      </c>
      <c r="GL53" s="82">
        <f t="shared" si="48"/>
        <v>6.1492512131528822E-2</v>
      </c>
      <c r="GM53" s="82">
        <f t="shared" si="48"/>
        <v>6.1102046568692316E-2</v>
      </c>
      <c r="GN53" s="82">
        <f t="shared" si="49"/>
        <v>5.9621641362830421E-2</v>
      </c>
      <c r="GO53" s="82">
        <f t="shared" si="50"/>
        <v>5.9120749613211974E-2</v>
      </c>
      <c r="GP53" s="82">
        <f t="shared" si="50"/>
        <v>5.7366563833317875E-2</v>
      </c>
      <c r="GQ53" s="82">
        <f t="shared" si="50"/>
        <v>5.7181948555579884E-2</v>
      </c>
      <c r="GR53" s="82">
        <f t="shared" si="50"/>
        <v>5.7593007059903313E-2</v>
      </c>
      <c r="GS53" s="82">
        <f t="shared" si="50"/>
        <v>5.9478457294209419E-2</v>
      </c>
      <c r="GT53" s="82">
        <f t="shared" si="50"/>
        <v>5.8582762251314729E-2</v>
      </c>
    </row>
    <row r="54" spans="1:202" s="69" customFormat="1" x14ac:dyDescent="0.25">
      <c r="A54" s="75"/>
      <c r="B54" s="40"/>
      <c r="FP54" s="70"/>
    </row>
    <row r="55" spans="1:202" s="69" customFormat="1" x14ac:dyDescent="0.25">
      <c r="A55" s="211" t="s">
        <v>52</v>
      </c>
      <c r="B55" s="40" t="s">
        <v>42</v>
      </c>
      <c r="N55" s="77">
        <f>SUM(C44:N44)/N$31</f>
        <v>8.2424379439552678E-2</v>
      </c>
      <c r="O55" s="77">
        <f t="shared" ref="O55:BZ57" si="51">SUM(D44:O44)/O$31</f>
        <v>9.5652864245361985E-2</v>
      </c>
      <c r="P55" s="77">
        <f t="shared" si="51"/>
        <v>9.5117774876950237E-2</v>
      </c>
      <c r="Q55" s="77">
        <f t="shared" si="51"/>
        <v>0.10088338134573477</v>
      </c>
      <c r="R55" s="77">
        <f t="shared" si="51"/>
        <v>9.9135002742522779E-2</v>
      </c>
      <c r="S55" s="77">
        <f t="shared" si="51"/>
        <v>8.2213551785644282E-2</v>
      </c>
      <c r="T55" s="77">
        <f t="shared" si="51"/>
        <v>7.786103689687153E-2</v>
      </c>
      <c r="U55" s="77">
        <f t="shared" si="51"/>
        <v>6.3573235938641406E-2</v>
      </c>
      <c r="V55" s="77">
        <f t="shared" si="51"/>
        <v>4.9114714059335013E-2</v>
      </c>
      <c r="W55" s="77">
        <f t="shared" si="51"/>
        <v>6.2953187112828712E-2</v>
      </c>
      <c r="X55" s="77">
        <f t="shared" si="51"/>
        <v>3.6561958660524564E-2</v>
      </c>
      <c r="Y55" s="77">
        <f t="shared" si="51"/>
        <v>3.869832359835599E-2</v>
      </c>
      <c r="Z55" s="77">
        <f t="shared" si="51"/>
        <v>4.1746213520699717E-2</v>
      </c>
      <c r="AA55" s="77">
        <f t="shared" si="51"/>
        <v>3.8586049520852636E-2</v>
      </c>
      <c r="AB55" s="77">
        <f t="shared" si="51"/>
        <v>3.3971464745563285E-2</v>
      </c>
      <c r="AC55" s="77">
        <f t="shared" si="51"/>
        <v>2.9996104735848756E-2</v>
      </c>
      <c r="AD55" s="77">
        <f t="shared" si="51"/>
        <v>3.124204990269976E-2</v>
      </c>
      <c r="AE55" s="77">
        <f t="shared" si="51"/>
        <v>4.3818757555534812E-2</v>
      </c>
      <c r="AF55" s="77">
        <f t="shared" si="51"/>
        <v>4.1945400048836227E-2</v>
      </c>
      <c r="AG55" s="77">
        <f t="shared" si="51"/>
        <v>4.0113605260369826E-2</v>
      </c>
      <c r="AH55" s="77">
        <f t="shared" si="51"/>
        <v>3.3968200566817111E-2</v>
      </c>
      <c r="AI55" s="77">
        <f t="shared" si="51"/>
        <v>3.0644476510913333E-2</v>
      </c>
      <c r="AJ55" s="77">
        <f t="shared" si="51"/>
        <v>3.0054405417412718E-2</v>
      </c>
      <c r="AK55" s="77">
        <f t="shared" si="51"/>
        <v>3.1541603049961425E-2</v>
      </c>
      <c r="AL55" s="77">
        <f t="shared" si="51"/>
        <v>2.8083313380926438E-2</v>
      </c>
      <c r="AM55" s="77">
        <f t="shared" si="51"/>
        <v>2.7057004903472296E-2</v>
      </c>
      <c r="AN55" s="77">
        <f t="shared" si="51"/>
        <v>2.5201560454148168E-2</v>
      </c>
      <c r="AO55" s="77">
        <f t="shared" si="51"/>
        <v>2.6924645937416881E-2</v>
      </c>
      <c r="AP55" s="77">
        <f t="shared" si="51"/>
        <v>2.7953753911437184E-2</v>
      </c>
      <c r="AQ55" s="77">
        <f t="shared" si="51"/>
        <v>2.4263100135510991E-2</v>
      </c>
      <c r="AR55" s="77">
        <f t="shared" si="51"/>
        <v>2.2848772987467684E-2</v>
      </c>
      <c r="AS55" s="77">
        <f t="shared" si="51"/>
        <v>2.4937597611509842E-2</v>
      </c>
      <c r="AT55" s="77">
        <f t="shared" si="51"/>
        <v>2.6382692926988957E-2</v>
      </c>
      <c r="AU55" s="77">
        <f t="shared" si="51"/>
        <v>2.7215867780757783E-2</v>
      </c>
      <c r="AV55" s="77">
        <f t="shared" si="51"/>
        <v>2.8664899526797773E-2</v>
      </c>
      <c r="AW55" s="77">
        <f t="shared" si="51"/>
        <v>2.9020675516560755E-2</v>
      </c>
      <c r="AX55" s="77">
        <f t="shared" si="51"/>
        <v>3.1090342934979049E-2</v>
      </c>
      <c r="AY55" s="77">
        <f t="shared" si="51"/>
        <v>3.328766933245713E-2</v>
      </c>
      <c r="AZ55" s="77">
        <f t="shared" si="51"/>
        <v>3.7984220639911637E-2</v>
      </c>
      <c r="BA55" s="77">
        <f t="shared" si="51"/>
        <v>3.8385046810120588E-2</v>
      </c>
      <c r="BB55" s="77">
        <f t="shared" si="51"/>
        <v>3.8126895445232852E-2</v>
      </c>
      <c r="BC55" s="77">
        <f t="shared" si="51"/>
        <v>3.7714382907905054E-2</v>
      </c>
      <c r="BD55" s="77">
        <f t="shared" si="51"/>
        <v>3.6398947044855565E-2</v>
      </c>
      <c r="BE55" s="77">
        <f t="shared" si="51"/>
        <v>3.6165656085543153E-2</v>
      </c>
      <c r="BF55" s="77">
        <f t="shared" si="51"/>
        <v>3.6757927240338412E-2</v>
      </c>
      <c r="BG55" s="77">
        <f t="shared" si="51"/>
        <v>3.5863021725782679E-2</v>
      </c>
      <c r="BH55" s="77">
        <f t="shared" si="51"/>
        <v>3.6297551005914599E-2</v>
      </c>
      <c r="BI55" s="77">
        <f t="shared" si="51"/>
        <v>3.4595624740987783E-2</v>
      </c>
      <c r="BJ55" s="77">
        <f t="shared" si="51"/>
        <v>3.3979678634224755E-2</v>
      </c>
      <c r="BK55" s="77">
        <f t="shared" si="51"/>
        <v>3.4774455553702587E-2</v>
      </c>
      <c r="BL55" s="77">
        <f t="shared" si="51"/>
        <v>2.9701360623937138E-2</v>
      </c>
      <c r="BM55" s="77">
        <f t="shared" si="51"/>
        <v>2.8471213629175762E-2</v>
      </c>
      <c r="BN55" s="77">
        <f t="shared" si="51"/>
        <v>2.8673032327881574E-2</v>
      </c>
      <c r="BO55" s="77">
        <f t="shared" si="51"/>
        <v>2.8235441854593226E-2</v>
      </c>
      <c r="BP55" s="77">
        <f t="shared" si="51"/>
        <v>2.9592628857814468E-2</v>
      </c>
      <c r="BQ55" s="77">
        <f t="shared" si="51"/>
        <v>2.7538900516756153E-2</v>
      </c>
      <c r="BR55" s="77">
        <f t="shared" si="51"/>
        <v>2.6964640806633803E-2</v>
      </c>
      <c r="BS55" s="77">
        <f t="shared" si="51"/>
        <v>2.6627536076614479E-2</v>
      </c>
      <c r="BT55" s="77">
        <f t="shared" si="51"/>
        <v>2.7594205082221761E-2</v>
      </c>
      <c r="BU55" s="77">
        <f t="shared" si="51"/>
        <v>2.7605215623981376E-2</v>
      </c>
      <c r="BV55" s="77">
        <f t="shared" si="51"/>
        <v>2.6097313648336718E-2</v>
      </c>
      <c r="BW55" s="77">
        <f t="shared" si="51"/>
        <v>2.6478408013615822E-2</v>
      </c>
      <c r="BX55" s="77">
        <f t="shared" si="51"/>
        <v>2.4109975492900983E-2</v>
      </c>
      <c r="BY55" s="77">
        <f t="shared" si="51"/>
        <v>2.450841118421708E-2</v>
      </c>
      <c r="BZ55" s="77">
        <f t="shared" si="51"/>
        <v>2.1423113183004956E-2</v>
      </c>
      <c r="CA55" s="77">
        <f t="shared" ref="CA55:EL57" si="52">SUM(BP44:CA44)/CA$31</f>
        <v>2.1691848580706344E-2</v>
      </c>
      <c r="CB55" s="77">
        <f t="shared" si="52"/>
        <v>2.115210107872437E-2</v>
      </c>
      <c r="CC55" s="77">
        <f t="shared" si="52"/>
        <v>2.2291036082835433E-2</v>
      </c>
      <c r="CD55" s="77">
        <f t="shared" si="52"/>
        <v>2.2101714940233184E-2</v>
      </c>
      <c r="CE55" s="77">
        <f t="shared" si="52"/>
        <v>2.1460495878416908E-2</v>
      </c>
      <c r="CF55" s="77">
        <f t="shared" si="52"/>
        <v>1.7462524462629598E-2</v>
      </c>
      <c r="CG55" s="77">
        <f t="shared" si="52"/>
        <v>1.3839062373521355E-2</v>
      </c>
      <c r="CH55" s="77">
        <f t="shared" si="52"/>
        <v>1.6187751561281799E-2</v>
      </c>
      <c r="CI55" s="77">
        <f t="shared" si="52"/>
        <v>2.0936138217424041E-2</v>
      </c>
      <c r="CJ55" s="77">
        <f t="shared" si="52"/>
        <v>2.5629728159660119E-2</v>
      </c>
      <c r="CK55" s="77">
        <f t="shared" si="52"/>
        <v>2.5578859170102879E-2</v>
      </c>
      <c r="CL55" s="77">
        <f t="shared" si="52"/>
        <v>2.7788443425731953E-2</v>
      </c>
      <c r="CM55" s="77">
        <f t="shared" si="52"/>
        <v>2.9404899597737531E-2</v>
      </c>
      <c r="CN55" s="77">
        <f t="shared" si="52"/>
        <v>2.9884612095467368E-2</v>
      </c>
      <c r="CO55" s="77">
        <f t="shared" si="52"/>
        <v>3.0894106317498022E-2</v>
      </c>
      <c r="CP55" s="77">
        <f t="shared" si="52"/>
        <v>3.2473883875944319E-2</v>
      </c>
      <c r="CQ55" s="77">
        <f t="shared" si="52"/>
        <v>3.3723330686250906E-2</v>
      </c>
      <c r="CR55" s="77">
        <f t="shared" si="52"/>
        <v>3.9909791162349557E-2</v>
      </c>
      <c r="CS55" s="77">
        <f t="shared" si="52"/>
        <v>4.2188601222595934E-2</v>
      </c>
      <c r="CT55" s="77">
        <f t="shared" si="52"/>
        <v>3.8627809250586516E-2</v>
      </c>
      <c r="CU55" s="77">
        <f t="shared" si="52"/>
        <v>3.0851177844125156E-2</v>
      </c>
      <c r="CV55" s="77">
        <f t="shared" si="52"/>
        <v>2.6874201571412185E-2</v>
      </c>
      <c r="CW55" s="77">
        <f t="shared" si="52"/>
        <v>2.7933429788763463E-2</v>
      </c>
      <c r="CX55" s="77">
        <f t="shared" si="52"/>
        <v>3.0823968442136224E-2</v>
      </c>
      <c r="CY55" s="77">
        <f t="shared" si="52"/>
        <v>2.8957363994529434E-2</v>
      </c>
      <c r="CZ55" s="77">
        <f t="shared" si="52"/>
        <v>2.9894426752440535E-2</v>
      </c>
      <c r="DA55" s="77">
        <f t="shared" si="52"/>
        <v>3.0572637392243744E-2</v>
      </c>
      <c r="DB55" s="77">
        <f t="shared" si="52"/>
        <v>3.0955804972322754E-2</v>
      </c>
      <c r="DC55" s="77">
        <f t="shared" si="52"/>
        <v>3.1289906017975343E-2</v>
      </c>
      <c r="DD55" s="77">
        <f t="shared" si="52"/>
        <v>2.225380486377598E-2</v>
      </c>
      <c r="DE55" s="77">
        <f t="shared" si="52"/>
        <v>2.3374799773014935E-2</v>
      </c>
      <c r="DF55" s="77">
        <f t="shared" si="52"/>
        <v>2.59308332514624E-2</v>
      </c>
      <c r="DG55" s="77">
        <f t="shared" si="52"/>
        <v>2.4495695881734031E-2</v>
      </c>
      <c r="DH55" s="77">
        <f t="shared" si="52"/>
        <v>2.5714823121758133E-2</v>
      </c>
      <c r="DI55" s="77">
        <f t="shared" si="52"/>
        <v>2.5181193979456867E-2</v>
      </c>
      <c r="DJ55" s="77">
        <f t="shared" si="52"/>
        <v>2.2432471233758709E-2</v>
      </c>
      <c r="DK55" s="77">
        <f t="shared" si="52"/>
        <v>2.4030101168901002E-2</v>
      </c>
      <c r="DL55" s="77">
        <f t="shared" si="52"/>
        <v>2.3820190233136758E-2</v>
      </c>
      <c r="DM55" s="77">
        <f t="shared" si="52"/>
        <v>2.1618450575847936E-2</v>
      </c>
      <c r="DN55" s="77">
        <f t="shared" si="52"/>
        <v>1.8740141331605138E-2</v>
      </c>
      <c r="DO55" s="77">
        <f t="shared" si="52"/>
        <v>1.9926040872323102E-2</v>
      </c>
      <c r="DP55" s="77">
        <f t="shared" si="52"/>
        <v>2.3363360907139231E-2</v>
      </c>
      <c r="DQ55" s="77">
        <f t="shared" si="52"/>
        <v>2.3879425066441383E-2</v>
      </c>
      <c r="DR55" s="77">
        <f t="shared" si="52"/>
        <v>2.2301081791984083E-2</v>
      </c>
      <c r="DS55" s="77">
        <f t="shared" si="52"/>
        <v>2.3891341241577692E-2</v>
      </c>
      <c r="DT55" s="77">
        <f t="shared" si="52"/>
        <v>2.2524559441316882E-2</v>
      </c>
      <c r="DU55" s="77">
        <f t="shared" si="52"/>
        <v>2.1878476418934159E-2</v>
      </c>
      <c r="DV55" s="77">
        <f t="shared" si="52"/>
        <v>2.1851059006776728E-2</v>
      </c>
      <c r="DW55" s="77">
        <f t="shared" si="52"/>
        <v>2.1352482459627255E-2</v>
      </c>
      <c r="DX55" s="77">
        <f t="shared" si="52"/>
        <v>2.1094378639540286E-2</v>
      </c>
      <c r="DY55" s="77">
        <f t="shared" si="52"/>
        <v>2.2566669303384621E-2</v>
      </c>
      <c r="DZ55" s="77">
        <f t="shared" si="52"/>
        <v>2.3708100015759747E-2</v>
      </c>
      <c r="EA55" s="77">
        <f t="shared" si="52"/>
        <v>2.3445749838956781E-2</v>
      </c>
      <c r="EB55" s="77">
        <f t="shared" si="52"/>
        <v>2.4953026589353815E-2</v>
      </c>
      <c r="EC55" s="77">
        <f t="shared" si="52"/>
        <v>2.3741352251426831E-2</v>
      </c>
      <c r="ED55" s="77">
        <f t="shared" si="52"/>
        <v>2.615015436904378E-2</v>
      </c>
      <c r="EE55" s="77">
        <f t="shared" si="52"/>
        <v>2.1961842448092118E-2</v>
      </c>
      <c r="EF55" s="77">
        <f t="shared" si="52"/>
        <v>2.1197036040673915E-2</v>
      </c>
      <c r="EG55" s="77">
        <f t="shared" si="52"/>
        <v>2.3969133806703131E-2</v>
      </c>
      <c r="EH55" s="77">
        <f t="shared" si="52"/>
        <v>2.5144873769309652E-2</v>
      </c>
      <c r="EI55" s="77">
        <f t="shared" si="52"/>
        <v>2.6206099073685887E-2</v>
      </c>
      <c r="EJ55" s="77">
        <f t="shared" si="52"/>
        <v>2.5616596656780968E-2</v>
      </c>
      <c r="EK55" s="77">
        <f t="shared" si="52"/>
        <v>2.4887428076681196E-2</v>
      </c>
      <c r="EL55" s="77">
        <f t="shared" si="52"/>
        <v>2.6351179445472991E-2</v>
      </c>
      <c r="EM55" s="77">
        <f t="shared" ref="EM55:FS57" si="53">SUM(EB44:EM44)/EM$31</f>
        <v>2.7072895695737068E-2</v>
      </c>
      <c r="EN55" s="77">
        <f t="shared" si="53"/>
        <v>2.9263798880320237E-2</v>
      </c>
      <c r="EO55" s="77">
        <f t="shared" si="53"/>
        <v>3.039014931418571E-2</v>
      </c>
      <c r="EP55" s="77">
        <f t="shared" si="53"/>
        <v>2.6068192028669602E-2</v>
      </c>
      <c r="EQ55" s="77">
        <f t="shared" si="53"/>
        <v>2.8679178814682339E-2</v>
      </c>
      <c r="ER55" s="77">
        <f t="shared" si="53"/>
        <v>3.1414003958401528E-2</v>
      </c>
      <c r="ES55" s="77">
        <f t="shared" si="53"/>
        <v>2.8699427470735738E-2</v>
      </c>
      <c r="ET55" s="77">
        <f t="shared" si="53"/>
        <v>2.8220919032479554E-2</v>
      </c>
      <c r="EU55" s="77">
        <f t="shared" si="53"/>
        <v>2.7477741442705938E-2</v>
      </c>
      <c r="EV55" s="77">
        <f t="shared" si="53"/>
        <v>3.0926275766055743E-2</v>
      </c>
      <c r="EW55" s="77">
        <f t="shared" si="53"/>
        <v>3.2655267487956441E-2</v>
      </c>
      <c r="EX55" s="77">
        <f t="shared" si="53"/>
        <v>3.4663598504747421E-2</v>
      </c>
      <c r="EY55" s="77">
        <f t="shared" si="53"/>
        <v>3.6377441045879547E-2</v>
      </c>
      <c r="EZ55" s="77">
        <f t="shared" si="53"/>
        <v>4.3560842204897483E-2</v>
      </c>
      <c r="FA55" s="77">
        <f t="shared" si="53"/>
        <v>4.4355116364464264E-2</v>
      </c>
      <c r="FB55" s="77">
        <f t="shared" si="53"/>
        <v>5.1376219840956826E-2</v>
      </c>
      <c r="FC55" s="77">
        <f t="shared" si="53"/>
        <v>5.9021280199730616E-2</v>
      </c>
      <c r="FD55" s="77">
        <f t="shared" si="53"/>
        <v>5.6637063821968314E-2</v>
      </c>
      <c r="FE55" s="77">
        <f t="shared" si="53"/>
        <v>6.4444899741065598E-2</v>
      </c>
      <c r="FF55" s="77">
        <f t="shared" si="53"/>
        <v>7.2963562086562683E-2</v>
      </c>
      <c r="FG55" s="77">
        <f t="shared" si="53"/>
        <v>7.0370445881305421E-2</v>
      </c>
      <c r="FH55" s="77">
        <f t="shared" si="53"/>
        <v>7.4484564571049627E-2</v>
      </c>
      <c r="FI55" s="77">
        <f t="shared" si="53"/>
        <v>7.6866386750783805E-2</v>
      </c>
      <c r="FJ55" s="77">
        <f t="shared" si="53"/>
        <v>8.2700885802914056E-2</v>
      </c>
      <c r="FK55" s="77">
        <f t="shared" si="53"/>
        <v>8.6098636598850045E-2</v>
      </c>
      <c r="FL55" s="77">
        <f t="shared" si="53"/>
        <v>8.6773681238143177E-2</v>
      </c>
      <c r="FM55" s="77">
        <f t="shared" si="53"/>
        <v>8.8784391130642598E-2</v>
      </c>
      <c r="FN55" s="77">
        <f t="shared" si="53"/>
        <v>8.9010567782742314E-2</v>
      </c>
      <c r="FO55" s="77">
        <f t="shared" si="53"/>
        <v>9.94809772891036E-2</v>
      </c>
      <c r="FP55" s="77">
        <f t="shared" si="53"/>
        <v>0.10432017855943486</v>
      </c>
      <c r="FQ55" s="77">
        <f t="shared" si="53"/>
        <v>0.10336603939577764</v>
      </c>
      <c r="FR55" s="77">
        <f t="shared" si="53"/>
        <v>9.4454754762947388E-2</v>
      </c>
      <c r="FS55" s="77">
        <f t="shared" si="53"/>
        <v>9.8035808011544712E-2</v>
      </c>
      <c r="FT55" s="77">
        <f t="shared" ref="FT55:FT57" si="54">SUM(FI44:FT44)/FT$31</f>
        <v>9.8057981342980077E-2</v>
      </c>
      <c r="FU55" s="77">
        <f t="shared" ref="FU55:GM57" si="55">SUM(FJ44:FU44)/FU$31</f>
        <v>9.7035857155906916E-2</v>
      </c>
      <c r="FV55" s="77">
        <f t="shared" si="55"/>
        <v>9.4246076631996162E-2</v>
      </c>
      <c r="FW55" s="77">
        <f t="shared" si="55"/>
        <v>9.5345990827812838E-2</v>
      </c>
      <c r="FX55" s="77">
        <f t="shared" si="55"/>
        <v>9.425885352742619E-2</v>
      </c>
      <c r="FY55" s="77">
        <f t="shared" si="55"/>
        <v>8.8646521719127708E-2</v>
      </c>
      <c r="FZ55" s="77">
        <f t="shared" si="55"/>
        <v>9.3993875408872232E-2</v>
      </c>
      <c r="GA55" s="77">
        <f t="shared" si="55"/>
        <v>9.060560011289083E-2</v>
      </c>
      <c r="GB55" s="77">
        <f t="shared" si="55"/>
        <v>8.5907728009487649E-2</v>
      </c>
      <c r="GC55" s="77">
        <f t="shared" si="55"/>
        <v>8.576932404006464E-2</v>
      </c>
      <c r="GD55" s="77">
        <f t="shared" si="55"/>
        <v>9.183502934494843E-2</v>
      </c>
      <c r="GE55" s="77">
        <f t="shared" si="55"/>
        <v>9.1803673155461479E-2</v>
      </c>
      <c r="GF55" s="77">
        <f t="shared" si="55"/>
        <v>9.2412110063077951E-2</v>
      </c>
      <c r="GG55" s="77">
        <f t="shared" si="55"/>
        <v>9.4550268385569819E-2</v>
      </c>
      <c r="GH55" s="77">
        <f t="shared" si="55"/>
        <v>9.2940952862963E-2</v>
      </c>
      <c r="GI55" s="77">
        <f t="shared" si="55"/>
        <v>8.9915939205072376E-2</v>
      </c>
      <c r="GJ55" s="77">
        <f t="shared" si="55"/>
        <v>8.7550339866474536E-2</v>
      </c>
      <c r="GK55" s="77">
        <f t="shared" si="55"/>
        <v>9.2326905319845665E-2</v>
      </c>
      <c r="GL55" s="77">
        <f t="shared" si="55"/>
        <v>8.4502657052018648E-2</v>
      </c>
      <c r="GM55" s="77">
        <f t="shared" si="55"/>
        <v>7.8022454588058177E-2</v>
      </c>
      <c r="GN55" s="77">
        <f t="shared" ref="GN55:GN57" si="56">SUM(GC44:GN44)/GN$31</f>
        <v>7.4809070842395617E-2</v>
      </c>
      <c r="GO55" s="77">
        <f t="shared" ref="GO55:GT57" si="57">SUM(GD44:GO44)/GO$31</f>
        <v>7.3319040720004211E-2</v>
      </c>
      <c r="GP55" s="77">
        <f t="shared" si="57"/>
        <v>7.3723644434434743E-2</v>
      </c>
      <c r="GQ55" s="77">
        <f t="shared" si="57"/>
        <v>7.4951562324206522E-2</v>
      </c>
      <c r="GR55" s="77">
        <f t="shared" si="57"/>
        <v>7.1999118133660139E-2</v>
      </c>
      <c r="GS55" s="77">
        <f t="shared" si="57"/>
        <v>7.297143574854778E-2</v>
      </c>
      <c r="GT55" s="77">
        <f t="shared" si="57"/>
        <v>7.001502449628462E-2</v>
      </c>
    </row>
    <row r="56" spans="1:202" s="69" customFormat="1" x14ac:dyDescent="0.25">
      <c r="A56" s="211"/>
      <c r="B56" s="40" t="s">
        <v>46</v>
      </c>
      <c r="N56" s="77">
        <f t="shared" ref="N56:N57" si="58">SUM(C45:N45)/N$31</f>
        <v>-3.3080341981842128E-2</v>
      </c>
      <c r="O56" s="77">
        <f t="shared" si="51"/>
        <v>-3.1921616356634396E-2</v>
      </c>
      <c r="P56" s="77">
        <f t="shared" si="51"/>
        <v>-3.2431366340416788E-2</v>
      </c>
      <c r="Q56" s="77">
        <f t="shared" si="51"/>
        <v>-3.3519327375434879E-2</v>
      </c>
      <c r="R56" s="77">
        <f t="shared" si="51"/>
        <v>-3.3336243828954656E-2</v>
      </c>
      <c r="S56" s="77">
        <f t="shared" si="51"/>
        <v>-3.5686802795213655E-2</v>
      </c>
      <c r="T56" s="77">
        <f t="shared" si="51"/>
        <v>-3.6106935621465212E-2</v>
      </c>
      <c r="U56" s="77">
        <f t="shared" si="51"/>
        <v>-3.4210889657351966E-2</v>
      </c>
      <c r="V56" s="77">
        <f t="shared" si="51"/>
        <v>-3.4196001264983934E-2</v>
      </c>
      <c r="W56" s="77">
        <f t="shared" si="51"/>
        <v>-3.5511993710698499E-2</v>
      </c>
      <c r="X56" s="77">
        <f t="shared" si="51"/>
        <v>-3.3529268165466808E-2</v>
      </c>
      <c r="Y56" s="77">
        <f t="shared" si="51"/>
        <v>-3.34426708682527E-2</v>
      </c>
      <c r="Z56" s="77">
        <f t="shared" si="51"/>
        <v>-3.3609689725996046E-2</v>
      </c>
      <c r="AA56" s="77">
        <f t="shared" si="51"/>
        <v>-3.2359001192451484E-2</v>
      </c>
      <c r="AB56" s="77">
        <f t="shared" si="51"/>
        <v>-3.3464875854264255E-2</v>
      </c>
      <c r="AC56" s="77">
        <f t="shared" si="51"/>
        <v>-3.3261399278896611E-2</v>
      </c>
      <c r="AD56" s="77">
        <f t="shared" si="51"/>
        <v>-3.4255254171036274E-2</v>
      </c>
      <c r="AE56" s="77">
        <f t="shared" si="51"/>
        <v>-3.2882541458970772E-2</v>
      </c>
      <c r="AF56" s="77">
        <f t="shared" si="51"/>
        <v>-3.3346048509330185E-2</v>
      </c>
      <c r="AG56" s="77">
        <f t="shared" si="51"/>
        <v>-3.5941038548883121E-2</v>
      </c>
      <c r="AH56" s="77">
        <f t="shared" si="51"/>
        <v>-3.6020051829022126E-2</v>
      </c>
      <c r="AI56" s="77">
        <f t="shared" si="51"/>
        <v>-3.6783377124275769E-2</v>
      </c>
      <c r="AJ56" s="77">
        <f t="shared" si="51"/>
        <v>-3.6487779638638258E-2</v>
      </c>
      <c r="AK56" s="77">
        <f t="shared" si="51"/>
        <v>-3.6277351617139124E-2</v>
      </c>
      <c r="AL56" s="77">
        <f t="shared" si="51"/>
        <v>-3.5105494047951047E-2</v>
      </c>
      <c r="AM56" s="77">
        <f t="shared" si="51"/>
        <v>-3.6888465379231725E-2</v>
      </c>
      <c r="AN56" s="77">
        <f t="shared" si="51"/>
        <v>-3.78276074762776E-2</v>
      </c>
      <c r="AO56" s="77">
        <f t="shared" si="51"/>
        <v>-3.6435554954191478E-2</v>
      </c>
      <c r="AP56" s="77">
        <f t="shared" si="51"/>
        <v>-3.7262179659094674E-2</v>
      </c>
      <c r="AQ56" s="77">
        <f t="shared" si="51"/>
        <v>-4.0753270250218347E-2</v>
      </c>
      <c r="AR56" s="77">
        <f t="shared" si="51"/>
        <v>-4.0069203863583168E-2</v>
      </c>
      <c r="AS56" s="77">
        <f t="shared" si="51"/>
        <v>-3.9943839692156931E-2</v>
      </c>
      <c r="AT56" s="77">
        <f t="shared" si="51"/>
        <v>-4.018573630952816E-2</v>
      </c>
      <c r="AU56" s="77">
        <f t="shared" si="51"/>
        <v>-4.0229310891043729E-2</v>
      </c>
      <c r="AV56" s="77">
        <f t="shared" si="51"/>
        <v>-3.9369715130552464E-2</v>
      </c>
      <c r="AW56" s="77">
        <f t="shared" si="51"/>
        <v>-3.9700349540120333E-2</v>
      </c>
      <c r="AX56" s="77">
        <f t="shared" si="51"/>
        <v>-3.9106656757373806E-2</v>
      </c>
      <c r="AY56" s="77">
        <f t="shared" si="51"/>
        <v>-3.744886217271691E-2</v>
      </c>
      <c r="AZ56" s="77">
        <f t="shared" si="51"/>
        <v>-3.4170921383230836E-2</v>
      </c>
      <c r="BA56" s="77">
        <f t="shared" si="51"/>
        <v>-3.3735925918929377E-2</v>
      </c>
      <c r="BB56" s="77">
        <f t="shared" si="51"/>
        <v>-3.2907251688644917E-2</v>
      </c>
      <c r="BC56" s="77">
        <f t="shared" si="51"/>
        <v>-3.3140499802634484E-2</v>
      </c>
      <c r="BD56" s="77">
        <f t="shared" si="51"/>
        <v>-3.2976765899257673E-2</v>
      </c>
      <c r="BE56" s="77">
        <f t="shared" si="51"/>
        <v>-3.3218890045815505E-2</v>
      </c>
      <c r="BF56" s="77">
        <f t="shared" si="51"/>
        <v>-3.236615688880979E-2</v>
      </c>
      <c r="BG56" s="77">
        <f t="shared" si="51"/>
        <v>-3.3523711710494127E-2</v>
      </c>
      <c r="BH56" s="77">
        <f t="shared" si="51"/>
        <v>-3.2226893579190938E-2</v>
      </c>
      <c r="BI56" s="77">
        <f t="shared" si="51"/>
        <v>-3.2857349289010018E-2</v>
      </c>
      <c r="BJ56" s="77">
        <f t="shared" si="51"/>
        <v>-3.2842958408293953E-2</v>
      </c>
      <c r="BK56" s="77">
        <f t="shared" si="51"/>
        <v>-3.1507365844681494E-2</v>
      </c>
      <c r="BL56" s="77">
        <f t="shared" si="51"/>
        <v>-3.4897842468708647E-2</v>
      </c>
      <c r="BM56" s="77">
        <f t="shared" si="51"/>
        <v>-3.4983056024322202E-2</v>
      </c>
      <c r="BN56" s="77">
        <f t="shared" si="51"/>
        <v>-3.4126229279427531E-2</v>
      </c>
      <c r="BO56" s="77">
        <f t="shared" si="51"/>
        <v>-3.4105139899746478E-2</v>
      </c>
      <c r="BP56" s="77">
        <f t="shared" si="51"/>
        <v>-3.4503656211145262E-2</v>
      </c>
      <c r="BQ56" s="77">
        <f t="shared" si="51"/>
        <v>-3.3944438447654275E-2</v>
      </c>
      <c r="BR56" s="77">
        <f t="shared" si="51"/>
        <v>-3.3965132264636828E-2</v>
      </c>
      <c r="BS56" s="77">
        <f t="shared" si="51"/>
        <v>-3.2362188873713948E-2</v>
      </c>
      <c r="BT56" s="77">
        <f t="shared" si="51"/>
        <v>-3.2127321228742262E-2</v>
      </c>
      <c r="BU56" s="77">
        <f t="shared" si="51"/>
        <v>-3.2398561262825774E-2</v>
      </c>
      <c r="BV56" s="77">
        <f t="shared" si="51"/>
        <v>-3.3432984094233023E-2</v>
      </c>
      <c r="BW56" s="77">
        <f t="shared" si="51"/>
        <v>-3.2378480849155476E-2</v>
      </c>
      <c r="BX56" s="77">
        <f t="shared" si="51"/>
        <v>-3.3904607940145201E-2</v>
      </c>
      <c r="BY56" s="77">
        <f t="shared" si="51"/>
        <v>-3.4337163054261634E-2</v>
      </c>
      <c r="BZ56" s="77">
        <f t="shared" si="51"/>
        <v>-3.6318289297106121E-2</v>
      </c>
      <c r="CA56" s="77">
        <f t="shared" si="52"/>
        <v>-3.6106927277326409E-2</v>
      </c>
      <c r="CB56" s="77">
        <f t="shared" si="52"/>
        <v>-3.5964569495431573E-2</v>
      </c>
      <c r="CC56" s="77">
        <f t="shared" si="52"/>
        <v>-3.6201737785614529E-2</v>
      </c>
      <c r="CD56" s="77">
        <f t="shared" si="52"/>
        <v>-3.7184700905428678E-2</v>
      </c>
      <c r="CE56" s="77">
        <f t="shared" si="52"/>
        <v>-3.7645989701502118E-2</v>
      </c>
      <c r="CF56" s="77">
        <f t="shared" si="52"/>
        <v>-3.8504125395509396E-2</v>
      </c>
      <c r="CG56" s="77">
        <f t="shared" si="52"/>
        <v>-3.9814942373790005E-2</v>
      </c>
      <c r="CH56" s="77">
        <f t="shared" si="52"/>
        <v>-3.6879642530501751E-2</v>
      </c>
      <c r="CI56" s="77">
        <f t="shared" si="52"/>
        <v>-3.3308747482959977E-2</v>
      </c>
      <c r="CJ56" s="77">
        <f t="shared" si="52"/>
        <v>-2.891065666724062E-2</v>
      </c>
      <c r="CK56" s="77">
        <f t="shared" si="52"/>
        <v>-2.7395596747233766E-2</v>
      </c>
      <c r="CL56" s="77">
        <f t="shared" si="52"/>
        <v>-2.5622062844680885E-2</v>
      </c>
      <c r="CM56" s="77">
        <f t="shared" si="52"/>
        <v>-2.3032667801671125E-2</v>
      </c>
      <c r="CN56" s="77">
        <f t="shared" si="52"/>
        <v>-2.0918280512854451E-2</v>
      </c>
      <c r="CO56" s="77">
        <f t="shared" si="52"/>
        <v>-1.8652702794317945E-2</v>
      </c>
      <c r="CP56" s="77">
        <f t="shared" si="52"/>
        <v>-1.5993453242207266E-2</v>
      </c>
      <c r="CQ56" s="77">
        <f t="shared" si="52"/>
        <v>-1.4578893166665699E-2</v>
      </c>
      <c r="CR56" s="77">
        <f t="shared" si="52"/>
        <v>-1.0694419640842385E-2</v>
      </c>
      <c r="CS56" s="77">
        <f t="shared" si="52"/>
        <v>-9.3614917112903508E-3</v>
      </c>
      <c r="CT56" s="77">
        <f t="shared" si="52"/>
        <v>-1.329562354256052E-2</v>
      </c>
      <c r="CU56" s="77">
        <f t="shared" si="52"/>
        <v>-1.9432366937296476E-2</v>
      </c>
      <c r="CV56" s="77">
        <f t="shared" si="52"/>
        <v>-2.183824418112577E-2</v>
      </c>
      <c r="CW56" s="77">
        <f t="shared" si="52"/>
        <v>-2.1510098282734355E-2</v>
      </c>
      <c r="CX56" s="77">
        <f t="shared" si="52"/>
        <v>-1.8804106647026454E-2</v>
      </c>
      <c r="CY56" s="77">
        <f t="shared" si="52"/>
        <v>-2.0946042310370866E-2</v>
      </c>
      <c r="CZ56" s="77">
        <f t="shared" si="52"/>
        <v>-2.0208608956264622E-2</v>
      </c>
      <c r="DA56" s="77">
        <f t="shared" si="52"/>
        <v>-1.9626326308061461E-2</v>
      </c>
      <c r="DB56" s="77">
        <f t="shared" si="52"/>
        <v>-1.9131393796044838E-2</v>
      </c>
      <c r="DC56" s="77">
        <f t="shared" si="52"/>
        <v>-1.8794130531941625E-2</v>
      </c>
      <c r="DD56" s="77">
        <f t="shared" si="52"/>
        <v>-2.7509113799841809E-2</v>
      </c>
      <c r="DE56" s="77">
        <f t="shared" si="52"/>
        <v>-2.6135243359840684E-2</v>
      </c>
      <c r="DF56" s="77">
        <f t="shared" si="52"/>
        <v>-2.3674962743934453E-2</v>
      </c>
      <c r="DG56" s="77">
        <f t="shared" si="52"/>
        <v>-2.6170881076282244E-2</v>
      </c>
      <c r="DH56" s="77">
        <f t="shared" si="52"/>
        <v>-2.6299004169793153E-2</v>
      </c>
      <c r="DI56" s="77">
        <f t="shared" si="52"/>
        <v>-2.7163358989109428E-2</v>
      </c>
      <c r="DJ56" s="77">
        <f t="shared" si="52"/>
        <v>-3.0343183392447969E-2</v>
      </c>
      <c r="DK56" s="77">
        <f t="shared" si="52"/>
        <v>-2.947672836196347E-2</v>
      </c>
      <c r="DL56" s="77">
        <f t="shared" si="52"/>
        <v>-3.0823382498721807E-2</v>
      </c>
      <c r="DM56" s="77">
        <f t="shared" si="52"/>
        <v>-3.3143670007171749E-2</v>
      </c>
      <c r="DN56" s="77">
        <f t="shared" si="52"/>
        <v>-3.5740037022287369E-2</v>
      </c>
      <c r="DO56" s="77">
        <f t="shared" si="52"/>
        <v>-3.5230625117162462E-2</v>
      </c>
      <c r="DP56" s="77">
        <f t="shared" si="52"/>
        <v>-3.0282245740742075E-2</v>
      </c>
      <c r="DQ56" s="77">
        <f t="shared" si="52"/>
        <v>-3.1018687912658514E-2</v>
      </c>
      <c r="DR56" s="77">
        <f t="shared" si="52"/>
        <v>-3.1711254938146478E-2</v>
      </c>
      <c r="DS56" s="77">
        <f t="shared" si="52"/>
        <v>-2.9410248617570512E-2</v>
      </c>
      <c r="DT56" s="77">
        <f t="shared" si="52"/>
        <v>-3.1055174517069059E-2</v>
      </c>
      <c r="DU56" s="77">
        <f t="shared" si="52"/>
        <v>-3.1186714728274084E-2</v>
      </c>
      <c r="DV56" s="77">
        <f t="shared" si="52"/>
        <v>-3.016508086901025E-2</v>
      </c>
      <c r="DW56" s="77">
        <f t="shared" si="52"/>
        <v>-2.9099772198110899E-2</v>
      </c>
      <c r="DX56" s="77">
        <f t="shared" si="52"/>
        <v>-2.7813605681616005E-2</v>
      </c>
      <c r="DY56" s="77">
        <f t="shared" si="52"/>
        <v>-2.5334986288267098E-2</v>
      </c>
      <c r="DZ56" s="77">
        <f t="shared" si="52"/>
        <v>-2.3328606406124986E-2</v>
      </c>
      <c r="EA56" s="77">
        <f t="shared" si="52"/>
        <v>-2.2775308595692267E-2</v>
      </c>
      <c r="EB56" s="77">
        <f t="shared" si="52"/>
        <v>-2.1235630266874295E-2</v>
      </c>
      <c r="EC56" s="77">
        <f t="shared" si="52"/>
        <v>-2.0712600508526666E-2</v>
      </c>
      <c r="ED56" s="77">
        <f t="shared" si="52"/>
        <v>-1.7694572938369863E-2</v>
      </c>
      <c r="EE56" s="77">
        <f t="shared" si="52"/>
        <v>-2.1797803473318722E-2</v>
      </c>
      <c r="EF56" s="77">
        <f t="shared" si="52"/>
        <v>-2.2459049288359425E-2</v>
      </c>
      <c r="EG56" s="77">
        <f t="shared" si="52"/>
        <v>-1.9751550368434456E-2</v>
      </c>
      <c r="EH56" s="77">
        <f t="shared" si="52"/>
        <v>-1.8206057773936635E-2</v>
      </c>
      <c r="EI56" s="77">
        <f t="shared" si="52"/>
        <v>-1.7213524136782017E-2</v>
      </c>
      <c r="EJ56" s="77">
        <f t="shared" si="52"/>
        <v>-1.7684207120770196E-2</v>
      </c>
      <c r="EK56" s="77">
        <f t="shared" si="52"/>
        <v>-1.8050588088843383E-2</v>
      </c>
      <c r="EL56" s="77">
        <f t="shared" si="52"/>
        <v>-1.725216780698121E-2</v>
      </c>
      <c r="EM56" s="77">
        <f t="shared" si="53"/>
        <v>-1.6473336405620057E-2</v>
      </c>
      <c r="EN56" s="77">
        <f t="shared" si="53"/>
        <v>-1.4277531657520872E-2</v>
      </c>
      <c r="EO56" s="77">
        <f t="shared" si="53"/>
        <v>-1.2968262419858944E-2</v>
      </c>
      <c r="EP56" s="77">
        <f t="shared" si="53"/>
        <v>-1.9540111424481133E-2</v>
      </c>
      <c r="EQ56" s="77">
        <f t="shared" si="53"/>
        <v>-1.7125402315154279E-2</v>
      </c>
      <c r="ER56" s="77">
        <f t="shared" si="53"/>
        <v>-1.5057959801187397E-2</v>
      </c>
      <c r="ES56" s="77">
        <f t="shared" si="53"/>
        <v>-1.5849631176758788E-2</v>
      </c>
      <c r="ET56" s="77">
        <f t="shared" si="53"/>
        <v>-1.57442767722944E-2</v>
      </c>
      <c r="EU56" s="77">
        <f t="shared" si="53"/>
        <v>-1.6830180708698992E-2</v>
      </c>
      <c r="EV56" s="77">
        <f t="shared" si="53"/>
        <v>-1.3694070802256434E-2</v>
      </c>
      <c r="EW56" s="77">
        <f t="shared" si="53"/>
        <v>-1.2290075625537834E-2</v>
      </c>
      <c r="EX56" s="77">
        <f t="shared" si="53"/>
        <v>-1.0973886899894463E-2</v>
      </c>
      <c r="EY56" s="77">
        <f t="shared" si="53"/>
        <v>-8.4242501790816916E-3</v>
      </c>
      <c r="EZ56" s="77">
        <f t="shared" si="53"/>
        <v>-5.4636989812000261E-3</v>
      </c>
      <c r="FA56" s="77">
        <f t="shared" si="53"/>
        <v>-5.0008087853619723E-3</v>
      </c>
      <c r="FB56" s="77">
        <f t="shared" si="53"/>
        <v>1.6065861143422823E-3</v>
      </c>
      <c r="FC56" s="77">
        <f t="shared" si="53"/>
        <v>5.6300690854669501E-3</v>
      </c>
      <c r="FD56" s="77">
        <f t="shared" si="53"/>
        <v>5.4134124135547549E-3</v>
      </c>
      <c r="FE56" s="77">
        <f t="shared" si="53"/>
        <v>6.1658103963859569E-3</v>
      </c>
      <c r="FF56" s="77">
        <f t="shared" si="53"/>
        <v>6.6953935052888221E-3</v>
      </c>
      <c r="FG56" s="77">
        <f t="shared" si="53"/>
        <v>7.264031430502282E-3</v>
      </c>
      <c r="FH56" s="77">
        <f t="shared" si="53"/>
        <v>6.5456259865584619E-3</v>
      </c>
      <c r="FI56" s="77">
        <f t="shared" si="53"/>
        <v>7.7351143553493458E-3</v>
      </c>
      <c r="FJ56" s="77">
        <f t="shared" si="53"/>
        <v>8.6027305574975458E-3</v>
      </c>
      <c r="FK56" s="77">
        <f t="shared" si="53"/>
        <v>7.3775281956914365E-3</v>
      </c>
      <c r="FL56" s="77">
        <f t="shared" si="53"/>
        <v>4.3124644862185483E-3</v>
      </c>
      <c r="FM56" s="77">
        <f t="shared" si="53"/>
        <v>6.8583101694086332E-3</v>
      </c>
      <c r="FN56" s="77">
        <f t="shared" si="53"/>
        <v>8.7609122742618624E-3</v>
      </c>
      <c r="FO56" s="77">
        <f t="shared" si="53"/>
        <v>1.8554507200133387E-2</v>
      </c>
      <c r="FP56" s="77">
        <f t="shared" si="53"/>
        <v>1.7389002851392384E-2</v>
      </c>
      <c r="FQ56" s="77">
        <f t="shared" si="53"/>
        <v>2.0760648113013834E-2</v>
      </c>
      <c r="FR56" s="77">
        <f t="shared" si="53"/>
        <v>2.2532263015727926E-2</v>
      </c>
      <c r="FS56" s="77">
        <f t="shared" si="53"/>
        <v>2.3015747321787548E-2</v>
      </c>
      <c r="FT56" s="77">
        <f t="shared" si="54"/>
        <v>2.4784707380207025E-2</v>
      </c>
      <c r="FU56" s="77">
        <f t="shared" si="55"/>
        <v>2.4743905004187064E-2</v>
      </c>
      <c r="FV56" s="77">
        <f t="shared" si="55"/>
        <v>2.5118754310858457E-2</v>
      </c>
      <c r="FW56" s="77">
        <f t="shared" si="55"/>
        <v>2.7417010002894128E-2</v>
      </c>
      <c r="FX56" s="77">
        <f t="shared" si="55"/>
        <v>3.0479389439462219E-2</v>
      </c>
      <c r="FY56" s="77">
        <f t="shared" si="55"/>
        <v>2.2180650931725061E-2</v>
      </c>
      <c r="FZ56" s="77">
        <f t="shared" si="55"/>
        <v>2.5230617866763505E-2</v>
      </c>
      <c r="GA56" s="77">
        <f t="shared" si="55"/>
        <v>2.4889748883847762E-2</v>
      </c>
      <c r="GB56" s="77">
        <f t="shared" si="55"/>
        <v>2.3343456835237138E-2</v>
      </c>
      <c r="GC56" s="77">
        <f t="shared" si="55"/>
        <v>2.3325437075012664E-2</v>
      </c>
      <c r="GD56" s="77">
        <f t="shared" si="55"/>
        <v>2.3291266477630072E-2</v>
      </c>
      <c r="GE56" s="77">
        <f t="shared" si="55"/>
        <v>2.2801512281909433E-2</v>
      </c>
      <c r="GF56" s="77">
        <f t="shared" si="55"/>
        <v>2.4640974107459575E-2</v>
      </c>
      <c r="GG56" s="77">
        <f t="shared" si="55"/>
        <v>2.6035813391851091E-2</v>
      </c>
      <c r="GH56" s="77">
        <f t="shared" si="55"/>
        <v>2.6444488920489215E-2</v>
      </c>
      <c r="GI56" s="77">
        <f t="shared" si="55"/>
        <v>2.4382343847005789E-2</v>
      </c>
      <c r="GJ56" s="77">
        <f t="shared" si="55"/>
        <v>2.3486623416399715E-2</v>
      </c>
      <c r="GK56" s="77">
        <f t="shared" si="55"/>
        <v>2.8750493223587748E-2</v>
      </c>
      <c r="GL56" s="77">
        <f t="shared" si="55"/>
        <v>2.2791435742266074E-2</v>
      </c>
      <c r="GM56" s="77">
        <f t="shared" si="55"/>
        <v>1.6857268709457047E-2</v>
      </c>
      <c r="GN56" s="77">
        <f t="shared" si="56"/>
        <v>1.5235270563982837E-2</v>
      </c>
      <c r="GO56" s="77">
        <f t="shared" si="57"/>
        <v>1.4282556858080872E-2</v>
      </c>
      <c r="GP56" s="77">
        <f t="shared" si="57"/>
        <v>1.6382785073922407E-2</v>
      </c>
      <c r="GQ56" s="77">
        <f t="shared" si="57"/>
        <v>1.777609227431098E-2</v>
      </c>
      <c r="GR56" s="77">
        <f t="shared" si="57"/>
        <v>1.437053148351207E-2</v>
      </c>
      <c r="GS56" s="77">
        <f t="shared" si="57"/>
        <v>1.344996087862765E-2</v>
      </c>
      <c r="GT56" s="77">
        <f t="shared" si="57"/>
        <v>1.1447284387104217E-2</v>
      </c>
    </row>
    <row r="57" spans="1:202" s="69" customFormat="1" x14ac:dyDescent="0.25">
      <c r="A57" s="211"/>
      <c r="B57" s="40" t="s">
        <v>44</v>
      </c>
      <c r="N57" s="77">
        <f t="shared" si="58"/>
        <v>0.11550472142139483</v>
      </c>
      <c r="O57" s="77">
        <f t="shared" si="51"/>
        <v>0.12757448060199642</v>
      </c>
      <c r="P57" s="77">
        <f t="shared" si="51"/>
        <v>0.12754914121736705</v>
      </c>
      <c r="Q57" s="77">
        <f t="shared" si="51"/>
        <v>0.13440270872116966</v>
      </c>
      <c r="R57" s="77">
        <f t="shared" si="51"/>
        <v>0.13247124657147746</v>
      </c>
      <c r="S57" s="77">
        <f t="shared" si="51"/>
        <v>0.11790035458085796</v>
      </c>
      <c r="T57" s="77">
        <f t="shared" si="51"/>
        <v>0.11396797251833676</v>
      </c>
      <c r="U57" s="77">
        <f t="shared" si="51"/>
        <v>9.7784125595993365E-2</v>
      </c>
      <c r="V57" s="77">
        <f t="shared" si="51"/>
        <v>8.331071532431894E-2</v>
      </c>
      <c r="W57" s="77">
        <f t="shared" si="51"/>
        <v>9.846518082352719E-2</v>
      </c>
      <c r="X57" s="77">
        <f t="shared" si="51"/>
        <v>7.0091226825991365E-2</v>
      </c>
      <c r="Y57" s="77">
        <f t="shared" si="51"/>
        <v>7.2140994466608696E-2</v>
      </c>
      <c r="Z57" s="77">
        <f t="shared" si="51"/>
        <v>7.5355903246695777E-2</v>
      </c>
      <c r="AA57" s="77">
        <f t="shared" si="51"/>
        <v>7.0945050713304134E-2</v>
      </c>
      <c r="AB57" s="77">
        <f t="shared" si="51"/>
        <v>6.7436340599827546E-2</v>
      </c>
      <c r="AC57" s="77">
        <f t="shared" si="51"/>
        <v>6.3257504014745378E-2</v>
      </c>
      <c r="AD57" s="77">
        <f t="shared" si="51"/>
        <v>6.5497304073736023E-2</v>
      </c>
      <c r="AE57" s="77">
        <f t="shared" si="51"/>
        <v>7.6701299014505578E-2</v>
      </c>
      <c r="AF57" s="77">
        <f t="shared" si="51"/>
        <v>7.5291448558166413E-2</v>
      </c>
      <c r="AG57" s="77">
        <f t="shared" si="51"/>
        <v>7.6054643809252948E-2</v>
      </c>
      <c r="AH57" s="77">
        <f t="shared" si="51"/>
        <v>6.9988252395839237E-2</v>
      </c>
      <c r="AI57" s="77">
        <f t="shared" si="51"/>
        <v>6.7427853635189106E-2</v>
      </c>
      <c r="AJ57" s="77">
        <f t="shared" si="51"/>
        <v>6.6542185056050987E-2</v>
      </c>
      <c r="AK57" s="77">
        <f t="shared" si="51"/>
        <v>6.7818954667100542E-2</v>
      </c>
      <c r="AL57" s="77">
        <f t="shared" si="51"/>
        <v>6.3188807428877489E-2</v>
      </c>
      <c r="AM57" s="77">
        <f t="shared" si="51"/>
        <v>6.3945470282704031E-2</v>
      </c>
      <c r="AN57" s="77">
        <f t="shared" si="51"/>
        <v>6.3029167930425775E-2</v>
      </c>
      <c r="AO57" s="77">
        <f t="shared" si="51"/>
        <v>6.3360200891608362E-2</v>
      </c>
      <c r="AP57" s="77">
        <f t="shared" si="51"/>
        <v>6.5215933570531862E-2</v>
      </c>
      <c r="AQ57" s="77">
        <f t="shared" si="51"/>
        <v>6.5016370385729341E-2</v>
      </c>
      <c r="AR57" s="77">
        <f t="shared" si="51"/>
        <v>6.2917976851050855E-2</v>
      </c>
      <c r="AS57" s="77">
        <f t="shared" si="51"/>
        <v>6.4881437303666772E-2</v>
      </c>
      <c r="AT57" s="77">
        <f t="shared" si="51"/>
        <v>6.6568429236517124E-2</v>
      </c>
      <c r="AU57" s="77">
        <f t="shared" si="51"/>
        <v>6.7445178671801526E-2</v>
      </c>
      <c r="AV57" s="77">
        <f t="shared" si="51"/>
        <v>6.8034614657350223E-2</v>
      </c>
      <c r="AW57" s="77">
        <f t="shared" si="51"/>
        <v>6.8721025056681082E-2</v>
      </c>
      <c r="AX57" s="77">
        <f t="shared" si="51"/>
        <v>7.0196999692352852E-2</v>
      </c>
      <c r="AY57" s="77">
        <f t="shared" si="51"/>
        <v>7.0736531505174047E-2</v>
      </c>
      <c r="AZ57" s="77">
        <f t="shared" si="51"/>
        <v>7.2155142023142466E-2</v>
      </c>
      <c r="BA57" s="77">
        <f t="shared" si="51"/>
        <v>7.2120972729049965E-2</v>
      </c>
      <c r="BB57" s="77">
        <f t="shared" si="51"/>
        <v>7.1034147133877776E-2</v>
      </c>
      <c r="BC57" s="77">
        <f t="shared" si="51"/>
        <v>7.0854882710539538E-2</v>
      </c>
      <c r="BD57" s="77">
        <f t="shared" si="51"/>
        <v>6.9375712944113238E-2</v>
      </c>
      <c r="BE57" s="77">
        <f t="shared" si="51"/>
        <v>6.9384546131358651E-2</v>
      </c>
      <c r="BF57" s="77">
        <f t="shared" si="51"/>
        <v>6.9124084129148194E-2</v>
      </c>
      <c r="BG57" s="77">
        <f t="shared" si="51"/>
        <v>6.9386733436276785E-2</v>
      </c>
      <c r="BH57" s="77">
        <f t="shared" si="51"/>
        <v>6.8524444585105523E-2</v>
      </c>
      <c r="BI57" s="77">
        <f t="shared" si="51"/>
        <v>6.7452974029997795E-2</v>
      </c>
      <c r="BJ57" s="77">
        <f t="shared" si="51"/>
        <v>6.6822637042518701E-2</v>
      </c>
      <c r="BK57" s="77">
        <f t="shared" si="51"/>
        <v>6.628182139838408E-2</v>
      </c>
      <c r="BL57" s="77">
        <f t="shared" si="51"/>
        <v>6.4599203092645788E-2</v>
      </c>
      <c r="BM57" s="77">
        <f t="shared" si="51"/>
        <v>6.3454269653497958E-2</v>
      </c>
      <c r="BN57" s="77">
        <f t="shared" si="51"/>
        <v>6.2799261607309115E-2</v>
      </c>
      <c r="BO57" s="77">
        <f t="shared" si="51"/>
        <v>6.2340581754339694E-2</v>
      </c>
      <c r="BP57" s="77">
        <f t="shared" si="51"/>
        <v>6.4096285068959716E-2</v>
      </c>
      <c r="BQ57" s="77">
        <f t="shared" si="51"/>
        <v>6.1483338964410425E-2</v>
      </c>
      <c r="BR57" s="77">
        <f t="shared" si="51"/>
        <v>6.0929773071270635E-2</v>
      </c>
      <c r="BS57" s="77">
        <f t="shared" si="51"/>
        <v>5.8989724950328427E-2</v>
      </c>
      <c r="BT57" s="77">
        <f t="shared" si="51"/>
        <v>5.9721526310964029E-2</v>
      </c>
      <c r="BU57" s="77">
        <f t="shared" si="51"/>
        <v>6.000377688680715E-2</v>
      </c>
      <c r="BV57" s="77">
        <f t="shared" si="51"/>
        <v>5.9530297742569731E-2</v>
      </c>
      <c r="BW57" s="77">
        <f t="shared" si="51"/>
        <v>5.8856888862771295E-2</v>
      </c>
      <c r="BX57" s="77">
        <f t="shared" si="51"/>
        <v>5.8014583433046177E-2</v>
      </c>
      <c r="BY57" s="77">
        <f t="shared" si="51"/>
        <v>5.88455742384787E-2</v>
      </c>
      <c r="BZ57" s="77">
        <f t="shared" si="51"/>
        <v>5.7741402480111087E-2</v>
      </c>
      <c r="CA57" s="77">
        <f t="shared" si="52"/>
        <v>5.779877585803276E-2</v>
      </c>
      <c r="CB57" s="77">
        <f t="shared" si="52"/>
        <v>5.7116670574155932E-2</v>
      </c>
      <c r="CC57" s="77">
        <f t="shared" si="52"/>
        <v>5.8492773868449949E-2</v>
      </c>
      <c r="CD57" s="77">
        <f t="shared" si="52"/>
        <v>5.9286415845661848E-2</v>
      </c>
      <c r="CE57" s="77">
        <f t="shared" si="52"/>
        <v>5.9106485579919009E-2</v>
      </c>
      <c r="CF57" s="77">
        <f t="shared" si="52"/>
        <v>5.5966649858138984E-2</v>
      </c>
      <c r="CG57" s="77">
        <f t="shared" si="52"/>
        <v>5.3654004747311357E-2</v>
      </c>
      <c r="CH57" s="77">
        <f t="shared" si="52"/>
        <v>5.3067394091783543E-2</v>
      </c>
      <c r="CI57" s="77">
        <f t="shared" si="52"/>
        <v>5.4244885700384014E-2</v>
      </c>
      <c r="CJ57" s="77">
        <f t="shared" si="52"/>
        <v>5.4540384826900726E-2</v>
      </c>
      <c r="CK57" s="77">
        <f t="shared" si="52"/>
        <v>5.2974455917336634E-2</v>
      </c>
      <c r="CL57" s="77">
        <f t="shared" si="52"/>
        <v>5.3410506270412841E-2</v>
      </c>
      <c r="CM57" s="77">
        <f t="shared" si="52"/>
        <v>5.2437567399408663E-2</v>
      </c>
      <c r="CN57" s="77">
        <f t="shared" si="52"/>
        <v>5.0802892608321826E-2</v>
      </c>
      <c r="CO57" s="77">
        <f t="shared" si="52"/>
        <v>4.954680911181597E-2</v>
      </c>
      <c r="CP57" s="77">
        <f t="shared" si="52"/>
        <v>4.8467337118151585E-2</v>
      </c>
      <c r="CQ57" s="77">
        <f t="shared" si="52"/>
        <v>4.8302223852916618E-2</v>
      </c>
      <c r="CR57" s="77">
        <f t="shared" si="52"/>
        <v>5.0604210803191947E-2</v>
      </c>
      <c r="CS57" s="77">
        <f t="shared" si="52"/>
        <v>5.1550092933886293E-2</v>
      </c>
      <c r="CT57" s="77">
        <f t="shared" si="52"/>
        <v>5.192343279314704E-2</v>
      </c>
      <c r="CU57" s="77">
        <f t="shared" si="52"/>
        <v>5.0283544781421635E-2</v>
      </c>
      <c r="CV57" s="77">
        <f t="shared" si="52"/>
        <v>4.8712445752537949E-2</v>
      </c>
      <c r="CW57" s="77">
        <f t="shared" si="52"/>
        <v>4.9443528071497815E-2</v>
      </c>
      <c r="CX57" s="77">
        <f t="shared" si="52"/>
        <v>4.9628075089162685E-2</v>
      </c>
      <c r="CY57" s="77">
        <f t="shared" si="52"/>
        <v>4.9903406304900304E-2</v>
      </c>
      <c r="CZ57" s="77">
        <f t="shared" si="52"/>
        <v>5.0103035708705154E-2</v>
      </c>
      <c r="DA57" s="77">
        <f t="shared" si="52"/>
        <v>5.0198963700305209E-2</v>
      </c>
      <c r="DB57" s="77">
        <f t="shared" si="52"/>
        <v>5.0087198768367591E-2</v>
      </c>
      <c r="DC57" s="77">
        <f t="shared" si="52"/>
        <v>5.0084036549916965E-2</v>
      </c>
      <c r="DD57" s="77">
        <f t="shared" si="52"/>
        <v>4.9762918663617789E-2</v>
      </c>
      <c r="DE57" s="77">
        <f t="shared" si="52"/>
        <v>4.9510043132855612E-2</v>
      </c>
      <c r="DF57" s="77">
        <f t="shared" si="52"/>
        <v>4.9605795995396856E-2</v>
      </c>
      <c r="DG57" s="77">
        <f t="shared" si="52"/>
        <v>5.0666576958016268E-2</v>
      </c>
      <c r="DH57" s="77">
        <f t="shared" si="52"/>
        <v>5.2013827291551282E-2</v>
      </c>
      <c r="DI57" s="77">
        <f t="shared" si="52"/>
        <v>5.2344552968566299E-2</v>
      </c>
      <c r="DJ57" s="77">
        <f t="shared" si="52"/>
        <v>5.2775654626206689E-2</v>
      </c>
      <c r="DK57" s="77">
        <f t="shared" si="52"/>
        <v>5.3506829530864476E-2</v>
      </c>
      <c r="DL57" s="77">
        <f t="shared" si="52"/>
        <v>5.4643572731858561E-2</v>
      </c>
      <c r="DM57" s="77">
        <f t="shared" si="52"/>
        <v>5.4762120583019692E-2</v>
      </c>
      <c r="DN57" s="77">
        <f t="shared" si="52"/>
        <v>5.4480178353892503E-2</v>
      </c>
      <c r="DO57" s="77">
        <f t="shared" si="52"/>
        <v>5.5156665989485557E-2</v>
      </c>
      <c r="DP57" s="77">
        <f t="shared" si="52"/>
        <v>5.364560664788131E-2</v>
      </c>
      <c r="DQ57" s="77">
        <f t="shared" si="52"/>
        <v>5.4898112979099904E-2</v>
      </c>
      <c r="DR57" s="77">
        <f t="shared" si="52"/>
        <v>5.4012336730130568E-2</v>
      </c>
      <c r="DS57" s="77">
        <f t="shared" si="52"/>
        <v>5.33015898591482E-2</v>
      </c>
      <c r="DT57" s="77">
        <f t="shared" si="52"/>
        <v>5.3579733958385944E-2</v>
      </c>
      <c r="DU57" s="77">
        <f t="shared" si="52"/>
        <v>5.3065191147208236E-2</v>
      </c>
      <c r="DV57" s="77">
        <f t="shared" si="52"/>
        <v>5.2016139875786981E-2</v>
      </c>
      <c r="DW57" s="77">
        <f t="shared" si="52"/>
        <v>5.0452254657738158E-2</v>
      </c>
      <c r="DX57" s="77">
        <f t="shared" si="52"/>
        <v>4.8907984321156298E-2</v>
      </c>
      <c r="DY57" s="77">
        <f t="shared" si="52"/>
        <v>4.7901655591651729E-2</v>
      </c>
      <c r="DZ57" s="77">
        <f t="shared" si="52"/>
        <v>4.703670642188474E-2</v>
      </c>
      <c r="EA57" s="77">
        <f t="shared" si="52"/>
        <v>4.6221058434649041E-2</v>
      </c>
      <c r="EB57" s="77">
        <f t="shared" si="52"/>
        <v>4.6188656856228111E-2</v>
      </c>
      <c r="EC57" s="77">
        <f t="shared" si="52"/>
        <v>4.4453952759953501E-2</v>
      </c>
      <c r="ED57" s="77">
        <f t="shared" si="52"/>
        <v>4.3844727307413643E-2</v>
      </c>
      <c r="EE57" s="77">
        <f t="shared" si="52"/>
        <v>4.3759645921410836E-2</v>
      </c>
      <c r="EF57" s="77">
        <f t="shared" si="52"/>
        <v>4.3656085329033346E-2</v>
      </c>
      <c r="EG57" s="77">
        <f t="shared" si="52"/>
        <v>4.3720684175137588E-2</v>
      </c>
      <c r="EH57" s="77">
        <f t="shared" si="52"/>
        <v>4.3350931543246297E-2</v>
      </c>
      <c r="EI57" s="77">
        <f t="shared" si="52"/>
        <v>4.3419623210467904E-2</v>
      </c>
      <c r="EJ57" s="77">
        <f t="shared" si="52"/>
        <v>4.3300803777551161E-2</v>
      </c>
      <c r="EK57" s="77">
        <f t="shared" si="52"/>
        <v>4.2938016165524576E-2</v>
      </c>
      <c r="EL57" s="77">
        <f t="shared" si="52"/>
        <v>4.3603347252454197E-2</v>
      </c>
      <c r="EM57" s="77">
        <f t="shared" si="53"/>
        <v>4.3546232101357121E-2</v>
      </c>
      <c r="EN57" s="77">
        <f t="shared" si="53"/>
        <v>4.3541330537841108E-2</v>
      </c>
      <c r="EO57" s="77">
        <f t="shared" si="53"/>
        <v>4.3358411734044658E-2</v>
      </c>
      <c r="EP57" s="77">
        <f t="shared" si="53"/>
        <v>4.5608303453150735E-2</v>
      </c>
      <c r="EQ57" s="77">
        <f t="shared" si="53"/>
        <v>4.5804581129836618E-2</v>
      </c>
      <c r="ER57" s="77">
        <f t="shared" si="53"/>
        <v>4.6471963759588925E-2</v>
      </c>
      <c r="ES57" s="77">
        <f t="shared" si="53"/>
        <v>4.4549058647494526E-2</v>
      </c>
      <c r="ET57" s="77">
        <f t="shared" si="53"/>
        <v>4.3965195804773954E-2</v>
      </c>
      <c r="EU57" s="77">
        <f t="shared" si="53"/>
        <v>4.4307922151404923E-2</v>
      </c>
      <c r="EV57" s="77">
        <f t="shared" si="53"/>
        <v>4.4620346568312187E-2</v>
      </c>
      <c r="EW57" s="77">
        <f t="shared" si="53"/>
        <v>4.4945343113494268E-2</v>
      </c>
      <c r="EX57" s="77">
        <f t="shared" si="53"/>
        <v>4.5637485404641881E-2</v>
      </c>
      <c r="EY57" s="77">
        <f t="shared" si="53"/>
        <v>4.4801691224961249E-2</v>
      </c>
      <c r="EZ57" s="77">
        <f t="shared" si="53"/>
        <v>4.9024541186097503E-2</v>
      </c>
      <c r="FA57" s="77">
        <f t="shared" si="53"/>
        <v>4.9355925149826237E-2</v>
      </c>
      <c r="FB57" s="77">
        <f t="shared" si="53"/>
        <v>4.9769633726614547E-2</v>
      </c>
      <c r="FC57" s="77">
        <f t="shared" si="53"/>
        <v>5.3391211114263662E-2</v>
      </c>
      <c r="FD57" s="77">
        <f t="shared" si="53"/>
        <v>5.1223651408413569E-2</v>
      </c>
      <c r="FE57" s="77">
        <f t="shared" si="53"/>
        <v>5.8279089344679631E-2</v>
      </c>
      <c r="FF57" s="77">
        <f t="shared" si="53"/>
        <v>6.6268168581273851E-2</v>
      </c>
      <c r="FG57" s="77">
        <f t="shared" si="53"/>
        <v>6.3106414450803131E-2</v>
      </c>
      <c r="FH57" s="77">
        <f t="shared" si="53"/>
        <v>6.7938938584491168E-2</v>
      </c>
      <c r="FI57" s="77">
        <f t="shared" si="53"/>
        <v>6.913127239543447E-2</v>
      </c>
      <c r="FJ57" s="77">
        <f t="shared" si="53"/>
        <v>7.4098155245416519E-2</v>
      </c>
      <c r="FK57" s="77">
        <f t="shared" si="53"/>
        <v>7.8721108403158616E-2</v>
      </c>
      <c r="FL57" s="77">
        <f t="shared" si="53"/>
        <v>8.2461216751924638E-2</v>
      </c>
      <c r="FM57" s="77">
        <f t="shared" si="53"/>
        <v>8.192608096123398E-2</v>
      </c>
      <c r="FN57" s="77">
        <f t="shared" si="53"/>
        <v>8.0249655508480455E-2</v>
      </c>
      <c r="FO57" s="77">
        <f t="shared" si="53"/>
        <v>8.0926470088970207E-2</v>
      </c>
      <c r="FP57" s="77">
        <f t="shared" si="53"/>
        <v>8.6931175708042471E-2</v>
      </c>
      <c r="FQ57" s="77">
        <f t="shared" si="53"/>
        <v>8.2605391282763799E-2</v>
      </c>
      <c r="FR57" s="77">
        <f t="shared" si="53"/>
        <v>7.1922491747219472E-2</v>
      </c>
      <c r="FS57" s="77">
        <f t="shared" si="53"/>
        <v>7.5020060689757181E-2</v>
      </c>
      <c r="FT57" s="77">
        <f t="shared" si="54"/>
        <v>7.3273273962773069E-2</v>
      </c>
      <c r="FU57" s="77">
        <f t="shared" si="55"/>
        <v>7.2291952151719879E-2</v>
      </c>
      <c r="FV57" s="77">
        <f t="shared" si="55"/>
        <v>6.9127322321137746E-2</v>
      </c>
      <c r="FW57" s="77">
        <f t="shared" si="55"/>
        <v>6.7928980824918717E-2</v>
      </c>
      <c r="FX57" s="77">
        <f t="shared" si="55"/>
        <v>6.3779464087963963E-2</v>
      </c>
      <c r="FY57" s="77">
        <f t="shared" si="55"/>
        <v>6.6465870787402626E-2</v>
      </c>
      <c r="FZ57" s="77">
        <f t="shared" si="55"/>
        <v>6.8763257542108713E-2</v>
      </c>
      <c r="GA57" s="77">
        <f t="shared" si="55"/>
        <v>6.5715851229043068E-2</v>
      </c>
      <c r="GB57" s="77">
        <f t="shared" si="55"/>
        <v>6.2564271174250508E-2</v>
      </c>
      <c r="GC57" s="77">
        <f t="shared" si="55"/>
        <v>6.2443886965051973E-2</v>
      </c>
      <c r="GD57" s="77">
        <f t="shared" si="55"/>
        <v>6.8543762867318364E-2</v>
      </c>
      <c r="GE57" s="77">
        <f t="shared" si="55"/>
        <v>6.9002160873552029E-2</v>
      </c>
      <c r="GF57" s="77">
        <f t="shared" si="55"/>
        <v>6.7771135955618372E-2</v>
      </c>
      <c r="GG57" s="77">
        <f t="shared" si="55"/>
        <v>6.8514454993718693E-2</v>
      </c>
      <c r="GH57" s="77">
        <f t="shared" si="55"/>
        <v>6.6496463942473771E-2</v>
      </c>
      <c r="GI57" s="77">
        <f t="shared" si="55"/>
        <v>6.5533595358066604E-2</v>
      </c>
      <c r="GJ57" s="77">
        <f t="shared" si="55"/>
        <v>6.4063716450074817E-2</v>
      </c>
      <c r="GK57" s="77">
        <f t="shared" si="55"/>
        <v>6.3576412096257931E-2</v>
      </c>
      <c r="GL57" s="77">
        <f t="shared" si="55"/>
        <v>6.1711221309752574E-2</v>
      </c>
      <c r="GM57" s="77">
        <f t="shared" si="55"/>
        <v>6.1165185878601126E-2</v>
      </c>
      <c r="GN57" s="77">
        <f t="shared" si="56"/>
        <v>5.9573800278412761E-2</v>
      </c>
      <c r="GO57" s="77">
        <f t="shared" si="57"/>
        <v>5.9036483861923346E-2</v>
      </c>
      <c r="GP57" s="77">
        <f t="shared" si="57"/>
        <v>5.7340859360512336E-2</v>
      </c>
      <c r="GQ57" s="77">
        <f t="shared" si="57"/>
        <v>5.7175470049895524E-2</v>
      </c>
      <c r="GR57" s="77">
        <f t="shared" si="57"/>
        <v>5.762858665014807E-2</v>
      </c>
      <c r="GS57" s="77">
        <f t="shared" si="57"/>
        <v>5.952147486992012E-2</v>
      </c>
      <c r="GT57" s="77">
        <f t="shared" si="57"/>
        <v>5.8567740109180394E-2</v>
      </c>
    </row>
    <row r="58" spans="1:202" s="69" customFormat="1" x14ac:dyDescent="0.25">
      <c r="A58" s="75"/>
      <c r="B58" s="40"/>
      <c r="FP58" s="70"/>
    </row>
    <row r="59" spans="1:202" s="69" customFormat="1" x14ac:dyDescent="0.25">
      <c r="A59" s="75" t="s">
        <v>53</v>
      </c>
      <c r="B59" s="40"/>
      <c r="FP59" s="70"/>
    </row>
    <row r="60" spans="1:202" s="69" customFormat="1" x14ac:dyDescent="0.25">
      <c r="A60" s="75" t="s">
        <v>54</v>
      </c>
      <c r="B60" s="40"/>
      <c r="FP60" s="70"/>
    </row>
    <row r="61" spans="1:202" s="69" customFormat="1" x14ac:dyDescent="0.25">
      <c r="A61" s="75" t="s">
        <v>16</v>
      </c>
      <c r="B61" s="40"/>
      <c r="C61" s="81"/>
      <c r="D61" s="81">
        <f t="shared" ref="D61:AI61" si="59">D16-C16-D23</f>
        <v>7476.4801372930233</v>
      </c>
      <c r="E61" s="81">
        <f t="shared" si="59"/>
        <v>-14570.755626751994</v>
      </c>
      <c r="F61" s="81">
        <f t="shared" si="59"/>
        <v>-7569.7109310215392</v>
      </c>
      <c r="G61" s="81">
        <f t="shared" si="59"/>
        <v>-1242.542949047167</v>
      </c>
      <c r="H61" s="81">
        <f t="shared" si="59"/>
        <v>14251.463681282683</v>
      </c>
      <c r="I61" s="81">
        <f t="shared" si="59"/>
        <v>35591.311203722609</v>
      </c>
      <c r="J61" s="81">
        <f t="shared" si="59"/>
        <v>63610.257822790554</v>
      </c>
      <c r="K61" s="81">
        <f t="shared" si="59"/>
        <v>-41665.498783615869</v>
      </c>
      <c r="L61" s="81">
        <f t="shared" si="59"/>
        <v>91321.87247957295</v>
      </c>
      <c r="M61" s="81">
        <f t="shared" si="59"/>
        <v>-33743.799195506021</v>
      </c>
      <c r="N61" s="81">
        <f t="shared" si="59"/>
        <v>-6454.9656070840501</v>
      </c>
      <c r="O61" s="81">
        <f t="shared" si="59"/>
        <v>-5412.6699051344985</v>
      </c>
      <c r="P61" s="81">
        <f t="shared" si="59"/>
        <v>-9123.3421537286886</v>
      </c>
      <c r="Q61" s="81">
        <f t="shared" si="59"/>
        <v>1750.6094255045882</v>
      </c>
      <c r="R61" s="81">
        <f t="shared" si="59"/>
        <v>-27286.728808236847</v>
      </c>
      <c r="S61" s="81">
        <f t="shared" si="59"/>
        <v>-56907.247637489651</v>
      </c>
      <c r="T61" s="81">
        <f t="shared" si="59"/>
        <v>3573.2953230946005</v>
      </c>
      <c r="U61" s="81">
        <f t="shared" si="59"/>
        <v>-9586.3340699764631</v>
      </c>
      <c r="V61" s="81">
        <f t="shared" si="59"/>
        <v>5744.651719527883</v>
      </c>
      <c r="W61" s="81">
        <f t="shared" si="59"/>
        <v>2209.2269500201037</v>
      </c>
      <c r="X61" s="81">
        <f t="shared" si="59"/>
        <v>-10342.897410105907</v>
      </c>
      <c r="Y61" s="81">
        <f t="shared" si="59"/>
        <v>-11531.789910161449</v>
      </c>
      <c r="Z61" s="81">
        <f t="shared" si="59"/>
        <v>4498.5547701413907</v>
      </c>
      <c r="AA61" s="81">
        <f t="shared" si="59"/>
        <v>2252.8790470957083</v>
      </c>
      <c r="AB61" s="81">
        <f t="shared" si="59"/>
        <v>-5538.2386410192303</v>
      </c>
      <c r="AC61" s="81">
        <f t="shared" si="59"/>
        <v>-8969.5825803323733</v>
      </c>
      <c r="AD61" s="81">
        <f t="shared" si="59"/>
        <v>-9972.8200840737354</v>
      </c>
      <c r="AE61" s="81">
        <f t="shared" si="59"/>
        <v>-5384.0341274362017</v>
      </c>
      <c r="AF61" s="81">
        <f t="shared" si="59"/>
        <v>9398.6580378065246</v>
      </c>
      <c r="AG61" s="81">
        <f t="shared" si="59"/>
        <v>-8076.2870838450399</v>
      </c>
      <c r="AH61" s="81">
        <f t="shared" si="59"/>
        <v>-11783.232676688895</v>
      </c>
      <c r="AI61" s="81">
        <f t="shared" si="59"/>
        <v>-11436.492333528877</v>
      </c>
      <c r="AJ61" s="81">
        <f t="shared" ref="AJ61:BO61" si="60">AJ16-AI16-AJ23</f>
        <v>-12865.271654053462</v>
      </c>
      <c r="AK61" s="81">
        <f t="shared" si="60"/>
        <v>-5120.0474076600203</v>
      </c>
      <c r="AL61" s="81">
        <f t="shared" si="60"/>
        <v>-11745.244073328804</v>
      </c>
      <c r="AM61" s="81">
        <f t="shared" si="60"/>
        <v>3339.5607469668539</v>
      </c>
      <c r="AN61" s="81">
        <f t="shared" si="60"/>
        <v>-14880.464378014134</v>
      </c>
      <c r="AO61" s="81">
        <f t="shared" si="60"/>
        <v>-7758.6055282136313</v>
      </c>
      <c r="AP61" s="81">
        <f t="shared" si="60"/>
        <v>-5277.8260714202006</v>
      </c>
      <c r="AQ61" s="81">
        <f t="shared" si="60"/>
        <v>-24434.763643094695</v>
      </c>
      <c r="AR61" s="81">
        <f t="shared" si="60"/>
        <v>-12772.996867917407</v>
      </c>
      <c r="AS61" s="81">
        <f t="shared" si="60"/>
        <v>-5136.280731909872</v>
      </c>
      <c r="AT61" s="81">
        <f t="shared" si="60"/>
        <v>-3698.5805474308418</v>
      </c>
      <c r="AU61" s="81">
        <f t="shared" si="60"/>
        <v>-8379.8172450958809</v>
      </c>
      <c r="AV61" s="81">
        <f t="shared" si="60"/>
        <v>-13189.642143302925</v>
      </c>
      <c r="AW61" s="81">
        <f t="shared" si="60"/>
        <v>-7216.8809894045698</v>
      </c>
      <c r="AX61" s="81">
        <f t="shared" si="60"/>
        <v>-6581.5025273907177</v>
      </c>
      <c r="AY61" s="81">
        <f t="shared" si="60"/>
        <v>8770.6917488538893</v>
      </c>
      <c r="AZ61" s="81">
        <f t="shared" si="60"/>
        <v>-10328.767024659202</v>
      </c>
      <c r="BA61" s="81">
        <f t="shared" si="60"/>
        <v>-6107.7672013742322</v>
      </c>
      <c r="BB61" s="81">
        <f t="shared" si="60"/>
        <v>-7551.0087722923672</v>
      </c>
      <c r="BC61" s="81">
        <f t="shared" si="60"/>
        <v>-19308.327625822658</v>
      </c>
      <c r="BD61" s="81">
        <f t="shared" si="60"/>
        <v>-865.60014828177191</v>
      </c>
      <c r="BE61" s="81">
        <f t="shared" si="60"/>
        <v>-11515.69334176261</v>
      </c>
      <c r="BF61" s="81">
        <f t="shared" si="60"/>
        <v>-6332.0112503244254</v>
      </c>
      <c r="BG61" s="81">
        <f t="shared" si="60"/>
        <v>-10349.331901907801</v>
      </c>
      <c r="BH61" s="81">
        <f t="shared" si="60"/>
        <v>-2459.2505489160048</v>
      </c>
      <c r="BI61" s="81">
        <f t="shared" si="60"/>
        <v>-10825.67524237082</v>
      </c>
      <c r="BJ61" s="81">
        <f t="shared" si="60"/>
        <v>-4906.7222018041339</v>
      </c>
      <c r="BK61" s="81">
        <f t="shared" si="60"/>
        <v>8631.5109744609726</v>
      </c>
      <c r="BL61" s="81">
        <f t="shared" si="60"/>
        <v>-15631.606210931674</v>
      </c>
      <c r="BM61" s="81">
        <f t="shared" si="60"/>
        <v>-2216.238807783795</v>
      </c>
      <c r="BN61" s="81">
        <f t="shared" si="60"/>
        <v>-2660.81487326155</v>
      </c>
      <c r="BO61" s="81">
        <f t="shared" si="60"/>
        <v>-17176.660698668056</v>
      </c>
      <c r="BP61" s="81">
        <f t="shared" ref="BP61:CU61" si="61">BP16-BO16-BP23</f>
        <v>-272.10876639394337</v>
      </c>
      <c r="BQ61" s="81">
        <f t="shared" si="61"/>
        <v>-8722.3558277983429</v>
      </c>
      <c r="BR61" s="81">
        <f t="shared" si="61"/>
        <v>-3916.6374275344206</v>
      </c>
      <c r="BS61" s="81">
        <f t="shared" si="61"/>
        <v>-16631.863249314752</v>
      </c>
      <c r="BT61" s="81">
        <f t="shared" si="61"/>
        <v>6790.7995048514877</v>
      </c>
      <c r="BU61" s="81">
        <f t="shared" si="61"/>
        <v>-3778.1912808067809</v>
      </c>
      <c r="BV61" s="81">
        <f t="shared" si="61"/>
        <v>-15672.368006256944</v>
      </c>
      <c r="BW61" s="81">
        <f t="shared" si="61"/>
        <v>9059.1891644784446</v>
      </c>
      <c r="BX61" s="81">
        <f t="shared" si="61"/>
        <v>-24717.623634860356</v>
      </c>
      <c r="BY61" s="81">
        <f t="shared" si="61"/>
        <v>-172.18256606916111</v>
      </c>
      <c r="BZ61" s="81">
        <f t="shared" si="61"/>
        <v>-23248.743251029147</v>
      </c>
      <c r="CA61" s="81">
        <f t="shared" si="61"/>
        <v>-5662.7668539783554</v>
      </c>
      <c r="CB61" s="81">
        <f t="shared" si="61"/>
        <v>1690.4030496536652</v>
      </c>
      <c r="CC61" s="81">
        <f t="shared" si="61"/>
        <v>-5647.1364392688374</v>
      </c>
      <c r="CD61" s="81">
        <f t="shared" si="61"/>
        <v>-6085.1928696344548</v>
      </c>
      <c r="CE61" s="81">
        <f t="shared" si="61"/>
        <v>-19346.094772472024</v>
      </c>
      <c r="CF61" s="81">
        <f t="shared" si="61"/>
        <v>-49404.097217119983</v>
      </c>
      <c r="CG61" s="81">
        <f t="shared" si="61"/>
        <v>-44406.543979932518</v>
      </c>
      <c r="CH61" s="81">
        <f t="shared" si="61"/>
        <v>-41677.806799085934</v>
      </c>
      <c r="CI61" s="81">
        <f t="shared" si="61"/>
        <v>9643.0382625567108</v>
      </c>
      <c r="CJ61" s="81">
        <f t="shared" si="61"/>
        <v>4647.2248729806252</v>
      </c>
      <c r="CK61" s="81">
        <f t="shared" si="61"/>
        <v>-7544.3228954227598</v>
      </c>
      <c r="CL61" s="81">
        <f t="shared" si="61"/>
        <v>-6093.9180515040043</v>
      </c>
      <c r="CM61" s="81">
        <f t="shared" si="61"/>
        <v>10253.024108304284</v>
      </c>
      <c r="CN61" s="81">
        <f t="shared" si="61"/>
        <v>24338.335800921501</v>
      </c>
      <c r="CO61" s="81">
        <f t="shared" si="61"/>
        <v>640.59951033602738</v>
      </c>
      <c r="CP61" s="81">
        <f t="shared" si="61"/>
        <v>9043.0727912569782</v>
      </c>
      <c r="CQ61" s="81">
        <f t="shared" si="61"/>
        <v>-7974.627217288833</v>
      </c>
      <c r="CR61" s="81">
        <f t="shared" si="61"/>
        <v>19658.924594872638</v>
      </c>
      <c r="CS61" s="81">
        <f t="shared" si="61"/>
        <v>-9382.8089898350245</v>
      </c>
      <c r="CT61" s="81">
        <f t="shared" si="61"/>
        <v>-16397.363923264442</v>
      </c>
      <c r="CU61" s="81">
        <f t="shared" si="61"/>
        <v>2273.3207207792457</v>
      </c>
      <c r="CV61" s="81">
        <f t="shared" ref="CV61:EA61" si="62">CV16-CU16-CV23</f>
        <v>-41653.496142176758</v>
      </c>
      <c r="CW61" s="81">
        <f t="shared" si="62"/>
        <v>9705.3188184772898</v>
      </c>
      <c r="CX61" s="81">
        <f t="shared" si="62"/>
        <v>5989.117006802906</v>
      </c>
      <c r="CY61" s="81">
        <f t="shared" si="62"/>
        <v>-10792.584466184268</v>
      </c>
      <c r="CZ61" s="81">
        <f t="shared" si="62"/>
        <v>-15305.207648689864</v>
      </c>
      <c r="DA61" s="81">
        <f t="shared" si="62"/>
        <v>-1463.3640431072035</v>
      </c>
      <c r="DB61" s="81">
        <f t="shared" si="62"/>
        <v>5391.7980055126536</v>
      </c>
      <c r="DC61" s="81">
        <f t="shared" si="62"/>
        <v>-5016.2593842475908</v>
      </c>
      <c r="DD61" s="81">
        <f t="shared" si="62"/>
        <v>-17813.952620510725</v>
      </c>
      <c r="DE61" s="81">
        <f t="shared" si="62"/>
        <v>-12772.677558816009</v>
      </c>
      <c r="DF61" s="81">
        <f t="shared" si="62"/>
        <v>-4103.835391730594</v>
      </c>
      <c r="DG61" s="81">
        <f t="shared" si="62"/>
        <v>5575.3374686569805</v>
      </c>
      <c r="DH61" s="81">
        <f t="shared" si="62"/>
        <v>-18995.832042332659</v>
      </c>
      <c r="DI61" s="81">
        <f t="shared" si="62"/>
        <v>-3820.1343675181197</v>
      </c>
      <c r="DJ61" s="81">
        <f t="shared" si="62"/>
        <v>-4643.9549370388413</v>
      </c>
      <c r="DK61" s="81">
        <f t="shared" si="62"/>
        <v>-8285.5332630501071</v>
      </c>
      <c r="DL61" s="81">
        <f t="shared" si="62"/>
        <v>-9235.160740974392</v>
      </c>
      <c r="DM61" s="81">
        <f t="shared" si="62"/>
        <v>-8412.4250513337174</v>
      </c>
      <c r="DN61" s="81">
        <f t="shared" si="62"/>
        <v>-15639.12484776663</v>
      </c>
      <c r="DO61" s="81">
        <f t="shared" si="62"/>
        <v>-17593.704111731233</v>
      </c>
      <c r="DP61" s="81">
        <f t="shared" si="62"/>
        <v>-85409.080204518483</v>
      </c>
      <c r="DQ61" s="81">
        <f t="shared" si="62"/>
        <v>33456.965775992576</v>
      </c>
      <c r="DR61" s="81">
        <f t="shared" si="62"/>
        <v>-44937.441347319895</v>
      </c>
      <c r="DS61" s="81">
        <f t="shared" si="62"/>
        <v>-20431.149224542085</v>
      </c>
      <c r="DT61" s="81">
        <f t="shared" si="62"/>
        <v>16366.412379484846</v>
      </c>
      <c r="DU61" s="81">
        <f t="shared" si="62"/>
        <v>749.95137782126039</v>
      </c>
      <c r="DV61" s="81">
        <f t="shared" si="62"/>
        <v>-46462.442285776153</v>
      </c>
      <c r="DW61" s="81">
        <f t="shared" si="62"/>
        <v>-40792.032783123177</v>
      </c>
      <c r="DX61" s="81">
        <f t="shared" si="62"/>
        <v>-41102.578237471695</v>
      </c>
      <c r="DY61" s="81">
        <f t="shared" si="62"/>
        <v>-4935.8104798341465</v>
      </c>
      <c r="DZ61" s="81">
        <f t="shared" si="62"/>
        <v>-16293.369227287578</v>
      </c>
      <c r="EA61" s="81">
        <f t="shared" si="62"/>
        <v>-835.94312611291025</v>
      </c>
      <c r="EB61" s="81">
        <f t="shared" ref="EB61:FG61" si="63">EB16-EA16-EB23</f>
        <v>-2084.4896776891037</v>
      </c>
      <c r="EC61" s="81">
        <f t="shared" si="63"/>
        <v>-10390.588098736382</v>
      </c>
      <c r="ED61" s="81">
        <f t="shared" si="63"/>
        <v>-21980.749014029127</v>
      </c>
      <c r="EE61" s="81">
        <f t="shared" si="63"/>
        <v>-4564.983965819687</v>
      </c>
      <c r="EF61" s="81">
        <f t="shared" si="63"/>
        <v>-9472.810763716705</v>
      </c>
      <c r="EG61" s="81">
        <f t="shared" si="63"/>
        <v>10207.623105548933</v>
      </c>
      <c r="EH61" s="81">
        <f t="shared" si="63"/>
        <v>-16797.055259886776</v>
      </c>
      <c r="EI61" s="81">
        <f t="shared" si="63"/>
        <v>-11466.197197927795</v>
      </c>
      <c r="EJ61" s="81">
        <f t="shared" si="63"/>
        <v>-39244.475069577908</v>
      </c>
      <c r="EK61" s="81">
        <f t="shared" si="63"/>
        <v>-21132.381796567319</v>
      </c>
      <c r="EL61" s="81">
        <f t="shared" si="63"/>
        <v>-29875.117739955542</v>
      </c>
      <c r="EM61" s="81">
        <f t="shared" si="63"/>
        <v>-22560.218088807917</v>
      </c>
      <c r="EN61" s="81">
        <f t="shared" si="63"/>
        <v>48648.081167625714</v>
      </c>
      <c r="EO61" s="81">
        <f t="shared" si="63"/>
        <v>1651.040636751859</v>
      </c>
      <c r="EP61" s="81">
        <f t="shared" si="63"/>
        <v>-70797.947286858136</v>
      </c>
      <c r="EQ61" s="81">
        <f t="shared" si="63"/>
        <v>-11764.443930062276</v>
      </c>
      <c r="ER61" s="81">
        <f t="shared" si="63"/>
        <v>-43531.200611144362</v>
      </c>
      <c r="ES61" s="81">
        <f t="shared" si="63"/>
        <v>24687.300917838867</v>
      </c>
      <c r="ET61" s="81">
        <f t="shared" si="63"/>
        <v>19543.58100014881</v>
      </c>
      <c r="EU61" s="81">
        <f t="shared" si="63"/>
        <v>-11214.833243671808</v>
      </c>
      <c r="EV61" s="81">
        <f t="shared" si="63"/>
        <v>8494.2323570496446</v>
      </c>
      <c r="EW61" s="81">
        <f t="shared" si="63"/>
        <v>10586.717883375633</v>
      </c>
      <c r="EX61" s="81">
        <f t="shared" si="63"/>
        <v>-10262.444541480396</v>
      </c>
      <c r="EY61" s="81">
        <f t="shared" si="63"/>
        <v>22598.66656500948</v>
      </c>
      <c r="EZ61" s="81">
        <f t="shared" si="63"/>
        <v>-33588.639682674104</v>
      </c>
      <c r="FA61" s="81">
        <f t="shared" si="63"/>
        <v>-2207.966363658983</v>
      </c>
      <c r="FB61" s="81">
        <f t="shared" si="63"/>
        <v>-26711.200659772716</v>
      </c>
      <c r="FC61" s="81">
        <f t="shared" si="63"/>
        <v>-12962.516319848197</v>
      </c>
      <c r="FD61" s="81">
        <f t="shared" si="63"/>
        <v>-16159.652025787593</v>
      </c>
      <c r="FE61" s="81">
        <f t="shared" si="63"/>
        <v>-64282.597148843488</v>
      </c>
      <c r="FF61" s="81">
        <f t="shared" si="63"/>
        <v>-98893.902573099724</v>
      </c>
      <c r="FG61" s="81">
        <f t="shared" si="63"/>
        <v>47832.410131581928</v>
      </c>
      <c r="FH61" s="81">
        <f t="shared" ref="FH61:GM61" si="64">FH16-FG16-FH23</f>
        <v>-46914.234079631948</v>
      </c>
      <c r="FI61" s="81">
        <f t="shared" si="64"/>
        <v>32209.97841867388</v>
      </c>
      <c r="FJ61" s="81">
        <f t="shared" si="64"/>
        <v>-74744.2424275144</v>
      </c>
      <c r="FK61" s="81">
        <f t="shared" si="64"/>
        <v>-70591.674680274155</v>
      </c>
      <c r="FL61" s="81">
        <f t="shared" si="64"/>
        <v>-93903.532969784021</v>
      </c>
      <c r="FM61" s="81">
        <f t="shared" si="64"/>
        <v>48610.949866338939</v>
      </c>
      <c r="FN61" s="81">
        <f t="shared" si="64"/>
        <v>31506.305414351817</v>
      </c>
      <c r="FO61" s="81">
        <f t="shared" si="64"/>
        <v>57285.298984283188</v>
      </c>
      <c r="FP61" s="81">
        <f t="shared" si="64"/>
        <v>-71701.346425931755</v>
      </c>
      <c r="FQ61" s="81">
        <f t="shared" si="64"/>
        <v>35579.123270753917</v>
      </c>
      <c r="FR61" s="81">
        <f t="shared" si="64"/>
        <v>128720.04662223133</v>
      </c>
      <c r="FS61" s="81">
        <f t="shared" si="64"/>
        <v>18423.555466388425</v>
      </c>
      <c r="FT61" s="81">
        <f t="shared" si="64"/>
        <v>-19978.379340485342</v>
      </c>
      <c r="FU61" s="81">
        <f t="shared" si="64"/>
        <v>128460.20072126546</v>
      </c>
      <c r="FV61" s="81">
        <f t="shared" si="64"/>
        <v>1584.3286276402287</v>
      </c>
      <c r="FW61" s="81">
        <f t="shared" si="64"/>
        <v>25766.456218162755</v>
      </c>
      <c r="FX61" s="81">
        <f t="shared" si="64"/>
        <v>21094.248302340697</v>
      </c>
      <c r="FY61" s="81">
        <f t="shared" si="64"/>
        <v>-13134.744646946361</v>
      </c>
      <c r="FZ61" s="81">
        <f t="shared" si="64"/>
        <v>-20119.448503142376</v>
      </c>
      <c r="GA61" s="81">
        <f t="shared" si="64"/>
        <v>114307.11866965677</v>
      </c>
      <c r="GB61" s="81">
        <f t="shared" si="64"/>
        <v>-1769.4822427629697</v>
      </c>
      <c r="GC61" s="81">
        <f t="shared" si="64"/>
        <v>29483.405840884912</v>
      </c>
      <c r="GD61" s="81">
        <f t="shared" si="64"/>
        <v>-10503.062478574335</v>
      </c>
      <c r="GE61" s="81">
        <f t="shared" si="64"/>
        <v>-23916.699607262024</v>
      </c>
      <c r="GF61" s="81">
        <f t="shared" si="64"/>
        <v>13858.280480901696</v>
      </c>
      <c r="GG61" s="81">
        <f t="shared" si="64"/>
        <v>6241.5939057096548</v>
      </c>
      <c r="GH61" s="81">
        <f t="shared" si="64"/>
        <v>64700.193517039894</v>
      </c>
      <c r="GI61" s="81">
        <f t="shared" si="64"/>
        <v>3569.7540209287181</v>
      </c>
      <c r="GJ61" s="81">
        <f t="shared" si="64"/>
        <v>20356.878890130927</v>
      </c>
      <c r="GK61" s="81">
        <f t="shared" si="64"/>
        <v>-34747.533648937126</v>
      </c>
      <c r="GL61" s="81">
        <f t="shared" si="64"/>
        <v>5853.837481418348</v>
      </c>
      <c r="GM61" s="81">
        <f t="shared" si="64"/>
        <v>16075.811537567417</v>
      </c>
      <c r="GN61" s="81">
        <f t="shared" ref="GN61" si="65">GN16-GM16-GN23</f>
        <v>-4320.4063395106896</v>
      </c>
      <c r="GO61" s="81">
        <f t="shared" ref="GO61" si="66">GO16-GN16-GO23</f>
        <v>-3512.1249875924077</v>
      </c>
      <c r="GP61" s="81">
        <f t="shared" ref="GP61" si="67">GP16-GO16-GP23</f>
        <v>-924.8639744091015</v>
      </c>
      <c r="GQ61" s="81">
        <f t="shared" ref="GQ61" si="68">GQ16-GP16-GQ23</f>
        <v>-44925.113785620779</v>
      </c>
      <c r="GR61" s="81">
        <f t="shared" ref="GR61" si="69">GR16-GQ16-GR23</f>
        <v>-71098.54367835552</v>
      </c>
      <c r="GS61" s="81">
        <f t="shared" ref="GS61" si="70">GS16-GR16-GS23</f>
        <v>-20463.233017490042</v>
      </c>
      <c r="GT61" s="81">
        <f t="shared" ref="GT61" si="71">GT16-GS16-GT23</f>
        <v>37082.981881252374</v>
      </c>
    </row>
    <row r="62" spans="1:202" s="69" customFormat="1" x14ac:dyDescent="0.25">
      <c r="A62" s="75" t="s">
        <v>17</v>
      </c>
      <c r="B62" s="40"/>
      <c r="D62" s="82">
        <f t="shared" ref="D62:AI62" si="72">((-D61+SQRT(D61^2+4*D16*C16))/(2*C16))^2-1</f>
        <v>1.1907217296711403E-2</v>
      </c>
      <c r="E62" s="82">
        <f t="shared" si="72"/>
        <v>1.2191195753561646E-2</v>
      </c>
      <c r="F62" s="82">
        <f t="shared" si="72"/>
        <v>1.0388615726625527E-2</v>
      </c>
      <c r="G62" s="82">
        <f t="shared" si="72"/>
        <v>1.0226774681332262E-2</v>
      </c>
      <c r="H62" s="82">
        <f t="shared" si="72"/>
        <v>1.25685762581218E-2</v>
      </c>
      <c r="I62" s="82">
        <f t="shared" si="72"/>
        <v>9.3871584716223033E-3</v>
      </c>
      <c r="J62" s="82">
        <f t="shared" si="72"/>
        <v>6.3166674620023233E-3</v>
      </c>
      <c r="K62" s="82">
        <f t="shared" si="72"/>
        <v>1.1595562216745625E-2</v>
      </c>
      <c r="L62" s="82">
        <f t="shared" si="72"/>
        <v>1.4075345000980066E-2</v>
      </c>
      <c r="M62" s="82">
        <f t="shared" si="72"/>
        <v>1.6538484439760026E-2</v>
      </c>
      <c r="N62" s="82">
        <f t="shared" si="72"/>
        <v>1.0619232930356048E-2</v>
      </c>
      <c r="O62" s="82">
        <f t="shared" si="72"/>
        <v>1.9404760544446287E-2</v>
      </c>
      <c r="P62" s="82">
        <f t="shared" si="72"/>
        <v>1.9920149915124474E-2</v>
      </c>
      <c r="Q62" s="82">
        <f t="shared" si="72"/>
        <v>1.6094782570470922E-2</v>
      </c>
      <c r="R62" s="82">
        <f t="shared" si="72"/>
        <v>1.4020589524275096E-2</v>
      </c>
      <c r="S62" s="82">
        <f t="shared" si="72"/>
        <v>6.9523046638546582E-3</v>
      </c>
      <c r="T62" s="82">
        <f t="shared" si="72"/>
        <v>1.5959983506193876E-2</v>
      </c>
      <c r="U62" s="82">
        <f t="shared" si="72"/>
        <v>1.0386531695288026E-2</v>
      </c>
      <c r="V62" s="82">
        <f t="shared" si="72"/>
        <v>1.7206335374157833E-2</v>
      </c>
      <c r="W62" s="82">
        <f t="shared" si="72"/>
        <v>1.4759409933554402E-2</v>
      </c>
      <c r="X62" s="82">
        <f t="shared" si="72"/>
        <v>1.3096934224828605E-2</v>
      </c>
      <c r="Y62" s="82">
        <f t="shared" si="72"/>
        <v>1.0707105199633027E-2</v>
      </c>
      <c r="Z62" s="82">
        <f t="shared" si="72"/>
        <v>1.4036274523073322E-2</v>
      </c>
      <c r="AA62" s="82">
        <f t="shared" si="72"/>
        <v>9.5421674449640559E-3</v>
      </c>
      <c r="AB62" s="82">
        <f t="shared" si="72"/>
        <v>1.1878717317507892E-2</v>
      </c>
      <c r="AC62" s="82">
        <f t="shared" si="72"/>
        <v>1.0888989374827407E-2</v>
      </c>
      <c r="AD62" s="82">
        <f t="shared" si="72"/>
        <v>1.0930468452154507E-2</v>
      </c>
      <c r="AE62" s="82">
        <f t="shared" si="72"/>
        <v>1.0701146161032016E-2</v>
      </c>
      <c r="AF62" s="82">
        <f t="shared" si="72"/>
        <v>1.1501637091075434E-2</v>
      </c>
      <c r="AG62" s="82">
        <f t="shared" si="72"/>
        <v>1.0308448813364235E-2</v>
      </c>
      <c r="AH62" s="82">
        <f t="shared" si="72"/>
        <v>1.0661449023207981E-2</v>
      </c>
      <c r="AI62" s="82">
        <f t="shared" si="72"/>
        <v>1.2464033872065405E-2</v>
      </c>
      <c r="AJ62" s="82">
        <f t="shared" ref="AJ62:BO62" si="73">((-AJ61+SQRT(AJ61^2+4*AJ16*AI16))/(2*AI16))^2-1</f>
        <v>1.1874127644967647E-2</v>
      </c>
      <c r="AK62" s="82">
        <f t="shared" si="73"/>
        <v>1.1708138384569855E-2</v>
      </c>
      <c r="AL62" s="82">
        <f t="shared" si="73"/>
        <v>1.0464949459595418E-2</v>
      </c>
      <c r="AM62" s="82">
        <f t="shared" si="73"/>
        <v>1.1756281919488298E-2</v>
      </c>
      <c r="AN62" s="82">
        <f t="shared" si="73"/>
        <v>1.2505589484726576E-2</v>
      </c>
      <c r="AO62" s="82">
        <f t="shared" si="73"/>
        <v>1.1945711409548476E-2</v>
      </c>
      <c r="AP62" s="82">
        <f t="shared" si="73"/>
        <v>1.4229912673501044E-2</v>
      </c>
      <c r="AQ62" s="82">
        <f t="shared" si="73"/>
        <v>1.3899548478281565E-2</v>
      </c>
      <c r="AR62" s="82">
        <f t="shared" si="73"/>
        <v>1.4095527893610127E-2</v>
      </c>
      <c r="AS62" s="82">
        <f t="shared" si="73"/>
        <v>1.5504562371985831E-2</v>
      </c>
      <c r="AT62" s="82">
        <f t="shared" si="73"/>
        <v>1.2388785235253108E-2</v>
      </c>
      <c r="AU62" s="82">
        <f t="shared" si="73"/>
        <v>1.3535693564626472E-2</v>
      </c>
      <c r="AV62" s="82">
        <f t="shared" si="73"/>
        <v>1.4265289653703661E-2</v>
      </c>
      <c r="AW62" s="82">
        <f t="shared" si="73"/>
        <v>1.3437224837608674E-2</v>
      </c>
      <c r="AX62" s="82">
        <f t="shared" si="73"/>
        <v>1.2804666885101179E-2</v>
      </c>
      <c r="AY62" s="82">
        <f t="shared" si="73"/>
        <v>1.0989138065296888E-2</v>
      </c>
      <c r="AZ62" s="82">
        <f t="shared" si="73"/>
        <v>1.7304803164557292E-2</v>
      </c>
      <c r="BA62" s="82">
        <f t="shared" si="73"/>
        <v>1.2780487213022385E-2</v>
      </c>
      <c r="BB62" s="82">
        <f t="shared" si="73"/>
        <v>1.2543962874929093E-2</v>
      </c>
      <c r="BC62" s="82">
        <f t="shared" si="73"/>
        <v>1.2203328973745986E-2</v>
      </c>
      <c r="BD62" s="82">
        <f t="shared" si="73"/>
        <v>7.4584965144577353E-3</v>
      </c>
      <c r="BE62" s="82">
        <f t="shared" si="73"/>
        <v>1.6305590954952986E-2</v>
      </c>
      <c r="BF62" s="82">
        <f t="shared" si="73"/>
        <v>1.2870582569698197E-2</v>
      </c>
      <c r="BG62" s="82">
        <f t="shared" si="73"/>
        <v>1.469010171991858E-2</v>
      </c>
      <c r="BH62" s="82">
        <f t="shared" si="73"/>
        <v>1.0446471524752532E-2</v>
      </c>
      <c r="BI62" s="82">
        <f t="shared" si="73"/>
        <v>1.2391016095858465E-2</v>
      </c>
      <c r="BJ62" s="82">
        <f t="shared" si="73"/>
        <v>1.1341070978357237E-2</v>
      </c>
      <c r="BK62" s="82">
        <f t="shared" si="73"/>
        <v>1.1951770482039992E-2</v>
      </c>
      <c r="BL62" s="82">
        <f t="shared" si="73"/>
        <v>1.2752331801186623E-2</v>
      </c>
      <c r="BM62" s="82">
        <f t="shared" si="73"/>
        <v>1.0049073523408669E-2</v>
      </c>
      <c r="BN62" s="82">
        <f t="shared" si="73"/>
        <v>1.2568774447144548E-2</v>
      </c>
      <c r="BO62" s="82">
        <f t="shared" si="73"/>
        <v>1.1294935392399674E-2</v>
      </c>
      <c r="BP62" s="82">
        <f t="shared" ref="BP62:CU62" si="74">((-BP61+SQRT(BP61^2+4*BP16*BO16))/(2*BO16))^2-1</f>
        <v>1.5043624648096277E-2</v>
      </c>
      <c r="BQ62" s="82">
        <f t="shared" si="74"/>
        <v>9.5462841142486266E-3</v>
      </c>
      <c r="BR62" s="82">
        <f t="shared" si="74"/>
        <v>1.2456975852729757E-2</v>
      </c>
      <c r="BS62" s="82">
        <f t="shared" si="74"/>
        <v>9.6712065543349546E-3</v>
      </c>
      <c r="BT62" s="82">
        <f t="shared" si="74"/>
        <v>1.3502434262069318E-2</v>
      </c>
      <c r="BU62" s="82">
        <f t="shared" si="74"/>
        <v>1.3698379075623768E-2</v>
      </c>
      <c r="BV62" s="82">
        <f t="shared" si="74"/>
        <v>1.0386221813722507E-2</v>
      </c>
      <c r="BW62" s="82">
        <f t="shared" si="74"/>
        <v>1.0456370064255704E-2</v>
      </c>
      <c r="BX62" s="82">
        <f t="shared" si="74"/>
        <v>1.1164773585649934E-2</v>
      </c>
      <c r="BY62" s="82">
        <f t="shared" si="74"/>
        <v>1.3112806655467324E-2</v>
      </c>
      <c r="BZ62" s="82">
        <f t="shared" si="74"/>
        <v>9.646295481236189E-3</v>
      </c>
      <c r="CA62" s="82">
        <f t="shared" si="74"/>
        <v>1.2630211753459353E-2</v>
      </c>
      <c r="CB62" s="82">
        <f t="shared" si="74"/>
        <v>1.353614391065916E-2</v>
      </c>
      <c r="CC62" s="82">
        <f t="shared" si="74"/>
        <v>1.4050194307323016E-2</v>
      </c>
      <c r="CD62" s="82">
        <f t="shared" si="74"/>
        <v>1.5397322991532292E-2</v>
      </c>
      <c r="CE62" s="82">
        <f t="shared" si="74"/>
        <v>1.0285305865735062E-2</v>
      </c>
      <c r="CF62" s="82">
        <f t="shared" si="74"/>
        <v>5.0894635730092119E-3</v>
      </c>
      <c r="CG62" s="82">
        <f t="shared" si="74"/>
        <v>7.9627375872639572E-3</v>
      </c>
      <c r="CH62" s="82">
        <f t="shared" si="74"/>
        <v>9.6052678367510858E-3</v>
      </c>
      <c r="CI62" s="82">
        <f t="shared" si="74"/>
        <v>1.5019557647095283E-2</v>
      </c>
      <c r="CJ62" s="82">
        <f t="shared" si="74"/>
        <v>1.2856644877257351E-2</v>
      </c>
      <c r="CK62" s="82">
        <f t="shared" si="74"/>
        <v>8.9370194001434644E-3</v>
      </c>
      <c r="CL62" s="82">
        <f t="shared" si="74"/>
        <v>1.2507336485258591E-2</v>
      </c>
      <c r="CM62" s="82">
        <f t="shared" si="74"/>
        <v>1.0832242146363358E-2</v>
      </c>
      <c r="CN62" s="82">
        <f t="shared" si="74"/>
        <v>1.0313313520118772E-2</v>
      </c>
      <c r="CO62" s="82">
        <f t="shared" si="74"/>
        <v>1.0826847136991669E-2</v>
      </c>
      <c r="CP62" s="82">
        <f t="shared" si="74"/>
        <v>1.2760424439675955E-2</v>
      </c>
      <c r="CQ62" s="82">
        <f t="shared" si="74"/>
        <v>1.0298376954742228E-2</v>
      </c>
      <c r="CR62" s="82">
        <f t="shared" si="74"/>
        <v>1.2783095499489638E-2</v>
      </c>
      <c r="CS62" s="82">
        <f t="shared" si="74"/>
        <v>1.1196715738940988E-2</v>
      </c>
      <c r="CT62" s="82">
        <f t="shared" si="74"/>
        <v>1.1401194767659772E-2</v>
      </c>
      <c r="CU62" s="82">
        <f t="shared" si="74"/>
        <v>1.0670644666422202E-2</v>
      </c>
      <c r="CV62" s="82">
        <f t="shared" ref="CV62:EA62" si="75">((-CV61+SQRT(CV61^2+4*CV16*CU16))/(2*CU16))^2-1</f>
        <v>1.0528769835730367E-2</v>
      </c>
      <c r="CW62" s="82">
        <f t="shared" si="75"/>
        <v>1.0644179970412893E-2</v>
      </c>
      <c r="CX62" s="82">
        <f t="shared" si="75"/>
        <v>1.2486940413559022E-2</v>
      </c>
      <c r="CY62" s="82">
        <f t="shared" si="75"/>
        <v>1.0617151794102497E-2</v>
      </c>
      <c r="CZ62" s="82">
        <f t="shared" si="75"/>
        <v>1.1856554232213101E-2</v>
      </c>
      <c r="DA62" s="82">
        <f t="shared" si="75"/>
        <v>1.1428925079140173E-2</v>
      </c>
      <c r="DB62" s="82">
        <f t="shared" si="75"/>
        <v>1.2069968784443219E-2</v>
      </c>
      <c r="DC62" s="82">
        <f t="shared" si="75"/>
        <v>1.1182313724916071E-2</v>
      </c>
      <c r="DD62" s="82">
        <f t="shared" si="75"/>
        <v>1.1333972471906151E-2</v>
      </c>
      <c r="DE62" s="82">
        <f t="shared" si="75"/>
        <v>1.1288828926887096E-2</v>
      </c>
      <c r="DF62" s="82">
        <f t="shared" si="75"/>
        <v>1.2916214683186489E-2</v>
      </c>
      <c r="DG62" s="82">
        <f t="shared" si="75"/>
        <v>1.3440551616059171E-2</v>
      </c>
      <c r="DH62" s="82">
        <f t="shared" si="75"/>
        <v>1.3148641811643325E-2</v>
      </c>
      <c r="DI62" s="82">
        <f t="shared" si="75"/>
        <v>1.2966510728843472E-2</v>
      </c>
      <c r="DJ62" s="82">
        <f t="shared" si="75"/>
        <v>1.3799680560128591E-2</v>
      </c>
      <c r="DK62" s="82">
        <f t="shared" si="75"/>
        <v>1.3066070198772151E-2</v>
      </c>
      <c r="DL62" s="82">
        <f t="shared" si="75"/>
        <v>1.4645944878745709E-2</v>
      </c>
      <c r="DM62" s="82">
        <f t="shared" si="75"/>
        <v>1.243123844322791E-2</v>
      </c>
      <c r="DN62" s="82">
        <f t="shared" si="75"/>
        <v>1.2250320991996633E-2</v>
      </c>
      <c r="DO62" s="82">
        <f t="shared" si="75"/>
        <v>1.4098124026000081E-2</v>
      </c>
      <c r="DP62" s="82">
        <f t="shared" si="75"/>
        <v>1.1459445254659251E-2</v>
      </c>
      <c r="DQ62" s="82">
        <f t="shared" si="75"/>
        <v>1.352366637684832E-2</v>
      </c>
      <c r="DR62" s="82">
        <f t="shared" si="75"/>
        <v>1.2143422590050523E-2</v>
      </c>
      <c r="DS62" s="82">
        <f t="shared" si="75"/>
        <v>1.3732015494414718E-2</v>
      </c>
      <c r="DT62" s="82">
        <f t="shared" si="75"/>
        <v>1.2963185686834189E-2</v>
      </c>
      <c r="DU62" s="82">
        <f t="shared" si="75"/>
        <v>1.1824877727176997E-2</v>
      </c>
      <c r="DV62" s="82">
        <f t="shared" si="75"/>
        <v>1.3656742232137864E-2</v>
      </c>
      <c r="DW62" s="82">
        <f t="shared" si="75"/>
        <v>1.1347515132010377E-2</v>
      </c>
      <c r="DX62" s="82">
        <f t="shared" si="75"/>
        <v>1.2527162432392602E-2</v>
      </c>
      <c r="DY62" s="82">
        <f t="shared" si="75"/>
        <v>1.0819826790736231E-2</v>
      </c>
      <c r="DZ62" s="82">
        <f t="shared" si="75"/>
        <v>1.1660168610105881E-2</v>
      </c>
      <c r="EA62" s="82">
        <f t="shared" si="75"/>
        <v>1.2710437632328597E-2</v>
      </c>
      <c r="EB62" s="82">
        <f t="shared" ref="EB62:FG62" si="76">((-EB61+SQRT(EB61^2+4*EB16*EA16))/(2*EA16))^2-1</f>
        <v>9.0973804957559246E-3</v>
      </c>
      <c r="EC62" s="82">
        <f t="shared" si="76"/>
        <v>1.1118876378629183E-2</v>
      </c>
      <c r="ED62" s="82">
        <f t="shared" si="76"/>
        <v>1.067224038785719E-2</v>
      </c>
      <c r="EE62" s="82">
        <f t="shared" si="76"/>
        <v>1.2458412057452461E-2</v>
      </c>
      <c r="EF62" s="82">
        <f t="shared" si="76"/>
        <v>1.4656261620816791E-2</v>
      </c>
      <c r="EG62" s="82">
        <f t="shared" si="76"/>
        <v>1.2912062396256641E-2</v>
      </c>
      <c r="EH62" s="82">
        <f t="shared" si="76"/>
        <v>1.2211337689254975E-2</v>
      </c>
      <c r="EI62" s="82">
        <f t="shared" si="76"/>
        <v>1.1321571474319336E-2</v>
      </c>
      <c r="EJ62" s="82">
        <f t="shared" si="76"/>
        <v>1.2758190238056466E-2</v>
      </c>
      <c r="EK62" s="82">
        <f t="shared" si="76"/>
        <v>1.1204260954044365E-2</v>
      </c>
      <c r="EL62" s="82">
        <f t="shared" si="76"/>
        <v>1.494417826333061E-2</v>
      </c>
      <c r="EM62" s="82">
        <f t="shared" si="76"/>
        <v>1.3997019791435195E-2</v>
      </c>
      <c r="EN62" s="82">
        <f t="shared" si="76"/>
        <v>8.6695441514659244E-3</v>
      </c>
      <c r="EO62" s="82">
        <f t="shared" si="76"/>
        <v>1.0826513748115829E-2</v>
      </c>
      <c r="EP62" s="82">
        <f t="shared" si="76"/>
        <v>1.8472324728176837E-2</v>
      </c>
      <c r="EQ62" s="82">
        <f t="shared" si="76"/>
        <v>1.4931132138462422E-2</v>
      </c>
      <c r="ER62" s="82">
        <f t="shared" si="76"/>
        <v>1.8944258104027334E-2</v>
      </c>
      <c r="ES62" s="82">
        <f t="shared" si="76"/>
        <v>7.1643919396136013E-3</v>
      </c>
      <c r="ET62" s="82">
        <f t="shared" si="76"/>
        <v>1.0005241682112143E-2</v>
      </c>
      <c r="EU62" s="82">
        <f t="shared" si="76"/>
        <v>1.2803550888810022E-2</v>
      </c>
      <c r="EV62" s="82">
        <f t="shared" si="76"/>
        <v>1.2585104918178658E-2</v>
      </c>
      <c r="EW62" s="82">
        <f t="shared" si="76"/>
        <v>1.0796946270871022E-2</v>
      </c>
      <c r="EX62" s="82">
        <f t="shared" si="76"/>
        <v>1.5997299403149645E-2</v>
      </c>
      <c r="EY62" s="82">
        <f t="shared" si="76"/>
        <v>9.5375312102661258E-3</v>
      </c>
      <c r="EZ62" s="82">
        <f t="shared" si="76"/>
        <v>2.4437322060332889E-2</v>
      </c>
      <c r="FA62" s="82">
        <f t="shared" si="76"/>
        <v>1.1806399425457581E-2</v>
      </c>
      <c r="FB62" s="82">
        <f t="shared" si="76"/>
        <v>1.8330104404417957E-2</v>
      </c>
      <c r="FC62" s="82">
        <f t="shared" si="76"/>
        <v>2.5622018696163096E-2</v>
      </c>
      <c r="FD62" s="82">
        <f t="shared" si="76"/>
        <v>9.6110473191488577E-3</v>
      </c>
      <c r="FE62" s="82">
        <f t="shared" si="76"/>
        <v>3.0401385355161237E-2</v>
      </c>
      <c r="FF62" s="82">
        <f t="shared" si="76"/>
        <v>3.8011862580626943E-2</v>
      </c>
      <c r="FG62" s="82">
        <f t="shared" si="76"/>
        <v>1.1823206283054777E-3</v>
      </c>
      <c r="FH62" s="82">
        <f t="shared" ref="FH62:GM62" si="77">((-FH61+SQRT(FH61^2+4*FH16*FG16))/(2*FG16))^2-1</f>
        <v>2.8209966421103072E-2</v>
      </c>
      <c r="FI62" s="82">
        <f t="shared" si="77"/>
        <v>1.4029723055851928E-2</v>
      </c>
      <c r="FJ62" s="82">
        <f t="shared" si="77"/>
        <v>3.2586452162101098E-2</v>
      </c>
      <c r="FK62" s="82">
        <f t="shared" si="77"/>
        <v>2.5944546072135033E-2</v>
      </c>
      <c r="FL62" s="82">
        <f t="shared" si="77"/>
        <v>3.7163036273121897E-2</v>
      </c>
      <c r="FM62" s="82">
        <f t="shared" si="77"/>
        <v>9.2648995094248843E-3</v>
      </c>
      <c r="FN62" s="82">
        <f t="shared" si="77"/>
        <v>1.1814651578042623E-2</v>
      </c>
      <c r="FO62" s="82">
        <f t="shared" si="77"/>
        <v>2.5337247279736186E-2</v>
      </c>
      <c r="FP62" s="82">
        <f t="shared" si="77"/>
        <v>2.6754372825038786E-2</v>
      </c>
      <c r="FQ62" s="82">
        <f t="shared" si="77"/>
        <v>1.3924935533665916E-2</v>
      </c>
      <c r="FR62" s="82">
        <f t="shared" si="77"/>
        <v>-2.8806478299647775E-4</v>
      </c>
      <c r="FS62" s="82">
        <f t="shared" si="77"/>
        <v>1.0044860123397115E-2</v>
      </c>
      <c r="FT62" s="82">
        <f t="shared" si="77"/>
        <v>1.8109792635691013E-2</v>
      </c>
      <c r="FU62" s="82">
        <f t="shared" si="77"/>
        <v>9.0505735680994626E-3</v>
      </c>
      <c r="FV62" s="82">
        <f t="shared" si="77"/>
        <v>1.6039299710639554E-2</v>
      </c>
      <c r="FW62" s="82">
        <f t="shared" si="77"/>
        <v>1.5737304583058886E-2</v>
      </c>
      <c r="FX62" s="82">
        <f t="shared" si="77"/>
        <v>1.5273862038670982E-2</v>
      </c>
      <c r="FY62" s="82">
        <f t="shared" si="77"/>
        <v>1.3442474776971025E-2</v>
      </c>
      <c r="FZ62" s="82">
        <f t="shared" si="77"/>
        <v>1.521855043620679E-2</v>
      </c>
      <c r="GA62" s="82">
        <f t="shared" si="77"/>
        <v>1.2316449602261637E-2</v>
      </c>
      <c r="GB62" s="82">
        <f t="shared" si="77"/>
        <v>1.2590683440472983E-2</v>
      </c>
      <c r="GC62" s="82">
        <f t="shared" si="77"/>
        <v>1.0459952152572338E-2</v>
      </c>
      <c r="GD62" s="82">
        <f t="shared" si="77"/>
        <v>1.4518232780236895E-2</v>
      </c>
      <c r="GE62" s="82">
        <f t="shared" si="77"/>
        <v>9.416314409750548E-3</v>
      </c>
      <c r="GF62" s="82">
        <f t="shared" si="77"/>
        <v>1.1956747968119519E-2</v>
      </c>
      <c r="GG62" s="82">
        <f t="shared" si="77"/>
        <v>1.023659328863924E-2</v>
      </c>
      <c r="GH62" s="82">
        <f t="shared" si="77"/>
        <v>9.0556964392678463E-3</v>
      </c>
      <c r="GI62" s="82">
        <f t="shared" si="77"/>
        <v>1.1226213676477359E-2</v>
      </c>
      <c r="GJ62" s="82">
        <f t="shared" si="77"/>
        <v>9.843663406690073E-3</v>
      </c>
      <c r="GK62" s="82">
        <f t="shared" si="77"/>
        <v>1.0744878152330495E-2</v>
      </c>
      <c r="GL62" s="82">
        <f t="shared" si="77"/>
        <v>8.8229275345896863E-3</v>
      </c>
      <c r="GM62" s="82">
        <f t="shared" si="77"/>
        <v>9.9710960468613052E-3</v>
      </c>
      <c r="GN62" s="82">
        <f t="shared" ref="GN62" si="78">((-GN61+SQRT(GN61^2+4*GN16*GM16))/(2*GM16))^2-1</f>
        <v>8.374984058577617E-3</v>
      </c>
      <c r="GO62" s="82">
        <f t="shared" ref="GO62" si="79">((-GO61+SQRT(GO61^2+4*GO16*GN16))/(2*GN16))^2-1</f>
        <v>8.3380555182548388E-3</v>
      </c>
      <c r="GP62" s="82">
        <f t="shared" ref="GP62" si="80">((-GP61+SQRT(GP61^2+4*GP16*GO16))/(2*GO16))^2-1</f>
        <v>9.4702541862352607E-3</v>
      </c>
      <c r="GQ62" s="82">
        <f t="shared" ref="GQ62" si="81">((-GQ61+SQRT(GQ61^2+4*GQ16*GP16))/(2*GP16))^2-1</f>
        <v>8.617051300873424E-3</v>
      </c>
      <c r="GR62" s="82">
        <f t="shared" ref="GR62" si="82">((-GR61+SQRT(GR61^2+4*GR16*GQ16))/(2*GQ16))^2-1</f>
        <v>1.162497994832612E-2</v>
      </c>
      <c r="GS62" s="82">
        <f t="shared" ref="GS62" si="83">((-GS61+SQRT(GS61^2+4*GS16*GR16))/(2*GR16))^2-1</f>
        <v>1.3048618447871307E-2</v>
      </c>
      <c r="GT62" s="82">
        <f t="shared" ref="GT62" si="84">((-GT61+SQRT(GT61^2+4*GT16*GS16))/(2*GS16))^2-1</f>
        <v>7.4473288350831446E-3</v>
      </c>
    </row>
    <row r="63" spans="1:202" s="69" customFormat="1" ht="15" x14ac:dyDescent="0.25">
      <c r="A63" s="75"/>
      <c r="B63" s="40"/>
      <c r="CI63" s="95"/>
      <c r="CJ63" s="96"/>
      <c r="CK63" s="96"/>
      <c r="CL63" s="96"/>
      <c r="CM63" s="96"/>
      <c r="CN63" s="96"/>
      <c r="CO63" s="96"/>
      <c r="CP63" s="96"/>
      <c r="CQ63" s="96"/>
      <c r="CR63" s="96"/>
      <c r="CS63" s="96"/>
      <c r="CT63" s="96"/>
      <c r="CU63" s="97"/>
      <c r="CV63" s="96"/>
      <c r="CW63" s="96"/>
      <c r="CX63" s="96"/>
      <c r="CY63" s="96"/>
      <c r="CZ63" s="96"/>
      <c r="DA63" s="96"/>
      <c r="DB63" s="96"/>
      <c r="DC63" s="96"/>
      <c r="DD63" s="96"/>
      <c r="DE63" s="96"/>
      <c r="DF63" s="96"/>
      <c r="DG63" s="96"/>
      <c r="DH63" s="96"/>
      <c r="DI63" s="96"/>
      <c r="DJ63" s="96"/>
      <c r="DK63" s="96"/>
      <c r="DL63" s="96"/>
      <c r="DM63" s="96"/>
      <c r="DN63" s="96"/>
      <c r="DO63" s="96"/>
      <c r="DP63" s="96"/>
      <c r="DQ63" s="96"/>
      <c r="DR63" s="96"/>
      <c r="DS63" s="97"/>
      <c r="DT63" s="96"/>
      <c r="DU63" s="96"/>
      <c r="DV63" s="96"/>
      <c r="DW63" s="96"/>
      <c r="DX63" s="96"/>
      <c r="DY63" s="96"/>
      <c r="DZ63" s="96"/>
      <c r="EA63" s="96"/>
      <c r="EB63" s="96"/>
      <c r="EC63" s="96"/>
      <c r="ED63" s="96"/>
      <c r="EE63" s="97"/>
      <c r="EF63" s="96"/>
      <c r="EG63" s="96"/>
      <c r="EH63" s="96"/>
      <c r="EI63" s="96"/>
      <c r="EJ63" s="96"/>
      <c r="EK63" s="96"/>
      <c r="EL63" s="96"/>
      <c r="EM63" s="96"/>
      <c r="EN63" s="96"/>
      <c r="EO63" s="96"/>
      <c r="EP63" s="96"/>
      <c r="EQ63" s="97"/>
      <c r="FP63" s="70"/>
    </row>
    <row r="64" spans="1:202" s="69" customFormat="1" x14ac:dyDescent="0.2">
      <c r="A64" s="75" t="s">
        <v>55</v>
      </c>
      <c r="B64" s="40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4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4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/>
      <c r="AM64" s="88"/>
      <c r="AN64" s="88"/>
      <c r="AO64" s="88"/>
      <c r="AP64" s="88"/>
      <c r="AQ64" s="88"/>
      <c r="AR64" s="88"/>
      <c r="AS64" s="88"/>
      <c r="AT64" s="88"/>
      <c r="AU64" s="88"/>
      <c r="AV64" s="88"/>
      <c r="AW64" s="88"/>
      <c r="AX64" s="88"/>
      <c r="AY64" s="88"/>
      <c r="AZ64" s="83"/>
      <c r="BA64" s="83"/>
      <c r="BB64" s="83"/>
      <c r="BC64" s="83"/>
      <c r="BD64" s="83"/>
      <c r="BE64" s="83"/>
      <c r="BF64" s="83"/>
      <c r="BG64" s="83"/>
      <c r="BH64" s="83"/>
      <c r="BI64" s="83"/>
      <c r="BJ64" s="83"/>
      <c r="BK64" s="84"/>
      <c r="BL64" s="83"/>
      <c r="BM64" s="83"/>
      <c r="BN64" s="83"/>
      <c r="BO64" s="83"/>
      <c r="BP64" s="83"/>
      <c r="BQ64" s="83"/>
      <c r="BR64" s="83"/>
      <c r="BS64" s="83"/>
      <c r="BT64" s="83"/>
      <c r="BU64" s="83"/>
      <c r="BV64" s="83"/>
      <c r="BW64" s="85"/>
      <c r="BX64" s="83"/>
      <c r="BY64" s="86"/>
      <c r="BZ64" s="83"/>
      <c r="CA64" s="83"/>
      <c r="CB64" s="83"/>
      <c r="CC64" s="83"/>
      <c r="CD64" s="83"/>
      <c r="CE64" s="83"/>
      <c r="CF64" s="83"/>
      <c r="CG64" s="83"/>
      <c r="CH64" s="83"/>
      <c r="CI64" s="85">
        <v>5328.13607641</v>
      </c>
      <c r="CJ64" s="83"/>
      <c r="CK64" s="83"/>
      <c r="CL64" s="83"/>
      <c r="CM64" s="83"/>
      <c r="CN64" s="83"/>
      <c r="CO64" s="83"/>
      <c r="CP64" s="83"/>
      <c r="CQ64" s="83"/>
      <c r="CR64" s="83"/>
      <c r="CS64" s="83"/>
      <c r="CT64" s="83"/>
      <c r="CU64" s="85">
        <v>2281.0733844699998</v>
      </c>
      <c r="CV64" s="83"/>
      <c r="CW64" s="83"/>
      <c r="CX64" s="83"/>
      <c r="CY64" s="83"/>
      <c r="CZ64" s="83"/>
      <c r="DA64" s="83"/>
      <c r="DB64" s="83"/>
      <c r="DC64" s="83"/>
      <c r="DD64" s="83"/>
      <c r="DE64" s="83"/>
      <c r="DF64" s="83"/>
      <c r="DG64" s="85">
        <v>0</v>
      </c>
      <c r="DH64" s="83"/>
      <c r="DI64" s="83"/>
      <c r="DJ64" s="83"/>
      <c r="DK64" s="83"/>
      <c r="DL64" s="83"/>
      <c r="DM64" s="83"/>
      <c r="DN64" s="83"/>
      <c r="DO64" s="83"/>
      <c r="DP64" s="83"/>
      <c r="DQ64" s="83"/>
      <c r="DR64" s="83"/>
      <c r="DS64" s="85">
        <v>694.34137704000102</v>
      </c>
      <c r="DT64" s="83"/>
      <c r="DU64" s="83"/>
      <c r="DV64" s="83"/>
      <c r="DW64" s="83"/>
      <c r="DX64" s="83"/>
      <c r="DY64" s="83"/>
      <c r="DZ64" s="83"/>
      <c r="EA64" s="83"/>
      <c r="EB64" s="83"/>
      <c r="EC64" s="83"/>
      <c r="ED64" s="83"/>
      <c r="EE64" s="85">
        <v>1124.4250747000001</v>
      </c>
      <c r="EF64" s="83"/>
      <c r="EG64" s="83"/>
      <c r="EH64" s="83"/>
      <c r="EI64" s="83"/>
      <c r="EJ64" s="83"/>
      <c r="EK64" s="83"/>
      <c r="EL64" s="83"/>
      <c r="EM64" s="83"/>
      <c r="EN64" s="83"/>
      <c r="EO64" s="83"/>
      <c r="EP64" s="83"/>
      <c r="EQ64" s="84">
        <v>2382.1727411400002</v>
      </c>
      <c r="ER64" s="88">
        <v>-3102.4795591699994</v>
      </c>
      <c r="ES64" s="88">
        <v>7307.65749908</v>
      </c>
      <c r="ET64" s="88">
        <v>7233.3676660900001</v>
      </c>
      <c r="EU64" s="88">
        <v>4309.2317858399992</v>
      </c>
      <c r="EV64" s="88">
        <v>507.26109168000028</v>
      </c>
      <c r="EW64" s="88">
        <v>4019.5552040600001</v>
      </c>
      <c r="EX64" s="88">
        <v>-3237.65826208</v>
      </c>
      <c r="EY64" s="88">
        <v>4022.4990852800001</v>
      </c>
      <c r="EZ64" s="88">
        <v>-17459.532898609999</v>
      </c>
      <c r="FA64" s="88">
        <v>-255.12545654999829</v>
      </c>
      <c r="FB64" s="88">
        <v>-8841.7363161199992</v>
      </c>
      <c r="FC64" s="88">
        <v>-5183.6148798400009</v>
      </c>
      <c r="FD64" s="88">
        <v>-2125.2282871600028</v>
      </c>
      <c r="FE64" s="88">
        <v>-17305.14362576</v>
      </c>
      <c r="FF64" s="88">
        <v>-35311.21215213</v>
      </c>
      <c r="FG64" s="88">
        <v>23566.349864540003</v>
      </c>
      <c r="FH64" s="88">
        <v>-17850.246850740001</v>
      </c>
      <c r="FI64" s="88">
        <v>11999.43890748</v>
      </c>
      <c r="FJ64" s="88">
        <v>-29645.018</v>
      </c>
      <c r="FK64" s="88">
        <v>-18053.98</v>
      </c>
      <c r="FL64" s="88">
        <v>-28522.769</v>
      </c>
      <c r="FM64" s="88">
        <v>13885.41949226</v>
      </c>
      <c r="FN64" s="88">
        <v>938.81963466999196</v>
      </c>
      <c r="FO64" s="147">
        <v>-4204.7813256199997</v>
      </c>
      <c r="FP64" s="147">
        <v>-2282.34807692</v>
      </c>
      <c r="FQ64" s="147">
        <v>5242.9516270200002</v>
      </c>
      <c r="FR64" s="147">
        <v>45084.208393530003</v>
      </c>
      <c r="FS64" s="147">
        <v>12362.546184770001</v>
      </c>
      <c r="FT64" s="147">
        <v>-8573.5589373500006</v>
      </c>
      <c r="FU64" s="147">
        <v>26872.511374790003</v>
      </c>
      <c r="FV64" s="147">
        <v>-1173.0347017600006</v>
      </c>
      <c r="FW64" s="147">
        <v>2593.4766922400004</v>
      </c>
      <c r="FX64" s="147">
        <v>436.2237271099998</v>
      </c>
      <c r="FY64" s="147">
        <v>2918.3331538299999</v>
      </c>
      <c r="FZ64" s="147">
        <v>-4207.48078919</v>
      </c>
      <c r="GA64" s="147">
        <v>4529.8410907099997</v>
      </c>
      <c r="GB64" s="147">
        <v>3461.9403941100004</v>
      </c>
      <c r="GC64" s="147">
        <v>1670.2104334399999</v>
      </c>
      <c r="GD64" s="147">
        <v>-257.89133457999964</v>
      </c>
      <c r="GE64" s="147">
        <v>-431.08186504999998</v>
      </c>
      <c r="GF64" s="147">
        <v>138.24097750999945</v>
      </c>
      <c r="GG64" s="147">
        <v>-1244.9930857699994</v>
      </c>
      <c r="GH64" s="147">
        <v>5671.8285739299999</v>
      </c>
      <c r="GI64" s="147">
        <v>-170.7347872199999</v>
      </c>
      <c r="GJ64" s="147">
        <v>-157.12055034000008</v>
      </c>
      <c r="GK64" s="147">
        <v>-2404.4399284800002</v>
      </c>
      <c r="GL64" s="147">
        <v>408.53372443999956</v>
      </c>
      <c r="GM64" s="147">
        <v>-402.19117942999992</v>
      </c>
      <c r="GN64" s="147">
        <v>3043</v>
      </c>
      <c r="GO64" s="147">
        <v>-1029</v>
      </c>
      <c r="GP64" s="147">
        <v>-1234.4073575000002</v>
      </c>
      <c r="GQ64" s="147">
        <v>-4288.1371757000006</v>
      </c>
      <c r="GR64" s="147">
        <v>-5708.7913937400008</v>
      </c>
      <c r="GS64" s="147">
        <v>-8448.594620060001</v>
      </c>
      <c r="GT64" s="147">
        <v>8016</v>
      </c>
    </row>
    <row r="65" spans="1:203" s="69" customFormat="1" x14ac:dyDescent="0.2">
      <c r="A65" s="75" t="s">
        <v>56</v>
      </c>
      <c r="B65" s="40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52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87"/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87"/>
      <c r="CW65" s="87"/>
      <c r="CX65" s="87"/>
      <c r="CY65" s="87"/>
      <c r="CZ65" s="87"/>
      <c r="DA65" s="87"/>
      <c r="DB65" s="87"/>
      <c r="DC65" s="87"/>
      <c r="DD65" s="87"/>
      <c r="DE65" s="87"/>
      <c r="DF65" s="87"/>
      <c r="DG65" s="87"/>
      <c r="DH65" s="87"/>
      <c r="DI65" s="87"/>
      <c r="DJ65" s="87"/>
      <c r="DK65" s="87"/>
      <c r="DL65" s="87"/>
      <c r="DM65" s="87"/>
      <c r="DN65" s="87"/>
      <c r="DO65" s="87"/>
      <c r="DP65" s="87"/>
      <c r="DQ65" s="87"/>
      <c r="DR65" s="87"/>
      <c r="DS65" s="87"/>
      <c r="DT65" s="87"/>
      <c r="DU65" s="87"/>
      <c r="DV65" s="87"/>
      <c r="DW65" s="87"/>
      <c r="DX65" s="87"/>
      <c r="DY65" s="87"/>
      <c r="DZ65" s="87"/>
      <c r="EA65" s="87"/>
      <c r="EB65" s="87"/>
      <c r="EC65" s="87"/>
      <c r="ED65" s="87"/>
      <c r="EE65" s="87"/>
      <c r="EF65" s="87"/>
      <c r="EG65" s="87"/>
      <c r="EH65" s="87"/>
      <c r="EI65" s="87"/>
      <c r="EJ65" s="87"/>
      <c r="EK65" s="87"/>
      <c r="EL65" s="87"/>
      <c r="EM65" s="87"/>
      <c r="EN65" s="87"/>
      <c r="EO65" s="87"/>
      <c r="EP65" s="87"/>
      <c r="EQ65" s="87"/>
      <c r="ER65" s="55">
        <f t="shared" ref="ER65:GT65" si="85">ER23+ER64</f>
        <v>27296.829304984916</v>
      </c>
      <c r="ES65" s="55">
        <f t="shared" si="85"/>
        <v>18953.552801941063</v>
      </c>
      <c r="ET65" s="55">
        <f t="shared" si="85"/>
        <v>23834.901502389526</v>
      </c>
      <c r="EU65" s="55">
        <f t="shared" si="85"/>
        <v>25820.3714042342</v>
      </c>
      <c r="EV65" s="55">
        <f t="shared" si="85"/>
        <v>21904.600300879134</v>
      </c>
      <c r="EW65" s="55">
        <f t="shared" si="85"/>
        <v>22710.670499067899</v>
      </c>
      <c r="EX65" s="55">
        <f t="shared" si="85"/>
        <v>24758.193719802475</v>
      </c>
      <c r="EY65" s="55">
        <f t="shared" si="85"/>
        <v>21038.913268650449</v>
      </c>
      <c r="EZ65" s="55">
        <f t="shared" si="85"/>
        <v>26425.071924764212</v>
      </c>
      <c r="FA65" s="55">
        <f t="shared" si="85"/>
        <v>21252.482644385673</v>
      </c>
      <c r="FB65" s="55">
        <f t="shared" si="85"/>
        <v>24680.287839900593</v>
      </c>
      <c r="FC65" s="55">
        <f t="shared" si="85"/>
        <v>42023.9719315205</v>
      </c>
      <c r="FD65" s="55">
        <f t="shared" si="85"/>
        <v>15896.316602647432</v>
      </c>
      <c r="FE65" s="55">
        <f t="shared" si="85"/>
        <v>39031.913482732969</v>
      </c>
      <c r="FF65" s="55">
        <f t="shared" si="85"/>
        <v>34177.420667376005</v>
      </c>
      <c r="FG65" s="55">
        <f t="shared" si="85"/>
        <v>25779.142382201248</v>
      </c>
      <c r="FH65" s="55">
        <f t="shared" si="85"/>
        <v>35026.776333460715</v>
      </c>
      <c r="FI65" s="55">
        <f t="shared" si="85"/>
        <v>38932.508070558419</v>
      </c>
      <c r="FJ65" s="55">
        <f t="shared" si="85"/>
        <v>33107.90496627141</v>
      </c>
      <c r="FK65" s="55">
        <f t="shared" si="85"/>
        <v>31649.231260130331</v>
      </c>
      <c r="FL65" s="55">
        <f t="shared" si="85"/>
        <v>41470.311057170038</v>
      </c>
      <c r="FM65" s="55">
        <f t="shared" si="85"/>
        <v>31769.161401924288</v>
      </c>
      <c r="FN65" s="55">
        <f t="shared" si="85"/>
        <v>24428.951625322807</v>
      </c>
      <c r="FO65" s="147">
        <f t="shared" si="85"/>
        <v>47887.927180840226</v>
      </c>
      <c r="FP65" s="147">
        <f t="shared" si="85"/>
        <v>53935.919143746949</v>
      </c>
      <c r="FQ65" s="147">
        <f t="shared" si="85"/>
        <v>35030.240592931921</v>
      </c>
      <c r="FR65" s="147">
        <f t="shared" si="85"/>
        <v>44435.735390072521</v>
      </c>
      <c r="FS65" s="147">
        <f t="shared" si="85"/>
        <v>35707.119287898393</v>
      </c>
      <c r="FT65" s="147">
        <f t="shared" si="85"/>
        <v>33924.087924811945</v>
      </c>
      <c r="FU65" s="147">
        <f t="shared" si="85"/>
        <v>48985.015133514607</v>
      </c>
      <c r="FV65" s="147">
        <f t="shared" si="85"/>
        <v>39414.285363031631</v>
      </c>
      <c r="FW65" s="147">
        <f t="shared" si="85"/>
        <v>43269.807461186356</v>
      </c>
      <c r="FX65" s="147">
        <f t="shared" si="85"/>
        <v>40894.005328940199</v>
      </c>
      <c r="FY65" s="147">
        <f t="shared" si="85"/>
        <v>39123.273523713477</v>
      </c>
      <c r="FZ65" s="147">
        <f t="shared" si="85"/>
        <v>37079.197677112963</v>
      </c>
      <c r="GA65" s="147">
        <f t="shared" si="85"/>
        <v>39029.270216052784</v>
      </c>
      <c r="GB65" s="147">
        <f t="shared" si="85"/>
        <v>39874.593272460508</v>
      </c>
      <c r="GC65" s="147">
        <f t="shared" si="85"/>
        <v>32446.109036516562</v>
      </c>
      <c r="GD65" s="147">
        <f t="shared" si="85"/>
        <v>43043.947623497472</v>
      </c>
      <c r="GE65" s="147">
        <f t="shared" si="85"/>
        <v>27899.636175534688</v>
      </c>
      <c r="GF65" s="147">
        <f t="shared" si="85"/>
        <v>36390.350834422417</v>
      </c>
      <c r="GG65" s="147">
        <f t="shared" si="85"/>
        <v>30265.820330703598</v>
      </c>
      <c r="GH65" s="147">
        <f t="shared" si="85"/>
        <v>34153.521668591566</v>
      </c>
      <c r="GI65" s="147">
        <f t="shared" si="85"/>
        <v>35841.311852807936</v>
      </c>
      <c r="GJ65" s="147">
        <f t="shared" si="85"/>
        <v>31891.964638930061</v>
      </c>
      <c r="GK65" s="147">
        <f t="shared" si="85"/>
        <v>32846.645299421696</v>
      </c>
      <c r="GL65" s="147">
        <f t="shared" si="85"/>
        <v>29537.298545151032</v>
      </c>
      <c r="GM65" s="147">
        <f t="shared" si="85"/>
        <v>32916.877333693425</v>
      </c>
      <c r="GN65" s="147">
        <f t="shared" si="85"/>
        <v>31357.033114809889</v>
      </c>
      <c r="GO65" s="147">
        <f t="shared" si="85"/>
        <v>27363.608383372844</v>
      </c>
      <c r="GP65" s="147">
        <f t="shared" si="85"/>
        <v>31261.396464076683</v>
      </c>
      <c r="GQ65" s="147">
        <f t="shared" si="85"/>
        <v>25362.902687850568</v>
      </c>
      <c r="GR65" s="147">
        <f t="shared" si="85"/>
        <v>33963.389757715391</v>
      </c>
      <c r="GS65" s="147">
        <f t="shared" si="85"/>
        <v>36001.372312984866</v>
      </c>
      <c r="GT65" s="147">
        <f t="shared" si="85"/>
        <v>33777.65582213609</v>
      </c>
    </row>
    <row r="66" spans="1:203" s="69" customFormat="1" x14ac:dyDescent="0.25">
      <c r="A66" s="75" t="s">
        <v>57</v>
      </c>
      <c r="B66" s="40"/>
      <c r="ER66" s="72">
        <f t="shared" ref="ER66:GM66" si="86">ER16-EQ16-ER65</f>
        <v>-40428.721051974368</v>
      </c>
      <c r="ES66" s="72">
        <f t="shared" si="86"/>
        <v>17379.643418758867</v>
      </c>
      <c r="ET66" s="72">
        <f t="shared" si="86"/>
        <v>12310.213334058812</v>
      </c>
      <c r="EU66" s="72">
        <f t="shared" si="86"/>
        <v>-15524.065029511807</v>
      </c>
      <c r="EV66" s="72">
        <f t="shared" si="86"/>
        <v>7986.9712653696442</v>
      </c>
      <c r="EW66" s="72">
        <f t="shared" si="86"/>
        <v>6567.162679315632</v>
      </c>
      <c r="EX66" s="72">
        <f t="shared" si="86"/>
        <v>-7024.7862794003959</v>
      </c>
      <c r="EY66" s="72">
        <f t="shared" si="86"/>
        <v>18576.16747972948</v>
      </c>
      <c r="EZ66" s="72">
        <f t="shared" si="86"/>
        <v>-16129.106784064104</v>
      </c>
      <c r="FA66" s="72">
        <f t="shared" si="86"/>
        <v>-1952.8409071089845</v>
      </c>
      <c r="FB66" s="72">
        <f t="shared" si="86"/>
        <v>-17869.464343652719</v>
      </c>
      <c r="FC66" s="72">
        <f t="shared" si="86"/>
        <v>-7778.9014400081942</v>
      </c>
      <c r="FD66" s="72">
        <f t="shared" si="86"/>
        <v>-14034.423738627589</v>
      </c>
      <c r="FE66" s="72">
        <f t="shared" si="86"/>
        <v>-46977.453523083488</v>
      </c>
      <c r="FF66" s="72">
        <f t="shared" si="86"/>
        <v>-63582.690420969724</v>
      </c>
      <c r="FG66" s="72">
        <f t="shared" si="86"/>
        <v>24266.060267041928</v>
      </c>
      <c r="FH66" s="72">
        <f t="shared" si="86"/>
        <v>-29063.987228891943</v>
      </c>
      <c r="FI66" s="72">
        <f t="shared" si="86"/>
        <v>20210.539511193878</v>
      </c>
      <c r="FJ66" s="72">
        <f t="shared" si="86"/>
        <v>-45099.224427514404</v>
      </c>
      <c r="FK66" s="72">
        <f t="shared" si="86"/>
        <v>-52537.694680274144</v>
      </c>
      <c r="FL66" s="72">
        <f t="shared" si="86"/>
        <v>-65380.76396978402</v>
      </c>
      <c r="FM66" s="72">
        <f t="shared" si="86"/>
        <v>34725.530374078939</v>
      </c>
      <c r="FN66" s="72">
        <f t="shared" si="86"/>
        <v>30567.485779681825</v>
      </c>
      <c r="FO66" s="72">
        <f t="shared" si="86"/>
        <v>61490.080309903191</v>
      </c>
      <c r="FP66" s="72">
        <f t="shared" si="86"/>
        <v>-69418.998349011759</v>
      </c>
      <c r="FQ66" s="72">
        <f t="shared" si="86"/>
        <v>30336.17164373392</v>
      </c>
      <c r="FR66" s="72">
        <f t="shared" si="86"/>
        <v>83635.838228701323</v>
      </c>
      <c r="FS66" s="72">
        <f t="shared" si="86"/>
        <v>6061.009281618426</v>
      </c>
      <c r="FT66" s="72">
        <f t="shared" si="86"/>
        <v>-11404.820403135338</v>
      </c>
      <c r="FU66" s="72">
        <f t="shared" si="86"/>
        <v>101587.68934647545</v>
      </c>
      <c r="FV66" s="72">
        <f t="shared" si="86"/>
        <v>2757.3633294002284</v>
      </c>
      <c r="FW66" s="72">
        <f t="shared" si="86"/>
        <v>23172.979525922754</v>
      </c>
      <c r="FX66" s="72">
        <f t="shared" si="86"/>
        <v>20658.024575230695</v>
      </c>
      <c r="FY66" s="72">
        <f t="shared" si="86"/>
        <v>-16053.077800776358</v>
      </c>
      <c r="FZ66" s="72">
        <f t="shared" si="86"/>
        <v>-15911.967713952377</v>
      </c>
      <c r="GA66" s="72">
        <f t="shared" si="86"/>
        <v>109777.27757894677</v>
      </c>
      <c r="GB66" s="72">
        <f t="shared" si="86"/>
        <v>-5231.4226368729724</v>
      </c>
      <c r="GC66" s="72">
        <f t="shared" si="86"/>
        <v>27813.195407444913</v>
      </c>
      <c r="GD66" s="72">
        <f t="shared" si="86"/>
        <v>-10245.171143994332</v>
      </c>
      <c r="GE66" s="72">
        <f t="shared" si="86"/>
        <v>-23485.617742212024</v>
      </c>
      <c r="GF66" s="72">
        <f t="shared" si="86"/>
        <v>13720.039503391694</v>
      </c>
      <c r="GG66" s="72">
        <f t="shared" si="86"/>
        <v>7486.5869914796531</v>
      </c>
      <c r="GH66" s="72">
        <f t="shared" si="86"/>
        <v>59028.364943109889</v>
      </c>
      <c r="GI66" s="72">
        <f t="shared" si="86"/>
        <v>3740.4888081487152</v>
      </c>
      <c r="GJ66" s="72">
        <f t="shared" si="86"/>
        <v>20513.999440470929</v>
      </c>
      <c r="GK66" s="72">
        <f t="shared" si="86"/>
        <v>-32343.093720457124</v>
      </c>
      <c r="GL66" s="72">
        <f t="shared" si="86"/>
        <v>5445.3037569783482</v>
      </c>
      <c r="GM66" s="72">
        <f t="shared" si="86"/>
        <v>16478.00271699742</v>
      </c>
      <c r="GN66" s="72">
        <f t="shared" ref="GN66" si="87">GN16-GM16-GN65</f>
        <v>-7363.4063395106896</v>
      </c>
      <c r="GO66" s="72">
        <f t="shared" ref="GO66" si="88">GO16-GN16-GO65</f>
        <v>-2483.1249875924077</v>
      </c>
      <c r="GP66" s="72">
        <f t="shared" ref="GP66" si="89">GP16-GO16-GP65</f>
        <v>309.54338309089871</v>
      </c>
      <c r="GQ66" s="72">
        <f t="shared" ref="GQ66" si="90">GQ16-GP16-GQ65</f>
        <v>-40636.976609920777</v>
      </c>
      <c r="GR66" s="72">
        <f t="shared" ref="GR66" si="91">GR16-GQ16-GR65</f>
        <v>-65389.752284615526</v>
      </c>
      <c r="GS66" s="72">
        <f t="shared" ref="GS66" si="92">GS16-GR16-GS65</f>
        <v>-12014.638397430041</v>
      </c>
      <c r="GT66" s="72">
        <f t="shared" ref="GT66" si="93">GT16-GS16-GT65</f>
        <v>29066.981881252374</v>
      </c>
    </row>
    <row r="67" spans="1:203" s="69" customFormat="1" x14ac:dyDescent="0.25">
      <c r="A67" s="75" t="s">
        <v>17</v>
      </c>
      <c r="B67" s="40"/>
      <c r="ER67" s="89">
        <f t="shared" ref="ER67:GF67" si="94">((-ER66+SQRT(ER66^2+4*ER16*EQ16))/(2*EQ16))^2-1</f>
        <v>1.6994604034328287E-2</v>
      </c>
      <c r="ES67" s="89">
        <f t="shared" si="94"/>
        <v>1.1686251903165079E-2</v>
      </c>
      <c r="ET67" s="89">
        <f t="shared" si="94"/>
        <v>1.4395931452608979E-2</v>
      </c>
      <c r="EU67" s="89">
        <f t="shared" si="94"/>
        <v>1.5388055992865413E-2</v>
      </c>
      <c r="EV67" s="89">
        <f t="shared" si="94"/>
        <v>1.2885375110366581E-2</v>
      </c>
      <c r="EW67" s="89">
        <f t="shared" si="94"/>
        <v>1.3134068843496216E-2</v>
      </c>
      <c r="EX67" s="89">
        <f t="shared" si="94"/>
        <v>1.4134237519121795E-2</v>
      </c>
      <c r="EY67" s="89">
        <f t="shared" si="94"/>
        <v>1.1805412977122787E-2</v>
      </c>
      <c r="EZ67" s="89">
        <f t="shared" si="94"/>
        <v>1.4644308206444911E-2</v>
      </c>
      <c r="FA67" s="89">
        <f t="shared" si="94"/>
        <v>1.1665536445569114E-2</v>
      </c>
      <c r="FB67" s="89">
        <f t="shared" si="94"/>
        <v>1.3463055433091897E-2</v>
      </c>
      <c r="FC67" s="89">
        <f t="shared" si="94"/>
        <v>2.2776796348045414E-2</v>
      </c>
      <c r="FD67" s="89">
        <f t="shared" si="94"/>
        <v>8.472863348384374E-3</v>
      </c>
      <c r="FE67" s="89">
        <f t="shared" si="94"/>
        <v>2.0966390730584594E-2</v>
      </c>
      <c r="FF67" s="89">
        <f t="shared" si="94"/>
        <v>1.8520152952900215E-2</v>
      </c>
      <c r="FG67" s="89">
        <f t="shared" si="94"/>
        <v>1.3861621998264795E-2</v>
      </c>
      <c r="FH67" s="89">
        <f t="shared" si="94"/>
        <v>1.8599227559260356E-2</v>
      </c>
      <c r="FI67" s="89">
        <f t="shared" si="94"/>
        <v>2.0343884632071374E-2</v>
      </c>
      <c r="FJ67" s="89">
        <f t="shared" si="94"/>
        <v>1.7062809191118911E-2</v>
      </c>
      <c r="FK67" s="89">
        <f t="shared" si="94"/>
        <v>1.6444097218550224E-2</v>
      </c>
      <c r="FL67" s="89">
        <f t="shared" si="94"/>
        <v>2.1856208100398788E-2</v>
      </c>
      <c r="FM67" s="89">
        <f t="shared" si="94"/>
        <v>1.6517957454041721E-2</v>
      </c>
      <c r="FN67" s="89">
        <f t="shared" si="94"/>
        <v>1.2289746611926944E-2</v>
      </c>
      <c r="FO67" s="89">
        <f t="shared" si="94"/>
        <v>2.3268273338253209E-2</v>
      </c>
      <c r="FP67" s="89">
        <f t="shared" si="94"/>
        <v>2.5654472242715665E-2</v>
      </c>
      <c r="FQ67" s="89">
        <f t="shared" si="94"/>
        <v>1.6396000266845734E-2</v>
      </c>
      <c r="FR67" s="89">
        <f t="shared" si="94"/>
        <v>1.9940799459864378E-2</v>
      </c>
      <c r="FS67" s="89">
        <f t="shared" si="94"/>
        <v>1.5405197458993936E-2</v>
      </c>
      <c r="FT67" s="89">
        <f t="shared" si="94"/>
        <v>1.4430077254118379E-2</v>
      </c>
      <c r="FU67" s="89">
        <f t="shared" si="94"/>
        <v>2.0161174665122905E-2</v>
      </c>
      <c r="FV67" s="89">
        <f t="shared" si="94"/>
        <v>1.5572143854424958E-2</v>
      </c>
      <c r="FW67" s="89">
        <f t="shared" si="94"/>
        <v>1.6749086105784183E-2</v>
      </c>
      <c r="FX67" s="89">
        <f t="shared" si="94"/>
        <v>1.5439816812660156E-2</v>
      </c>
      <c r="FY67" s="89">
        <f t="shared" si="94"/>
        <v>1.4533854146289604E-2</v>
      </c>
      <c r="FZ67" s="89">
        <f t="shared" si="94"/>
        <v>1.3657109360195374E-2</v>
      </c>
      <c r="GA67" s="89">
        <f t="shared" si="94"/>
        <v>1.394497403657069E-2</v>
      </c>
      <c r="GB67" s="89">
        <f t="shared" si="94"/>
        <v>1.379597301112101E-2</v>
      </c>
      <c r="GC67" s="89">
        <f t="shared" si="94"/>
        <v>1.1030744662782199E-2</v>
      </c>
      <c r="GD67" s="89">
        <f t="shared" si="94"/>
        <v>1.4431145900053677E-2</v>
      </c>
      <c r="GE67" s="89">
        <f t="shared" si="94"/>
        <v>9.2723737957181029E-3</v>
      </c>
      <c r="GF67" s="89">
        <f t="shared" si="94"/>
        <v>1.2002616025193147E-2</v>
      </c>
      <c r="GG67" s="89">
        <f t="shared" ref="GG67" si="95">((-GG66+SQRT(GG66^2+4*GG16*GF16))/(2*GF16))^2-1</f>
        <v>9.830161176441754E-3</v>
      </c>
      <c r="GH67" s="89">
        <f t="shared" ref="GH67:GM67" si="96">((-GH66+SQRT(GH66^2+4*GH16*GG16))/(2*GG16))^2-1</f>
        <v>1.0868866663232835E-2</v>
      </c>
      <c r="GI67" s="89">
        <f t="shared" si="96"/>
        <v>1.1172693091471508E-2</v>
      </c>
      <c r="GJ67" s="89">
        <f t="shared" si="96"/>
        <v>9.795168732503301E-3</v>
      </c>
      <c r="GK67" s="89">
        <f t="shared" si="96"/>
        <v>1.0008332419713106E-2</v>
      </c>
      <c r="GL67" s="89">
        <f t="shared" si="96"/>
        <v>8.9472225277069661E-3</v>
      </c>
      <c r="GM67" s="89">
        <f t="shared" si="96"/>
        <v>9.8501438939821995E-3</v>
      </c>
      <c r="GN67" s="89">
        <f t="shared" ref="GN67" si="97">((-GN66+SQRT(GN66^2+4*GN16*GM16))/(2*GM16))^2-1</f>
        <v>9.2792355564357276E-3</v>
      </c>
      <c r="GO67" s="89">
        <f t="shared" ref="GO67" si="98">((-GO66+SQRT(GO66^2+4*GO16*GN16))/(2*GN16))^2-1</f>
        <v>8.0346579113996786E-3</v>
      </c>
      <c r="GP67" s="89">
        <f t="shared" ref="GP67" si="99">((-GP66+SQRT(GP66^2+4*GP16*GO16))/(2*GO16))^2-1</f>
        <v>9.1088761660211848E-3</v>
      </c>
      <c r="GQ67" s="89">
        <f t="shared" ref="GQ67" si="100">((-GQ66+SQRT(GQ66^2+4*GQ16*GP16))/(2*GP16))^2-1</f>
        <v>7.3662856497684892E-3</v>
      </c>
      <c r="GR67" s="89">
        <f t="shared" ref="GR67" si="101">((-GR66+SQRT(GR66^2+4*GR16*GQ16))/(2*GQ16))^2-1</f>
        <v>9.9439021710636677E-3</v>
      </c>
      <c r="GS67" s="89">
        <f t="shared" ref="GS67" si="102">((-GS66+SQRT(GS66^2+4*GS16*GR16))/(2*GR16))^2-1</f>
        <v>1.0555435020809467E-2</v>
      </c>
      <c r="GT67" s="89">
        <f t="shared" ref="GT67" si="103">((-GT66+SQRT(GT66^2+4*GT16*GS16))/(2*GS16))^2-1</f>
        <v>9.7759702745525701E-3</v>
      </c>
    </row>
    <row r="68" spans="1:203" s="69" customFormat="1" x14ac:dyDescent="0.25">
      <c r="A68" s="75"/>
      <c r="B68" s="40"/>
      <c r="CI68" s="77"/>
      <c r="CU68" s="77"/>
      <c r="DG68" s="77"/>
      <c r="DS68" s="77"/>
      <c r="EE68" s="77"/>
      <c r="EQ68" s="77"/>
      <c r="ER68" s="77"/>
      <c r="ES68" s="89"/>
      <c r="ET68" s="89"/>
      <c r="EU68" s="89"/>
      <c r="EV68" s="89"/>
      <c r="EW68" s="89"/>
      <c r="EX68" s="89"/>
      <c r="EY68" s="89"/>
      <c r="EZ68" s="89"/>
      <c r="FA68" s="89"/>
      <c r="FB68" s="89"/>
      <c r="FC68" s="77"/>
      <c r="FD68" s="89"/>
      <c r="FE68" s="89"/>
      <c r="FF68" s="89"/>
      <c r="FG68" s="89"/>
      <c r="FH68" s="89"/>
      <c r="FI68" s="89"/>
      <c r="FJ68" s="89"/>
      <c r="FK68" s="89"/>
      <c r="FL68" s="89"/>
      <c r="FM68" s="89"/>
      <c r="FN68" s="89"/>
      <c r="FO68" s="77"/>
      <c r="FP68" s="70"/>
      <c r="FQ68" s="89"/>
    </row>
    <row r="69" spans="1:203" s="69" customFormat="1" ht="15" x14ac:dyDescent="0.25">
      <c r="A69" s="75"/>
      <c r="B69" s="40"/>
      <c r="ER69" s="89"/>
      <c r="ES69" s="89"/>
      <c r="ET69" s="89"/>
      <c r="EU69" s="89"/>
      <c r="EV69" s="89"/>
      <c r="EW69" s="89"/>
      <c r="EX69" s="89"/>
      <c r="EY69" s="89"/>
      <c r="EZ69" s="89"/>
      <c r="FA69" s="89"/>
      <c r="FB69" s="89"/>
      <c r="FC69" s="89"/>
      <c r="FD69" s="89"/>
      <c r="FE69" s="89"/>
      <c r="FF69" s="89"/>
      <c r="FG69" s="89"/>
      <c r="FH69" s="89"/>
      <c r="FI69" s="89"/>
      <c r="FJ69" s="89"/>
      <c r="FK69" s="89"/>
      <c r="FL69" s="89"/>
      <c r="FM69" s="89"/>
      <c r="FN69" s="89"/>
      <c r="FO69" s="8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</row>
    <row r="70" spans="1:203" s="69" customFormat="1" x14ac:dyDescent="0.25">
      <c r="A70" s="75" t="s">
        <v>58</v>
      </c>
      <c r="B70" s="40"/>
      <c r="C70" s="82">
        <v>1.3899999999999999E-2</v>
      </c>
      <c r="D70" s="82">
        <v>1.5300000000000001E-2</v>
      </c>
      <c r="E70" s="82">
        <v>1.2500000000000001E-2</v>
      </c>
      <c r="F70" s="82">
        <v>1.37E-2</v>
      </c>
      <c r="G70" s="82">
        <v>1.4800000000000001E-2</v>
      </c>
      <c r="H70" s="82">
        <v>1.41E-2</v>
      </c>
      <c r="I70" s="82">
        <v>1.3300000000000001E-2</v>
      </c>
      <c r="J70" s="82">
        <v>1.54E-2</v>
      </c>
      <c r="K70" s="82">
        <v>1.44E-2</v>
      </c>
      <c r="L70" s="82">
        <v>1.38E-2</v>
      </c>
      <c r="M70" s="82">
        <v>1.6500000000000001E-2</v>
      </c>
      <c r="N70" s="82">
        <v>1.54E-2</v>
      </c>
      <c r="O70" s="82">
        <v>1.7399999999999999E-2</v>
      </c>
      <c r="P70" s="82">
        <v>1.9699999999999999E-2</v>
      </c>
      <c r="Q70" s="82">
        <v>1.83E-2</v>
      </c>
      <c r="R70" s="82">
        <v>1.78E-2</v>
      </c>
      <c r="S70" s="82">
        <v>1.8700000000000001E-2</v>
      </c>
      <c r="T70" s="82">
        <v>1.9699999999999999E-2</v>
      </c>
      <c r="U70" s="82">
        <v>1.8600000000000002E-2</v>
      </c>
      <c r="V70" s="82">
        <v>2.0799999999999999E-2</v>
      </c>
      <c r="W70" s="82">
        <v>1.77E-2</v>
      </c>
      <c r="X70" s="82">
        <v>1.6799999999999999E-2</v>
      </c>
      <c r="Y70" s="82">
        <v>1.6399999999999998E-2</v>
      </c>
      <c r="Z70" s="82">
        <v>1.34E-2</v>
      </c>
      <c r="AA70" s="82">
        <v>1.37E-2</v>
      </c>
      <c r="AB70" s="82">
        <v>1.2699999999999999E-2</v>
      </c>
      <c r="AC70" s="82">
        <v>1.0800000000000001E-2</v>
      </c>
      <c r="AD70" s="82">
        <v>1.38E-2</v>
      </c>
      <c r="AE70" s="82">
        <v>1.18E-2</v>
      </c>
      <c r="AF70" s="82">
        <v>1.23E-2</v>
      </c>
      <c r="AG70" s="82">
        <v>1.23E-2</v>
      </c>
      <c r="AH70" s="82">
        <v>1.29E-2</v>
      </c>
      <c r="AI70" s="82">
        <v>1.29E-2</v>
      </c>
      <c r="AJ70" s="82">
        <v>1.2500000000000001E-2</v>
      </c>
      <c r="AK70" s="82">
        <v>1.21E-2</v>
      </c>
      <c r="AL70" s="82">
        <v>1.2500000000000001E-2</v>
      </c>
      <c r="AM70" s="82">
        <v>1.4800000000000001E-2</v>
      </c>
      <c r="AN70" s="82">
        <v>1.38E-2</v>
      </c>
      <c r="AO70" s="82">
        <v>1.2199999999999999E-2</v>
      </c>
      <c r="AP70" s="82">
        <v>1.5300000000000001E-2</v>
      </c>
      <c r="AQ70" s="82">
        <v>1.41E-2</v>
      </c>
      <c r="AR70" s="82">
        <v>1.4999999999999999E-2</v>
      </c>
      <c r="AS70" s="82">
        <v>1.5900000000000001E-2</v>
      </c>
      <c r="AT70" s="82">
        <v>1.5100000000000001E-2</v>
      </c>
      <c r="AU70" s="82">
        <v>1.66E-2</v>
      </c>
      <c r="AV70" s="82">
        <v>1.4999999999999999E-2</v>
      </c>
      <c r="AW70" s="82">
        <v>1.41E-2</v>
      </c>
      <c r="AX70" s="82">
        <v>1.38E-2</v>
      </c>
      <c r="AY70" s="82">
        <v>1.47E-2</v>
      </c>
      <c r="AZ70" s="82">
        <v>1.43E-2</v>
      </c>
      <c r="BA70" s="82">
        <v>1.15E-2</v>
      </c>
      <c r="BB70" s="82">
        <v>1.4199999999999999E-2</v>
      </c>
      <c r="BC70" s="82">
        <v>1.0800000000000001E-2</v>
      </c>
      <c r="BD70" s="82">
        <v>1.2800000000000001E-2</v>
      </c>
      <c r="BE70" s="82">
        <v>1.18E-2</v>
      </c>
      <c r="BF70" s="82">
        <v>1.1699999999999999E-2</v>
      </c>
      <c r="BG70" s="82">
        <v>1.26E-2</v>
      </c>
      <c r="BH70" s="82">
        <v>1.06E-2</v>
      </c>
      <c r="BI70" s="82">
        <v>1.09E-2</v>
      </c>
      <c r="BJ70" s="82">
        <v>1.0200000000000001E-2</v>
      </c>
      <c r="BK70" s="82">
        <v>9.8999999999999991E-3</v>
      </c>
      <c r="BL70" s="82">
        <v>1.0800000000000001E-2</v>
      </c>
      <c r="BM70" s="82">
        <v>8.6999999999999994E-3</v>
      </c>
      <c r="BN70" s="82">
        <v>1.0500000000000001E-2</v>
      </c>
      <c r="BO70" s="82">
        <v>9.3999999999999986E-3</v>
      </c>
      <c r="BP70" s="82">
        <v>1.03E-2</v>
      </c>
      <c r="BQ70" s="82">
        <v>9.1000000000000004E-3</v>
      </c>
      <c r="BR70" s="82">
        <v>9.7000000000000003E-3</v>
      </c>
      <c r="BS70" s="82">
        <v>9.8999999999999991E-3</v>
      </c>
      <c r="BT70" s="82">
        <v>8.0000000000000002E-3</v>
      </c>
      <c r="BU70" s="82">
        <v>9.300000000000001E-3</v>
      </c>
      <c r="BV70" s="82">
        <v>8.3999999999999995E-3</v>
      </c>
      <c r="BW70" s="82">
        <v>8.3999999999999995E-3</v>
      </c>
      <c r="BX70" s="82">
        <v>9.300000000000001E-3</v>
      </c>
      <c r="BY70" s="82">
        <v>8.0000000000000002E-3</v>
      </c>
      <c r="BZ70" s="82">
        <v>8.3999999999999995E-3</v>
      </c>
      <c r="CA70" s="82">
        <v>9.0000000000000011E-3</v>
      </c>
      <c r="CB70" s="82">
        <v>8.8000000000000005E-3</v>
      </c>
      <c r="CC70" s="82">
        <v>9.5999999999999992E-3</v>
      </c>
      <c r="CD70" s="82">
        <v>1.0700000000000001E-2</v>
      </c>
      <c r="CE70" s="82">
        <v>1.0200000000000001E-2</v>
      </c>
      <c r="CF70" s="82">
        <v>1.1000000000000001E-2</v>
      </c>
      <c r="CG70" s="82">
        <v>1.18E-2</v>
      </c>
      <c r="CH70" s="82">
        <v>1.0200000000000001E-2</v>
      </c>
      <c r="CI70" s="82">
        <v>1.1200000000000002E-2</v>
      </c>
      <c r="CJ70" s="82">
        <v>1.0500000000000001E-2</v>
      </c>
      <c r="CK70" s="82">
        <v>8.6E-3</v>
      </c>
      <c r="CL70" s="82">
        <v>9.7000000000000003E-3</v>
      </c>
      <c r="CM70" s="82">
        <v>8.3999999999999995E-3</v>
      </c>
      <c r="CN70" s="82">
        <v>7.7000000000000002E-3</v>
      </c>
      <c r="CO70" s="82">
        <v>7.6E-3</v>
      </c>
      <c r="CP70" s="82">
        <v>7.9000000000000008E-3</v>
      </c>
      <c r="CQ70" s="82">
        <v>6.8999999999999999E-3</v>
      </c>
      <c r="CR70" s="82">
        <v>6.8999999999999999E-3</v>
      </c>
      <c r="CS70" s="82">
        <v>6.8999999999999999E-3</v>
      </c>
      <c r="CT70" s="82">
        <v>6.6E-3</v>
      </c>
      <c r="CU70" s="82">
        <v>7.3000000000000001E-3</v>
      </c>
      <c r="CV70" s="82">
        <v>6.6E-3</v>
      </c>
      <c r="CW70" s="82">
        <v>5.8999999999999999E-3</v>
      </c>
      <c r="CX70" s="82">
        <v>7.6E-3</v>
      </c>
      <c r="CY70" s="82">
        <v>6.7000000000000002E-3</v>
      </c>
      <c r="CZ70" s="82">
        <v>7.4999999999999997E-3</v>
      </c>
      <c r="DA70" s="82">
        <v>7.9000000000000008E-3</v>
      </c>
      <c r="DB70" s="82">
        <v>8.6E-3</v>
      </c>
      <c r="DC70" s="82">
        <v>8.8999999999999999E-3</v>
      </c>
      <c r="DD70" s="82">
        <v>8.5000000000000006E-3</v>
      </c>
      <c r="DE70" s="82">
        <v>8.1000000000000013E-3</v>
      </c>
      <c r="DF70" s="82">
        <v>8.1000000000000013E-3</v>
      </c>
      <c r="DG70" s="82">
        <v>9.300000000000001E-3</v>
      </c>
      <c r="DH70" s="82">
        <v>8.6E-3</v>
      </c>
      <c r="DI70" s="82">
        <v>8.3999999999999995E-3</v>
      </c>
      <c r="DJ70" s="82">
        <v>9.1999999999999998E-3</v>
      </c>
      <c r="DK70" s="82">
        <v>8.3999999999999995E-3</v>
      </c>
      <c r="DL70" s="82">
        <v>9.8999999999999991E-3</v>
      </c>
      <c r="DM70" s="82">
        <v>9.5999999999999992E-3</v>
      </c>
      <c r="DN70" s="82">
        <v>9.7000000000000003E-3</v>
      </c>
      <c r="DO70" s="82">
        <v>1.0700000000000001E-2</v>
      </c>
      <c r="DP70" s="82">
        <v>9.3999999999999986E-3</v>
      </c>
      <c r="DQ70" s="82">
        <v>8.8000000000000005E-3</v>
      </c>
      <c r="DR70" s="82">
        <v>8.6E-3</v>
      </c>
      <c r="DS70" s="82">
        <v>9.1000000000000004E-3</v>
      </c>
      <c r="DT70" s="82">
        <v>8.8999999999999999E-3</v>
      </c>
      <c r="DU70" s="82">
        <v>7.4999999999999997E-3</v>
      </c>
      <c r="DV70" s="82">
        <v>8.199999999999999E-3</v>
      </c>
      <c r="DW70" s="82">
        <v>7.0999999999999995E-3</v>
      </c>
      <c r="DX70" s="82">
        <v>7.4000000000000003E-3</v>
      </c>
      <c r="DY70" s="82">
        <v>6.4000000000000003E-3</v>
      </c>
      <c r="DZ70" s="82">
        <v>6.8000000000000005E-3</v>
      </c>
      <c r="EA70" s="82">
        <v>6.8999999999999999E-3</v>
      </c>
      <c r="EB70" s="82">
        <v>5.4000000000000003E-3</v>
      </c>
      <c r="EC70" s="82">
        <v>6.0999999999999995E-3</v>
      </c>
      <c r="ED70" s="82">
        <v>5.5000000000000005E-3</v>
      </c>
      <c r="EE70" s="82">
        <v>5.5000000000000005E-3</v>
      </c>
      <c r="EF70" s="82">
        <v>6.0000000000000001E-3</v>
      </c>
      <c r="EG70" s="82">
        <v>4.8999999999999998E-3</v>
      </c>
      <c r="EH70" s="82">
        <v>5.5000000000000005E-3</v>
      </c>
      <c r="EI70" s="82">
        <v>6.0999999999999995E-3</v>
      </c>
      <c r="EJ70" s="82">
        <v>6.0000000000000001E-3</v>
      </c>
      <c r="EK70" s="82">
        <v>6.0999999999999995E-3</v>
      </c>
      <c r="EL70" s="82">
        <v>7.1999999999999998E-3</v>
      </c>
      <c r="EM70" s="82">
        <v>7.0999999999999995E-3</v>
      </c>
      <c r="EN70" s="82">
        <v>7.0999999999999995E-3</v>
      </c>
      <c r="EO70" s="82">
        <v>8.1000000000000013E-3</v>
      </c>
      <c r="EP70" s="82">
        <v>7.1999999999999998E-3</v>
      </c>
      <c r="EQ70" s="82">
        <v>7.9000000000000008E-3</v>
      </c>
      <c r="ER70" s="82">
        <v>8.5000000000000006E-3</v>
      </c>
      <c r="ES70" s="82">
        <v>7.9000000000000008E-3</v>
      </c>
      <c r="ET70" s="82">
        <v>7.7000000000000002E-3</v>
      </c>
      <c r="EU70" s="82">
        <v>8.199999999999999E-3</v>
      </c>
      <c r="EV70" s="82">
        <v>8.6999999999999994E-3</v>
      </c>
      <c r="EW70" s="82">
        <v>8.199999999999999E-3</v>
      </c>
      <c r="EX70" s="82">
        <v>9.4999999999999998E-3</v>
      </c>
      <c r="EY70" s="82">
        <v>8.6999999999999994E-3</v>
      </c>
      <c r="EZ70" s="82">
        <v>9.1000000000000004E-3</v>
      </c>
      <c r="FA70" s="82">
        <v>9.4999999999999998E-3</v>
      </c>
      <c r="FB70" s="82">
        <v>8.3999999999999995E-3</v>
      </c>
      <c r="FC70" s="82">
        <v>9.5999999999999992E-3</v>
      </c>
      <c r="FD70" s="82">
        <v>9.3999999999999986E-3</v>
      </c>
      <c r="FE70" s="82">
        <v>8.199999999999999E-3</v>
      </c>
      <c r="FF70" s="82">
        <v>1.04E-2</v>
      </c>
      <c r="FG70" s="82">
        <v>9.4999999999999998E-3</v>
      </c>
      <c r="FH70" s="82">
        <v>9.8999999999999991E-3</v>
      </c>
      <c r="FI70" s="82">
        <v>1.0700000000000001E-2</v>
      </c>
      <c r="FJ70" s="82">
        <v>1.18E-2</v>
      </c>
      <c r="FK70" s="82">
        <v>1.11E-2</v>
      </c>
      <c r="FL70" s="82">
        <v>1.11E-2</v>
      </c>
      <c r="FM70" s="82">
        <v>1.11E-2</v>
      </c>
      <c r="FN70" s="82">
        <v>1.06E-2</v>
      </c>
      <c r="FO70" s="82">
        <v>1.1599999999999999E-2</v>
      </c>
      <c r="FP70" s="82">
        <v>1.06E-2</v>
      </c>
      <c r="FQ70" s="82">
        <v>0.01</v>
      </c>
      <c r="FR70" s="82">
        <v>1.1599999999999999E-2</v>
      </c>
      <c r="FS70" s="82">
        <v>1.06E-2</v>
      </c>
      <c r="FT70" s="82">
        <v>1.11E-2</v>
      </c>
      <c r="FU70" s="82">
        <v>1.1599999999999999E-2</v>
      </c>
      <c r="FV70" s="82">
        <v>1.11E-2</v>
      </c>
      <c r="FW70" s="82">
        <v>1.2199999999999999E-2</v>
      </c>
      <c r="FX70" s="82">
        <v>1.11E-2</v>
      </c>
      <c r="FY70" s="82">
        <v>1.0500000000000001E-2</v>
      </c>
      <c r="FZ70" s="82">
        <v>1.04E-2</v>
      </c>
      <c r="GA70" s="82">
        <v>1.1200000000000002E-2</v>
      </c>
      <c r="GB70" s="82">
        <v>1.09E-2</v>
      </c>
      <c r="GC70" s="82">
        <v>8.6999999999999994E-3</v>
      </c>
      <c r="GD70" s="82">
        <v>1.0500000000000001E-2</v>
      </c>
      <c r="GE70" s="82">
        <v>7.9000000000000008E-3</v>
      </c>
      <c r="GF70" s="82">
        <v>9.300000000000001E-3</v>
      </c>
      <c r="GG70" s="82">
        <v>8.1000000000000013E-3</v>
      </c>
      <c r="GH70" s="82">
        <v>8.0000000000000002E-3</v>
      </c>
      <c r="GI70" s="82">
        <v>8.0000000000000002E-3</v>
      </c>
      <c r="GJ70" s="82">
        <v>6.4000000000000003E-3</v>
      </c>
      <c r="GK70" s="82">
        <v>6.4000000000000003E-3</v>
      </c>
      <c r="GL70" s="82">
        <v>5.7000000000000002E-3</v>
      </c>
      <c r="GM70" s="87">
        <v>5.4000000000000003E-3</v>
      </c>
      <c r="GN70" s="87">
        <v>5.7999999999999996E-3</v>
      </c>
      <c r="GO70" s="87">
        <v>4.7000000000000002E-3</v>
      </c>
      <c r="GP70" s="87">
        <v>5.3E-3</v>
      </c>
      <c r="GQ70" s="87">
        <v>5.1999999999999998E-3</v>
      </c>
      <c r="GR70" s="87">
        <v>5.1829489023638899E-3</v>
      </c>
      <c r="GS70" s="87">
        <v>5.1829489023638899E-3</v>
      </c>
      <c r="GT70" s="87">
        <v>5.4000000000000003E-3</v>
      </c>
      <c r="GU70" s="87">
        <v>5.7000000000000002E-3</v>
      </c>
    </row>
    <row r="71" spans="1:203" s="69" customFormat="1" x14ac:dyDescent="0.25">
      <c r="A71" s="75" t="s">
        <v>59</v>
      </c>
      <c r="B71" s="40"/>
      <c r="C71" s="82">
        <v>6.5000000000000006E-3</v>
      </c>
      <c r="D71" s="82">
        <v>5.1999999999999998E-3</v>
      </c>
      <c r="E71" s="82">
        <v>3.5999999999999999E-3</v>
      </c>
      <c r="F71" s="82">
        <v>6.0000000000000001E-3</v>
      </c>
      <c r="G71" s="82">
        <v>8.0000000000000002E-3</v>
      </c>
      <c r="H71" s="82">
        <v>2.0999999999999999E-3</v>
      </c>
      <c r="I71" s="82">
        <v>4.1999999999999997E-3</v>
      </c>
      <c r="J71" s="82">
        <v>1.1899999999999999E-2</v>
      </c>
      <c r="K71" s="82">
        <v>6.5000000000000006E-3</v>
      </c>
      <c r="L71" s="82">
        <v>7.1999999999999998E-3</v>
      </c>
      <c r="M71" s="82">
        <v>1.3100000000000001E-2</v>
      </c>
      <c r="N71" s="82">
        <v>3.0200000000000001E-2</v>
      </c>
      <c r="O71" s="82">
        <v>2.1000000000000001E-2</v>
      </c>
      <c r="P71" s="82">
        <v>2.2499999999999999E-2</v>
      </c>
      <c r="Q71" s="82">
        <v>1.5700000000000002E-2</v>
      </c>
      <c r="R71" s="82">
        <v>1.23E-2</v>
      </c>
      <c r="S71" s="82">
        <v>9.7000000000000003E-3</v>
      </c>
      <c r="T71" s="82">
        <v>6.0999999999999995E-3</v>
      </c>
      <c r="U71" s="82">
        <v>-1.5E-3</v>
      </c>
      <c r="V71" s="82">
        <v>2E-3</v>
      </c>
      <c r="W71" s="82">
        <v>3.4000000000000002E-3</v>
      </c>
      <c r="X71" s="82">
        <v>7.8000000000000005E-3</v>
      </c>
      <c r="Y71" s="82">
        <v>2.8999999999999998E-3</v>
      </c>
      <c r="Z71" s="82">
        <v>3.4000000000000002E-3</v>
      </c>
      <c r="AA71" s="82">
        <v>5.1999999999999998E-3</v>
      </c>
      <c r="AB71" s="82">
        <v>7.6E-3</v>
      </c>
      <c r="AC71" s="82">
        <v>6.0999999999999995E-3</v>
      </c>
      <c r="AD71" s="82">
        <v>4.6999999999999993E-3</v>
      </c>
      <c r="AE71" s="82">
        <v>3.7000000000000002E-3</v>
      </c>
      <c r="AF71" s="82">
        <v>5.1000000000000004E-3</v>
      </c>
      <c r="AG71" s="82">
        <v>7.0999999999999995E-3</v>
      </c>
      <c r="AH71" s="82">
        <v>9.1000000000000004E-3</v>
      </c>
      <c r="AI71" s="82">
        <v>6.8999999999999999E-3</v>
      </c>
      <c r="AJ71" s="82">
        <v>3.3E-3</v>
      </c>
      <c r="AK71" s="82">
        <v>4.4000000000000003E-3</v>
      </c>
      <c r="AL71" s="82">
        <v>6.8999999999999999E-3</v>
      </c>
      <c r="AM71" s="82">
        <v>8.6E-3</v>
      </c>
      <c r="AN71" s="82">
        <v>5.7999999999999996E-3</v>
      </c>
      <c r="AO71" s="82">
        <v>5.8999999999999999E-3</v>
      </c>
      <c r="AP71" s="82">
        <v>6.0999999999999995E-3</v>
      </c>
      <c r="AQ71" s="82">
        <v>8.6999999999999994E-3</v>
      </c>
      <c r="AR71" s="82">
        <v>4.8999999999999998E-3</v>
      </c>
      <c r="AS71" s="82">
        <v>-2.0000000000000001E-4</v>
      </c>
      <c r="AT71" s="82">
        <v>2.5000000000000001E-3</v>
      </c>
      <c r="AU71" s="82">
        <v>1.7000000000000001E-3</v>
      </c>
      <c r="AV71" s="82">
        <v>3.4999999999999996E-3</v>
      </c>
      <c r="AW71" s="82">
        <v>7.4999999999999997E-3</v>
      </c>
      <c r="AX71" s="82">
        <v>5.5000000000000005E-3</v>
      </c>
      <c r="AY71" s="82">
        <v>3.5999999999999999E-3</v>
      </c>
      <c r="AZ71" s="82">
        <v>5.8999999999999999E-3</v>
      </c>
      <c r="BA71" s="82">
        <v>4.0999999999999995E-3</v>
      </c>
      <c r="BB71" s="82">
        <v>4.3E-3</v>
      </c>
      <c r="BC71" s="82">
        <v>2.0999999999999999E-3</v>
      </c>
      <c r="BD71" s="82">
        <v>1E-3</v>
      </c>
      <c r="BE71" s="82">
        <v>-2.0999999999999999E-3</v>
      </c>
      <c r="BF71" s="82">
        <v>1.9E-3</v>
      </c>
      <c r="BG71" s="82">
        <v>5.0000000000000001E-4</v>
      </c>
      <c r="BH71" s="82">
        <v>2.0999999999999999E-3</v>
      </c>
      <c r="BI71" s="82">
        <v>3.3E-3</v>
      </c>
      <c r="BJ71" s="82">
        <v>3.0999999999999999E-3</v>
      </c>
      <c r="BK71" s="82">
        <v>4.7999999999999996E-3</v>
      </c>
      <c r="BL71" s="82">
        <v>4.4000000000000003E-3</v>
      </c>
      <c r="BM71" s="82">
        <v>4.4000000000000003E-3</v>
      </c>
      <c r="BN71" s="82">
        <v>3.7000000000000002E-3</v>
      </c>
      <c r="BO71" s="82">
        <v>2.5000000000000001E-3</v>
      </c>
      <c r="BP71" s="82">
        <v>2.8000000000000004E-3</v>
      </c>
      <c r="BQ71" s="82">
        <v>2.8000000000000004E-3</v>
      </c>
      <c r="BR71" s="82">
        <v>2.3999999999999998E-3</v>
      </c>
      <c r="BS71" s="82">
        <v>4.6999999999999993E-3</v>
      </c>
      <c r="BT71" s="82">
        <v>1.8E-3</v>
      </c>
      <c r="BU71" s="82">
        <v>3.0000000000000001E-3</v>
      </c>
      <c r="BV71" s="82">
        <v>3.8E-3</v>
      </c>
      <c r="BW71" s="82">
        <v>7.4000000000000003E-3</v>
      </c>
      <c r="BX71" s="82">
        <v>5.4000000000000003E-3</v>
      </c>
      <c r="BY71" s="82">
        <v>4.8999999999999998E-3</v>
      </c>
      <c r="BZ71" s="82">
        <v>4.7999999999999996E-3</v>
      </c>
      <c r="CA71" s="82">
        <v>5.5000000000000005E-3</v>
      </c>
      <c r="CB71" s="82">
        <v>7.9000000000000008E-3</v>
      </c>
      <c r="CC71" s="82">
        <v>7.4000000000000003E-3</v>
      </c>
      <c r="CD71" s="82">
        <v>5.3E-3</v>
      </c>
      <c r="CE71" s="82">
        <v>2.8000000000000004E-3</v>
      </c>
      <c r="CF71" s="82">
        <v>2.5999999999999999E-3</v>
      </c>
      <c r="CG71" s="82">
        <v>4.5000000000000005E-3</v>
      </c>
      <c r="CH71" s="82">
        <v>3.5999999999999999E-3</v>
      </c>
      <c r="CI71" s="82">
        <v>2.8000000000000004E-3</v>
      </c>
      <c r="CJ71" s="82">
        <v>4.7999999999999996E-3</v>
      </c>
      <c r="CK71" s="82">
        <v>5.5000000000000005E-3</v>
      </c>
      <c r="CL71" s="82">
        <v>2E-3</v>
      </c>
      <c r="CM71" s="82">
        <v>4.7999999999999996E-3</v>
      </c>
      <c r="CN71" s="82">
        <v>4.6999999999999993E-3</v>
      </c>
      <c r="CO71" s="82">
        <v>3.5999999999999999E-3</v>
      </c>
      <c r="CP71" s="82">
        <v>2.3999999999999998E-3</v>
      </c>
      <c r="CQ71" s="82">
        <v>1.5E-3</v>
      </c>
      <c r="CR71" s="82">
        <v>2.3999999999999998E-3</v>
      </c>
      <c r="CS71" s="82">
        <v>2.8000000000000004E-3</v>
      </c>
      <c r="CT71" s="82">
        <v>4.0999999999999995E-3</v>
      </c>
      <c r="CU71" s="82">
        <v>3.7000000000000002E-3</v>
      </c>
      <c r="CV71" s="82">
        <v>7.4999999999999997E-3</v>
      </c>
      <c r="CW71" s="82">
        <v>7.8000000000000005E-3</v>
      </c>
      <c r="CX71" s="82">
        <v>5.1999999999999998E-3</v>
      </c>
      <c r="CY71" s="82">
        <v>5.6999999999999993E-3</v>
      </c>
      <c r="CZ71" s="82">
        <v>4.3E-3</v>
      </c>
      <c r="DA71" s="82">
        <v>0</v>
      </c>
      <c r="DB71" s="82">
        <v>1E-4</v>
      </c>
      <c r="DC71" s="82">
        <v>4.0000000000000002E-4</v>
      </c>
      <c r="DD71" s="82">
        <v>4.5000000000000005E-3</v>
      </c>
      <c r="DE71" s="82">
        <v>7.4999999999999997E-3</v>
      </c>
      <c r="DF71" s="82">
        <v>8.3000000000000001E-3</v>
      </c>
      <c r="DG71" s="82">
        <v>6.3E-3</v>
      </c>
      <c r="DH71" s="82">
        <v>8.3000000000000001E-3</v>
      </c>
      <c r="DI71" s="82">
        <v>8.0000000000000002E-3</v>
      </c>
      <c r="DJ71" s="82">
        <v>7.9000000000000008E-3</v>
      </c>
      <c r="DK71" s="82">
        <v>7.7000000000000002E-3</v>
      </c>
      <c r="DL71" s="82">
        <v>4.6999999999999993E-3</v>
      </c>
      <c r="DM71" s="82">
        <v>1.5E-3</v>
      </c>
      <c r="DN71" s="82">
        <v>1.6000000000000001E-3</v>
      </c>
      <c r="DO71" s="82">
        <v>3.7000000000000002E-3</v>
      </c>
      <c r="DP71" s="82">
        <v>5.3E-3</v>
      </c>
      <c r="DQ71" s="82">
        <v>4.3E-3</v>
      </c>
      <c r="DR71" s="82">
        <v>5.1999999999999998E-3</v>
      </c>
      <c r="DS71" s="82">
        <v>5.0000000000000001E-3</v>
      </c>
      <c r="DT71" s="82">
        <v>5.6000000000000008E-3</v>
      </c>
      <c r="DU71" s="82">
        <v>4.5000000000000005E-3</v>
      </c>
      <c r="DV71" s="82">
        <v>2.0999999999999999E-3</v>
      </c>
      <c r="DW71" s="82">
        <v>6.4000000000000003E-3</v>
      </c>
      <c r="DX71" s="82">
        <v>3.5999999999999999E-3</v>
      </c>
      <c r="DY71" s="82">
        <v>8.0000000000000004E-4</v>
      </c>
      <c r="DZ71" s="82">
        <v>4.3E-3</v>
      </c>
      <c r="EA71" s="82">
        <v>4.0999999999999995E-3</v>
      </c>
      <c r="EB71" s="82">
        <v>5.6999999999999993E-3</v>
      </c>
      <c r="EC71" s="82">
        <v>5.8999999999999999E-3</v>
      </c>
      <c r="ED71" s="82">
        <v>6.0000000000000001E-3</v>
      </c>
      <c r="EE71" s="82">
        <v>7.9000000000000008E-3</v>
      </c>
      <c r="EF71" s="82">
        <v>8.6E-3</v>
      </c>
      <c r="EG71" s="82">
        <v>6.0000000000000001E-3</v>
      </c>
      <c r="EH71" s="82">
        <v>4.6999999999999993E-3</v>
      </c>
      <c r="EI71" s="82">
        <v>5.5000000000000005E-3</v>
      </c>
      <c r="EJ71" s="82">
        <v>3.7000000000000002E-3</v>
      </c>
      <c r="EK71" s="82">
        <v>2.5999999999999999E-3</v>
      </c>
      <c r="EL71" s="82">
        <v>2.9999999999999997E-4</v>
      </c>
      <c r="EM71" s="82">
        <v>2.3999999999999998E-3</v>
      </c>
      <c r="EN71" s="82">
        <v>3.4999999999999996E-3</v>
      </c>
      <c r="EO71" s="82">
        <v>5.6999999999999993E-3</v>
      </c>
      <c r="EP71" s="82">
        <v>5.4000000000000003E-3</v>
      </c>
      <c r="EQ71" s="82">
        <v>9.1999999999999998E-3</v>
      </c>
      <c r="ER71" s="82">
        <v>5.5000000000000005E-3</v>
      </c>
      <c r="ES71" s="82">
        <v>6.8999999999999999E-3</v>
      </c>
      <c r="ET71" s="82">
        <v>9.1999999999999998E-3</v>
      </c>
      <c r="EU71" s="82">
        <v>6.7000000000000002E-3</v>
      </c>
      <c r="EV71" s="82">
        <v>4.5999999999999999E-3</v>
      </c>
      <c r="EW71" s="82">
        <v>4.0000000000000001E-3</v>
      </c>
      <c r="EX71" s="82">
        <v>1E-4</v>
      </c>
      <c r="EY71" s="82">
        <v>2.5000000000000001E-3</v>
      </c>
      <c r="EZ71" s="82">
        <v>5.6999999999999993E-3</v>
      </c>
      <c r="FA71" s="82">
        <v>4.1999999999999997E-3</v>
      </c>
      <c r="FB71" s="82">
        <v>5.1000000000000004E-3</v>
      </c>
      <c r="FC71" s="82">
        <v>7.8000000000000005E-3</v>
      </c>
      <c r="FD71" s="82">
        <v>1.24E-2</v>
      </c>
      <c r="FE71" s="82">
        <v>1.2199999999999999E-2</v>
      </c>
      <c r="FF71" s="82">
        <v>1.32E-2</v>
      </c>
      <c r="FG71" s="82">
        <v>7.0999999999999995E-3</v>
      </c>
      <c r="FH71" s="82">
        <v>7.4000000000000003E-3</v>
      </c>
      <c r="FI71" s="82">
        <v>7.9000000000000008E-3</v>
      </c>
      <c r="FJ71" s="82">
        <v>6.1999999999999998E-3</v>
      </c>
      <c r="FK71" s="82">
        <v>2.2000000000000001E-3</v>
      </c>
      <c r="FL71" s="82">
        <v>5.4000000000000003E-3</v>
      </c>
      <c r="FM71" s="82">
        <v>8.199999999999999E-3</v>
      </c>
      <c r="FN71" s="82">
        <v>1.01E-2</v>
      </c>
      <c r="FO71" s="82">
        <v>9.5999999999999992E-3</v>
      </c>
      <c r="FP71" s="82">
        <v>1.2699999999999999E-2</v>
      </c>
      <c r="FQ71" s="82">
        <v>8.9999999999999993E-3</v>
      </c>
      <c r="FR71" s="87">
        <v>4.3E-3</v>
      </c>
      <c r="FS71" s="82">
        <v>6.1000000000000004E-3</v>
      </c>
      <c r="FT71" s="87">
        <v>7.7999999999999996E-3</v>
      </c>
      <c r="FU71" s="87">
        <v>3.5000000000000001E-3</v>
      </c>
      <c r="FV71" s="87">
        <v>5.1999999999999998E-3</v>
      </c>
      <c r="FW71" s="87">
        <v>4.4000000000000003E-3</v>
      </c>
      <c r="FX71" s="87">
        <v>8.0000000000000004E-4</v>
      </c>
      <c r="FY71" s="87">
        <v>2.5999999999999999E-3</v>
      </c>
      <c r="FZ71" s="87">
        <v>1.8E-3</v>
      </c>
      <c r="GA71" s="87">
        <v>3.0000000000000001E-3</v>
      </c>
      <c r="GB71" s="87">
        <v>3.8E-3</v>
      </c>
      <c r="GC71" s="87">
        <v>3.3E-3</v>
      </c>
      <c r="GD71" s="87">
        <v>2.5000000000000001E-3</v>
      </c>
      <c r="GE71" s="87">
        <v>1.4E-3</v>
      </c>
      <c r="GF71" s="87">
        <v>3.0999999999999999E-3</v>
      </c>
      <c r="GG71" s="87">
        <v>-2.3E-3</v>
      </c>
      <c r="GH71" s="87">
        <v>2.3999999999999998E-3</v>
      </c>
      <c r="GI71" s="87">
        <v>1.9E-3</v>
      </c>
      <c r="GJ71" s="87">
        <v>1.6000000000000001E-3</v>
      </c>
      <c r="GK71" s="87">
        <v>4.1999999999999997E-3</v>
      </c>
      <c r="GL71" s="87">
        <v>2.8E-3</v>
      </c>
      <c r="GM71" s="87">
        <v>4.4000000000000003E-3</v>
      </c>
      <c r="GN71" s="87">
        <v>2.8999999999999998E-3</v>
      </c>
      <c r="GO71" s="87">
        <v>3.2000000000000002E-3</v>
      </c>
      <c r="GP71" s="87">
        <v>8.9999999999999998E-4</v>
      </c>
      <c r="GQ71" s="87">
        <v>2.2000000000000001E-3</v>
      </c>
      <c r="GR71" s="87">
        <v>4.0000000000000001E-3</v>
      </c>
      <c r="GS71" s="87">
        <v>1.26E-2</v>
      </c>
      <c r="GT71" s="87">
        <v>3.3E-3</v>
      </c>
      <c r="GU71" s="87">
        <v>-8.9999999999999998E-4</v>
      </c>
    </row>
    <row r="73" spans="1:203" s="69" customFormat="1" x14ac:dyDescent="0.25">
      <c r="A73" s="75"/>
      <c r="B73" s="40"/>
      <c r="FP73" s="70"/>
    </row>
    <row r="74" spans="1:203" s="69" customFormat="1" x14ac:dyDescent="0.25">
      <c r="A74" s="75" t="s">
        <v>60</v>
      </c>
      <c r="B74" s="40"/>
      <c r="FP74" s="70"/>
    </row>
    <row r="75" spans="1:203" s="69" customFormat="1" x14ac:dyDescent="0.25">
      <c r="A75" s="75" t="s">
        <v>61</v>
      </c>
      <c r="B75" s="40"/>
      <c r="C75" s="70">
        <f>1+C62</f>
        <v>1</v>
      </c>
      <c r="D75" s="70">
        <f t="shared" ref="D75:BO75" si="104">1+D62</f>
        <v>1.0119072172967114</v>
      </c>
      <c r="E75" s="70">
        <f t="shared" si="104"/>
        <v>1.0121911957535616</v>
      </c>
      <c r="F75" s="70">
        <f t="shared" si="104"/>
        <v>1.0103886157266255</v>
      </c>
      <c r="G75" s="70">
        <f t="shared" si="104"/>
        <v>1.0102267746813323</v>
      </c>
      <c r="H75" s="70">
        <f t="shared" si="104"/>
        <v>1.0125685762581218</v>
      </c>
      <c r="I75" s="70">
        <f t="shared" si="104"/>
        <v>1.0093871584716223</v>
      </c>
      <c r="J75" s="70">
        <f t="shared" si="104"/>
        <v>1.0063166674620023</v>
      </c>
      <c r="K75" s="70">
        <f t="shared" si="104"/>
        <v>1.0115955622167456</v>
      </c>
      <c r="L75" s="70">
        <f t="shared" si="104"/>
        <v>1.0140753450009801</v>
      </c>
      <c r="M75" s="70">
        <f t="shared" si="104"/>
        <v>1.01653848443976</v>
      </c>
      <c r="N75" s="70">
        <f t="shared" si="104"/>
        <v>1.010619232930356</v>
      </c>
      <c r="O75" s="70">
        <f t="shared" si="104"/>
        <v>1.0194047605444463</v>
      </c>
      <c r="P75" s="70">
        <f t="shared" si="104"/>
        <v>1.0199201499151245</v>
      </c>
      <c r="Q75" s="70">
        <f t="shared" si="104"/>
        <v>1.0160947825704709</v>
      </c>
      <c r="R75" s="70">
        <f t="shared" si="104"/>
        <v>1.0140205895242751</v>
      </c>
      <c r="S75" s="70">
        <f t="shared" si="104"/>
        <v>1.0069523046638547</v>
      </c>
      <c r="T75" s="70">
        <f t="shared" si="104"/>
        <v>1.0159599835061939</v>
      </c>
      <c r="U75" s="70">
        <f t="shared" si="104"/>
        <v>1.010386531695288</v>
      </c>
      <c r="V75" s="70">
        <f t="shared" si="104"/>
        <v>1.0172063353741578</v>
      </c>
      <c r="W75" s="70">
        <f t="shared" si="104"/>
        <v>1.0147594099335544</v>
      </c>
      <c r="X75" s="70">
        <f t="shared" si="104"/>
        <v>1.0130969342248286</v>
      </c>
      <c r="Y75" s="70">
        <f t="shared" si="104"/>
        <v>1.010707105199633</v>
      </c>
      <c r="Z75" s="70">
        <f t="shared" si="104"/>
        <v>1.0140362745230733</v>
      </c>
      <c r="AA75" s="70">
        <f t="shared" si="104"/>
        <v>1.0095421674449641</v>
      </c>
      <c r="AB75" s="70">
        <f t="shared" si="104"/>
        <v>1.0118787173175079</v>
      </c>
      <c r="AC75" s="70">
        <f t="shared" si="104"/>
        <v>1.0108889893748274</v>
      </c>
      <c r="AD75" s="70">
        <f t="shared" si="104"/>
        <v>1.0109304684521545</v>
      </c>
      <c r="AE75" s="70">
        <f t="shared" si="104"/>
        <v>1.010701146161032</v>
      </c>
      <c r="AF75" s="70">
        <f t="shared" si="104"/>
        <v>1.0115016370910754</v>
      </c>
      <c r="AG75" s="70">
        <f t="shared" si="104"/>
        <v>1.0103084488133642</v>
      </c>
      <c r="AH75" s="70">
        <f t="shared" si="104"/>
        <v>1.010661449023208</v>
      </c>
      <c r="AI75" s="70">
        <f t="shared" si="104"/>
        <v>1.0124640338720654</v>
      </c>
      <c r="AJ75" s="70">
        <f t="shared" si="104"/>
        <v>1.0118741276449676</v>
      </c>
      <c r="AK75" s="70">
        <f t="shared" si="104"/>
        <v>1.0117081383845699</v>
      </c>
      <c r="AL75" s="70">
        <f t="shared" si="104"/>
        <v>1.0104649494595954</v>
      </c>
      <c r="AM75" s="70">
        <f t="shared" si="104"/>
        <v>1.0117562819194883</v>
      </c>
      <c r="AN75" s="70">
        <f t="shared" si="104"/>
        <v>1.0125055894847266</v>
      </c>
      <c r="AO75" s="70">
        <f t="shared" si="104"/>
        <v>1.0119457114095485</v>
      </c>
      <c r="AP75" s="70">
        <f t="shared" si="104"/>
        <v>1.014229912673501</v>
      </c>
      <c r="AQ75" s="70">
        <f t="shared" si="104"/>
        <v>1.0138995484782816</v>
      </c>
      <c r="AR75" s="70">
        <f t="shared" si="104"/>
        <v>1.0140955278936101</v>
      </c>
      <c r="AS75" s="70">
        <f t="shared" si="104"/>
        <v>1.0155045623719858</v>
      </c>
      <c r="AT75" s="70">
        <f t="shared" si="104"/>
        <v>1.0123887852352531</v>
      </c>
      <c r="AU75" s="70">
        <f t="shared" si="104"/>
        <v>1.0135356935646265</v>
      </c>
      <c r="AV75" s="70">
        <f t="shared" si="104"/>
        <v>1.0142652896537037</v>
      </c>
      <c r="AW75" s="70">
        <f t="shared" si="104"/>
        <v>1.0134372248376087</v>
      </c>
      <c r="AX75" s="70">
        <f t="shared" si="104"/>
        <v>1.0128046668851012</v>
      </c>
      <c r="AY75" s="70">
        <f t="shared" si="104"/>
        <v>1.0109891380652969</v>
      </c>
      <c r="AZ75" s="70">
        <f t="shared" si="104"/>
        <v>1.0173048031645573</v>
      </c>
      <c r="BA75" s="70">
        <f t="shared" si="104"/>
        <v>1.0127804872130224</v>
      </c>
      <c r="BB75" s="70">
        <f t="shared" si="104"/>
        <v>1.0125439628749291</v>
      </c>
      <c r="BC75" s="70">
        <f t="shared" si="104"/>
        <v>1.012203328973746</v>
      </c>
      <c r="BD75" s="70">
        <f t="shared" si="104"/>
        <v>1.0074584965144577</v>
      </c>
      <c r="BE75" s="70">
        <f t="shared" si="104"/>
        <v>1.016305590954953</v>
      </c>
      <c r="BF75" s="70">
        <f t="shared" si="104"/>
        <v>1.0128705825696982</v>
      </c>
      <c r="BG75" s="70">
        <f t="shared" si="104"/>
        <v>1.0146901017199186</v>
      </c>
      <c r="BH75" s="70">
        <f t="shared" si="104"/>
        <v>1.0104464715247525</v>
      </c>
      <c r="BI75" s="70">
        <f t="shared" si="104"/>
        <v>1.0123910160958585</v>
      </c>
      <c r="BJ75" s="70">
        <f t="shared" si="104"/>
        <v>1.0113410709783572</v>
      </c>
      <c r="BK75" s="70">
        <f t="shared" si="104"/>
        <v>1.01195177048204</v>
      </c>
      <c r="BL75" s="70">
        <f t="shared" si="104"/>
        <v>1.0127523318011866</v>
      </c>
      <c r="BM75" s="70">
        <f t="shared" si="104"/>
        <v>1.0100490735234087</v>
      </c>
      <c r="BN75" s="70">
        <f t="shared" si="104"/>
        <v>1.0125687744471445</v>
      </c>
      <c r="BO75" s="70">
        <f t="shared" si="104"/>
        <v>1.0112949353923997</v>
      </c>
      <c r="BP75" s="70">
        <f t="shared" ref="BP75:EA75" si="105">1+BP62</f>
        <v>1.0150436246480963</v>
      </c>
      <c r="BQ75" s="70">
        <f t="shared" si="105"/>
        <v>1.0095462841142486</v>
      </c>
      <c r="BR75" s="70">
        <f t="shared" si="105"/>
        <v>1.0124569758527298</v>
      </c>
      <c r="BS75" s="70">
        <f t="shared" si="105"/>
        <v>1.009671206554335</v>
      </c>
      <c r="BT75" s="70">
        <f t="shared" si="105"/>
        <v>1.0135024342620693</v>
      </c>
      <c r="BU75" s="70">
        <f t="shared" si="105"/>
        <v>1.0136983790756238</v>
      </c>
      <c r="BV75" s="70">
        <f t="shared" si="105"/>
        <v>1.0103862218137225</v>
      </c>
      <c r="BW75" s="70">
        <f t="shared" si="105"/>
        <v>1.0104563700642557</v>
      </c>
      <c r="BX75" s="70">
        <f t="shared" si="105"/>
        <v>1.0111647735856499</v>
      </c>
      <c r="BY75" s="70">
        <f t="shared" si="105"/>
        <v>1.0131128066554673</v>
      </c>
      <c r="BZ75" s="70">
        <f t="shared" si="105"/>
        <v>1.0096462954812362</v>
      </c>
      <c r="CA75" s="70">
        <f t="shared" si="105"/>
        <v>1.0126302117534594</v>
      </c>
      <c r="CB75" s="70">
        <f t="shared" si="105"/>
        <v>1.0135361439106592</v>
      </c>
      <c r="CC75" s="70">
        <f t="shared" si="105"/>
        <v>1.014050194307323</v>
      </c>
      <c r="CD75" s="70">
        <f t="shared" si="105"/>
        <v>1.0153973229915323</v>
      </c>
      <c r="CE75" s="70">
        <f t="shared" si="105"/>
        <v>1.0102853058657351</v>
      </c>
      <c r="CF75" s="70">
        <f t="shared" si="105"/>
        <v>1.0050894635730092</v>
      </c>
      <c r="CG75" s="70">
        <f t="shared" si="105"/>
        <v>1.007962737587264</v>
      </c>
      <c r="CH75" s="70">
        <f t="shared" si="105"/>
        <v>1.0096052678367511</v>
      </c>
      <c r="CI75" s="70">
        <f t="shared" si="105"/>
        <v>1.0150195576470953</v>
      </c>
      <c r="CJ75" s="70">
        <f t="shared" si="105"/>
        <v>1.0128566448772574</v>
      </c>
      <c r="CK75" s="70">
        <f t="shared" si="105"/>
        <v>1.0089370194001435</v>
      </c>
      <c r="CL75" s="70">
        <f t="shared" si="105"/>
        <v>1.0125073364852586</v>
      </c>
      <c r="CM75" s="70">
        <f t="shared" si="105"/>
        <v>1.0108322421463634</v>
      </c>
      <c r="CN75" s="70">
        <f t="shared" si="105"/>
        <v>1.0103133135201188</v>
      </c>
      <c r="CO75" s="70">
        <f t="shared" si="105"/>
        <v>1.0108268471369917</v>
      </c>
      <c r="CP75" s="70">
        <f t="shared" si="105"/>
        <v>1.012760424439676</v>
      </c>
      <c r="CQ75" s="70">
        <f t="shared" si="105"/>
        <v>1.0102983769547422</v>
      </c>
      <c r="CR75" s="70">
        <f t="shared" si="105"/>
        <v>1.0127830954994896</v>
      </c>
      <c r="CS75" s="70">
        <f t="shared" si="105"/>
        <v>1.011196715738941</v>
      </c>
      <c r="CT75" s="70">
        <f t="shared" si="105"/>
        <v>1.0114011947676598</v>
      </c>
      <c r="CU75" s="70">
        <f t="shared" si="105"/>
        <v>1.0106706446664222</v>
      </c>
      <c r="CV75" s="70">
        <f t="shared" si="105"/>
        <v>1.0105287698357304</v>
      </c>
      <c r="CW75" s="70">
        <f t="shared" si="105"/>
        <v>1.0106441799704129</v>
      </c>
      <c r="CX75" s="70">
        <f t="shared" si="105"/>
        <v>1.012486940413559</v>
      </c>
      <c r="CY75" s="70">
        <f t="shared" si="105"/>
        <v>1.0106171517941025</v>
      </c>
      <c r="CZ75" s="70">
        <f t="shared" si="105"/>
        <v>1.0118565542322131</v>
      </c>
      <c r="DA75" s="70">
        <f t="shared" si="105"/>
        <v>1.0114289250791402</v>
      </c>
      <c r="DB75" s="70">
        <f t="shared" si="105"/>
        <v>1.0120699687844432</v>
      </c>
      <c r="DC75" s="70">
        <f t="shared" si="105"/>
        <v>1.0111823137249161</v>
      </c>
      <c r="DD75" s="70">
        <f t="shared" si="105"/>
        <v>1.0113339724719062</v>
      </c>
      <c r="DE75" s="70">
        <f t="shared" si="105"/>
        <v>1.0112888289268871</v>
      </c>
      <c r="DF75" s="70">
        <f t="shared" si="105"/>
        <v>1.0129162146831865</v>
      </c>
      <c r="DG75" s="70">
        <f t="shared" si="105"/>
        <v>1.0134405516160592</v>
      </c>
      <c r="DH75" s="70">
        <f t="shared" si="105"/>
        <v>1.0131486418116433</v>
      </c>
      <c r="DI75" s="70">
        <f t="shared" si="105"/>
        <v>1.0129665107288435</v>
      </c>
      <c r="DJ75" s="70">
        <f t="shared" si="105"/>
        <v>1.0137996805601286</v>
      </c>
      <c r="DK75" s="70">
        <f t="shared" si="105"/>
        <v>1.0130660701987722</v>
      </c>
      <c r="DL75" s="70">
        <f t="shared" si="105"/>
        <v>1.0146459448787457</v>
      </c>
      <c r="DM75" s="70">
        <f t="shared" si="105"/>
        <v>1.0124312384432279</v>
      </c>
      <c r="DN75" s="70">
        <f t="shared" si="105"/>
        <v>1.0122503209919966</v>
      </c>
      <c r="DO75" s="70">
        <f t="shared" si="105"/>
        <v>1.0140981240260001</v>
      </c>
      <c r="DP75" s="70">
        <f t="shared" si="105"/>
        <v>1.0114594452546593</v>
      </c>
      <c r="DQ75" s="70">
        <f t="shared" si="105"/>
        <v>1.0135236663768483</v>
      </c>
      <c r="DR75" s="70">
        <f t="shared" si="105"/>
        <v>1.0121434225900505</v>
      </c>
      <c r="DS75" s="70">
        <f t="shared" si="105"/>
        <v>1.0137320154944147</v>
      </c>
      <c r="DT75" s="70">
        <f t="shared" si="105"/>
        <v>1.0129631856868342</v>
      </c>
      <c r="DU75" s="70">
        <f t="shared" si="105"/>
        <v>1.011824877727177</v>
      </c>
      <c r="DV75" s="70">
        <f t="shared" si="105"/>
        <v>1.0136567422321379</v>
      </c>
      <c r="DW75" s="70">
        <f t="shared" si="105"/>
        <v>1.0113475151320104</v>
      </c>
      <c r="DX75" s="70">
        <f t="shared" si="105"/>
        <v>1.0125271624323926</v>
      </c>
      <c r="DY75" s="70">
        <f t="shared" si="105"/>
        <v>1.0108198267907362</v>
      </c>
      <c r="DZ75" s="70">
        <f t="shared" si="105"/>
        <v>1.0116601686101059</v>
      </c>
      <c r="EA75" s="70">
        <f t="shared" si="105"/>
        <v>1.0127104376323286</v>
      </c>
      <c r="EB75" s="70">
        <f t="shared" ref="EB75:GN75" si="106">1+EB62</f>
        <v>1.0090973804957559</v>
      </c>
      <c r="EC75" s="70">
        <f t="shared" si="106"/>
        <v>1.0111188763786292</v>
      </c>
      <c r="ED75" s="70">
        <f t="shared" si="106"/>
        <v>1.0106722403878572</v>
      </c>
      <c r="EE75" s="70">
        <f t="shared" si="106"/>
        <v>1.0124584120574525</v>
      </c>
      <c r="EF75" s="70">
        <f t="shared" si="106"/>
        <v>1.0146562616208168</v>
      </c>
      <c r="EG75" s="70">
        <f t="shared" si="106"/>
        <v>1.0129120623962566</v>
      </c>
      <c r="EH75" s="70">
        <f t="shared" si="106"/>
        <v>1.012211337689255</v>
      </c>
      <c r="EI75" s="70">
        <f t="shared" si="106"/>
        <v>1.0113215714743193</v>
      </c>
      <c r="EJ75" s="70">
        <f t="shared" si="106"/>
        <v>1.0127581902380565</v>
      </c>
      <c r="EK75" s="70">
        <f t="shared" si="106"/>
        <v>1.0112042609540444</v>
      </c>
      <c r="EL75" s="70">
        <f t="shared" si="106"/>
        <v>1.0149441782633306</v>
      </c>
      <c r="EM75" s="70">
        <f t="shared" si="106"/>
        <v>1.0139970197914352</v>
      </c>
      <c r="EN75" s="70">
        <f t="shared" si="106"/>
        <v>1.0086695441514659</v>
      </c>
      <c r="EO75" s="70">
        <f t="shared" si="106"/>
        <v>1.0108265137481158</v>
      </c>
      <c r="EP75" s="70">
        <f t="shared" si="106"/>
        <v>1.0184723247281768</v>
      </c>
      <c r="EQ75" s="70">
        <f t="shared" si="106"/>
        <v>1.0149311321384624</v>
      </c>
      <c r="ER75" s="70">
        <f t="shared" si="106"/>
        <v>1.0189442581040273</v>
      </c>
      <c r="ES75" s="70">
        <f t="shared" si="106"/>
        <v>1.0071643919396136</v>
      </c>
      <c r="ET75" s="70">
        <f t="shared" si="106"/>
        <v>1.0100052416821121</v>
      </c>
      <c r="EU75" s="70">
        <f t="shared" si="106"/>
        <v>1.01280355088881</v>
      </c>
      <c r="EV75" s="70">
        <f t="shared" si="106"/>
        <v>1.0125851049181787</v>
      </c>
      <c r="EW75" s="70">
        <f t="shared" si="106"/>
        <v>1.010796946270871</v>
      </c>
      <c r="EX75" s="70">
        <f t="shared" si="106"/>
        <v>1.0159972994031496</v>
      </c>
      <c r="EY75" s="70">
        <f t="shared" si="106"/>
        <v>1.0095375312102661</v>
      </c>
      <c r="EZ75" s="70">
        <f t="shared" si="106"/>
        <v>1.0244373220603329</v>
      </c>
      <c r="FA75" s="70">
        <f t="shared" si="106"/>
        <v>1.0118063994254576</v>
      </c>
      <c r="FB75" s="70">
        <f t="shared" si="106"/>
        <v>1.018330104404418</v>
      </c>
      <c r="FC75" s="70">
        <f t="shared" si="106"/>
        <v>1.0256220186961631</v>
      </c>
      <c r="FD75" s="70">
        <f t="shared" si="106"/>
        <v>1.0096110473191489</v>
      </c>
      <c r="FE75" s="70">
        <f t="shared" si="106"/>
        <v>1.0304013853551612</v>
      </c>
      <c r="FF75" s="70">
        <f t="shared" si="106"/>
        <v>1.0380118625806269</v>
      </c>
      <c r="FG75" s="70">
        <f t="shared" si="106"/>
        <v>1.0011823206283055</v>
      </c>
      <c r="FH75" s="70">
        <f t="shared" si="106"/>
        <v>1.0282099664211031</v>
      </c>
      <c r="FI75" s="70">
        <f t="shared" si="106"/>
        <v>1.0140297230558519</v>
      </c>
      <c r="FJ75" s="70">
        <f t="shared" si="106"/>
        <v>1.0325864521621011</v>
      </c>
      <c r="FK75" s="70">
        <f t="shared" si="106"/>
        <v>1.025944546072135</v>
      </c>
      <c r="FL75" s="70">
        <f t="shared" si="106"/>
        <v>1.0371630362731219</v>
      </c>
      <c r="FM75" s="70">
        <f t="shared" si="106"/>
        <v>1.0092648995094249</v>
      </c>
      <c r="FN75" s="70">
        <f t="shared" si="106"/>
        <v>1.0118146515780426</v>
      </c>
      <c r="FO75" s="70">
        <f t="shared" si="106"/>
        <v>1.0253372472797362</v>
      </c>
      <c r="FP75" s="70">
        <f t="shared" si="106"/>
        <v>1.0267543728250388</v>
      </c>
      <c r="FQ75" s="70">
        <f t="shared" si="106"/>
        <v>1.0139249355336659</v>
      </c>
      <c r="FR75" s="70">
        <f t="shared" si="106"/>
        <v>0.99971193521700352</v>
      </c>
      <c r="FS75" s="70">
        <f t="shared" si="106"/>
        <v>1.0100448601233971</v>
      </c>
      <c r="FT75" s="70">
        <f t="shared" si="106"/>
        <v>1.018109792635691</v>
      </c>
      <c r="FU75" s="70">
        <f t="shared" si="106"/>
        <v>1.0090505735680995</v>
      </c>
      <c r="FV75" s="70">
        <f t="shared" si="106"/>
        <v>1.0160392997106396</v>
      </c>
      <c r="FW75" s="70">
        <f t="shared" si="106"/>
        <v>1.0157373045830589</v>
      </c>
      <c r="FX75" s="70">
        <f t="shared" si="106"/>
        <v>1.015273862038671</v>
      </c>
      <c r="FY75" s="70">
        <f t="shared" si="106"/>
        <v>1.013442474776971</v>
      </c>
      <c r="FZ75" s="70">
        <f t="shared" si="106"/>
        <v>1.0152185504362068</v>
      </c>
      <c r="GA75" s="70">
        <f t="shared" si="106"/>
        <v>1.0123164496022616</v>
      </c>
      <c r="GB75" s="70">
        <f t="shared" si="106"/>
        <v>1.012590683440473</v>
      </c>
      <c r="GC75" s="70">
        <f t="shared" si="106"/>
        <v>1.0104599521525723</v>
      </c>
      <c r="GD75" s="70">
        <f t="shared" si="106"/>
        <v>1.0145182327802369</v>
      </c>
      <c r="GE75" s="70">
        <f t="shared" si="106"/>
        <v>1.0094163144097505</v>
      </c>
      <c r="GF75" s="70">
        <f t="shared" si="106"/>
        <v>1.0119567479681195</v>
      </c>
      <c r="GG75" s="70">
        <f t="shared" si="106"/>
        <v>1.0102365932886392</v>
      </c>
      <c r="GH75" s="70">
        <f t="shared" si="106"/>
        <v>1.0090556964392678</v>
      </c>
      <c r="GI75" s="70">
        <f t="shared" si="106"/>
        <v>1.0112262136764774</v>
      </c>
      <c r="GJ75" s="70">
        <f t="shared" si="106"/>
        <v>1.0098436634066901</v>
      </c>
      <c r="GK75" s="70">
        <f t="shared" si="106"/>
        <v>1.0107448781523305</v>
      </c>
      <c r="GL75" s="70">
        <f t="shared" si="106"/>
        <v>1.0088229275345897</v>
      </c>
      <c r="GM75" s="70">
        <f t="shared" si="106"/>
        <v>1.0099710960468613</v>
      </c>
      <c r="GN75" s="70">
        <f t="shared" si="106"/>
        <v>1.0083749840585776</v>
      </c>
      <c r="GO75" s="70">
        <f t="shared" ref="GO75:GT75" si="107">1+GO62</f>
        <v>1.0083380555182548</v>
      </c>
      <c r="GP75" s="70">
        <f t="shared" si="107"/>
        <v>1.0094702541862353</v>
      </c>
      <c r="GQ75" s="70">
        <f t="shared" si="107"/>
        <v>1.0086170513008734</v>
      </c>
      <c r="GR75" s="70">
        <f t="shared" si="107"/>
        <v>1.0116249799483261</v>
      </c>
      <c r="GS75" s="70">
        <f t="shared" si="107"/>
        <v>1.0130486184478713</v>
      </c>
      <c r="GT75" s="70">
        <f t="shared" si="107"/>
        <v>1.0074473288350831</v>
      </c>
    </row>
    <row r="76" spans="1:203" s="69" customFormat="1" x14ac:dyDescent="0.25">
      <c r="A76" s="75" t="s">
        <v>62</v>
      </c>
      <c r="B76" s="40"/>
      <c r="C76" s="70">
        <f>1+C67</f>
        <v>1</v>
      </c>
      <c r="D76" s="70">
        <f t="shared" ref="D76:BO76" si="108">1+D67</f>
        <v>1</v>
      </c>
      <c r="E76" s="70">
        <f t="shared" si="108"/>
        <v>1</v>
      </c>
      <c r="F76" s="70">
        <f t="shared" si="108"/>
        <v>1</v>
      </c>
      <c r="G76" s="70">
        <f t="shared" si="108"/>
        <v>1</v>
      </c>
      <c r="H76" s="70">
        <f t="shared" si="108"/>
        <v>1</v>
      </c>
      <c r="I76" s="70">
        <f t="shared" si="108"/>
        <v>1</v>
      </c>
      <c r="J76" s="70">
        <f t="shared" si="108"/>
        <v>1</v>
      </c>
      <c r="K76" s="70">
        <f t="shared" si="108"/>
        <v>1</v>
      </c>
      <c r="L76" s="70">
        <f t="shared" si="108"/>
        <v>1</v>
      </c>
      <c r="M76" s="70">
        <f t="shared" si="108"/>
        <v>1</v>
      </c>
      <c r="N76" s="70">
        <f t="shared" si="108"/>
        <v>1</v>
      </c>
      <c r="O76" s="70">
        <f t="shared" si="108"/>
        <v>1</v>
      </c>
      <c r="P76" s="70">
        <f t="shared" si="108"/>
        <v>1</v>
      </c>
      <c r="Q76" s="70">
        <f t="shared" si="108"/>
        <v>1</v>
      </c>
      <c r="R76" s="70">
        <f t="shared" si="108"/>
        <v>1</v>
      </c>
      <c r="S76" s="70">
        <f t="shared" si="108"/>
        <v>1</v>
      </c>
      <c r="T76" s="70">
        <f t="shared" si="108"/>
        <v>1</v>
      </c>
      <c r="U76" s="70">
        <f t="shared" si="108"/>
        <v>1</v>
      </c>
      <c r="V76" s="70">
        <f t="shared" si="108"/>
        <v>1</v>
      </c>
      <c r="W76" s="70">
        <f t="shared" si="108"/>
        <v>1</v>
      </c>
      <c r="X76" s="70">
        <f t="shared" si="108"/>
        <v>1</v>
      </c>
      <c r="Y76" s="70">
        <f t="shared" si="108"/>
        <v>1</v>
      </c>
      <c r="Z76" s="70">
        <f t="shared" si="108"/>
        <v>1</v>
      </c>
      <c r="AA76" s="70">
        <f t="shared" si="108"/>
        <v>1</v>
      </c>
      <c r="AB76" s="70">
        <f t="shared" si="108"/>
        <v>1</v>
      </c>
      <c r="AC76" s="70">
        <f t="shared" si="108"/>
        <v>1</v>
      </c>
      <c r="AD76" s="70">
        <f t="shared" si="108"/>
        <v>1</v>
      </c>
      <c r="AE76" s="70">
        <f t="shared" si="108"/>
        <v>1</v>
      </c>
      <c r="AF76" s="70">
        <f t="shared" si="108"/>
        <v>1</v>
      </c>
      <c r="AG76" s="70">
        <f t="shared" si="108"/>
        <v>1</v>
      </c>
      <c r="AH76" s="70">
        <f t="shared" si="108"/>
        <v>1</v>
      </c>
      <c r="AI76" s="70">
        <f t="shared" si="108"/>
        <v>1</v>
      </c>
      <c r="AJ76" s="70">
        <f t="shared" si="108"/>
        <v>1</v>
      </c>
      <c r="AK76" s="70">
        <f t="shared" si="108"/>
        <v>1</v>
      </c>
      <c r="AL76" s="70">
        <f t="shared" si="108"/>
        <v>1</v>
      </c>
      <c r="AM76" s="70">
        <f t="shared" si="108"/>
        <v>1</v>
      </c>
      <c r="AN76" s="70">
        <f t="shared" si="108"/>
        <v>1</v>
      </c>
      <c r="AO76" s="70">
        <f t="shared" si="108"/>
        <v>1</v>
      </c>
      <c r="AP76" s="70">
        <f t="shared" si="108"/>
        <v>1</v>
      </c>
      <c r="AQ76" s="70">
        <f t="shared" si="108"/>
        <v>1</v>
      </c>
      <c r="AR76" s="70">
        <f t="shared" si="108"/>
        <v>1</v>
      </c>
      <c r="AS76" s="70">
        <f t="shared" si="108"/>
        <v>1</v>
      </c>
      <c r="AT76" s="70">
        <f t="shared" si="108"/>
        <v>1</v>
      </c>
      <c r="AU76" s="70">
        <f t="shared" si="108"/>
        <v>1</v>
      </c>
      <c r="AV76" s="70">
        <f t="shared" si="108"/>
        <v>1</v>
      </c>
      <c r="AW76" s="70">
        <f t="shared" si="108"/>
        <v>1</v>
      </c>
      <c r="AX76" s="70">
        <f t="shared" si="108"/>
        <v>1</v>
      </c>
      <c r="AY76" s="70">
        <f t="shared" si="108"/>
        <v>1</v>
      </c>
      <c r="AZ76" s="70">
        <f t="shared" si="108"/>
        <v>1</v>
      </c>
      <c r="BA76" s="70">
        <f t="shared" si="108"/>
        <v>1</v>
      </c>
      <c r="BB76" s="70">
        <f t="shared" si="108"/>
        <v>1</v>
      </c>
      <c r="BC76" s="70">
        <f t="shared" si="108"/>
        <v>1</v>
      </c>
      <c r="BD76" s="70">
        <f t="shared" si="108"/>
        <v>1</v>
      </c>
      <c r="BE76" s="70">
        <f t="shared" si="108"/>
        <v>1</v>
      </c>
      <c r="BF76" s="70">
        <f t="shared" si="108"/>
        <v>1</v>
      </c>
      <c r="BG76" s="70">
        <f t="shared" si="108"/>
        <v>1</v>
      </c>
      <c r="BH76" s="70">
        <f t="shared" si="108"/>
        <v>1</v>
      </c>
      <c r="BI76" s="70">
        <f t="shared" si="108"/>
        <v>1</v>
      </c>
      <c r="BJ76" s="70">
        <f t="shared" si="108"/>
        <v>1</v>
      </c>
      <c r="BK76" s="70">
        <f t="shared" si="108"/>
        <v>1</v>
      </c>
      <c r="BL76" s="70">
        <f t="shared" si="108"/>
        <v>1</v>
      </c>
      <c r="BM76" s="70">
        <f t="shared" si="108"/>
        <v>1</v>
      </c>
      <c r="BN76" s="70">
        <f t="shared" si="108"/>
        <v>1</v>
      </c>
      <c r="BO76" s="70">
        <f t="shared" si="108"/>
        <v>1</v>
      </c>
      <c r="BP76" s="70">
        <f t="shared" ref="BP76:EA76" si="109">1+BP67</f>
        <v>1</v>
      </c>
      <c r="BQ76" s="70">
        <f t="shared" si="109"/>
        <v>1</v>
      </c>
      <c r="BR76" s="70">
        <f t="shared" si="109"/>
        <v>1</v>
      </c>
      <c r="BS76" s="70">
        <f t="shared" si="109"/>
        <v>1</v>
      </c>
      <c r="BT76" s="70">
        <f t="shared" si="109"/>
        <v>1</v>
      </c>
      <c r="BU76" s="70">
        <f t="shared" si="109"/>
        <v>1</v>
      </c>
      <c r="BV76" s="70">
        <f t="shared" si="109"/>
        <v>1</v>
      </c>
      <c r="BW76" s="70">
        <f t="shared" si="109"/>
        <v>1</v>
      </c>
      <c r="BX76" s="70">
        <f t="shared" si="109"/>
        <v>1</v>
      </c>
      <c r="BY76" s="70">
        <f t="shared" si="109"/>
        <v>1</v>
      </c>
      <c r="BZ76" s="70">
        <f t="shared" si="109"/>
        <v>1</v>
      </c>
      <c r="CA76" s="70">
        <f t="shared" si="109"/>
        <v>1</v>
      </c>
      <c r="CB76" s="70">
        <f t="shared" si="109"/>
        <v>1</v>
      </c>
      <c r="CC76" s="70">
        <f t="shared" si="109"/>
        <v>1</v>
      </c>
      <c r="CD76" s="70">
        <f t="shared" si="109"/>
        <v>1</v>
      </c>
      <c r="CE76" s="70">
        <f t="shared" si="109"/>
        <v>1</v>
      </c>
      <c r="CF76" s="70">
        <f t="shared" si="109"/>
        <v>1</v>
      </c>
      <c r="CG76" s="70">
        <f t="shared" si="109"/>
        <v>1</v>
      </c>
      <c r="CH76" s="70">
        <f t="shared" si="109"/>
        <v>1</v>
      </c>
      <c r="CI76" s="70">
        <f t="shared" si="109"/>
        <v>1</v>
      </c>
      <c r="CJ76" s="70">
        <f t="shared" si="109"/>
        <v>1</v>
      </c>
      <c r="CK76" s="70">
        <f t="shared" si="109"/>
        <v>1</v>
      </c>
      <c r="CL76" s="70">
        <f t="shared" si="109"/>
        <v>1</v>
      </c>
      <c r="CM76" s="70">
        <f t="shared" si="109"/>
        <v>1</v>
      </c>
      <c r="CN76" s="70">
        <f t="shared" si="109"/>
        <v>1</v>
      </c>
      <c r="CO76" s="70">
        <f t="shared" si="109"/>
        <v>1</v>
      </c>
      <c r="CP76" s="70">
        <f t="shared" si="109"/>
        <v>1</v>
      </c>
      <c r="CQ76" s="70">
        <f t="shared" si="109"/>
        <v>1</v>
      </c>
      <c r="CR76" s="70">
        <f t="shared" si="109"/>
        <v>1</v>
      </c>
      <c r="CS76" s="70">
        <f t="shared" si="109"/>
        <v>1</v>
      </c>
      <c r="CT76" s="70">
        <f t="shared" si="109"/>
        <v>1</v>
      </c>
      <c r="CU76" s="70">
        <f t="shared" si="109"/>
        <v>1</v>
      </c>
      <c r="CV76" s="70">
        <f t="shared" si="109"/>
        <v>1</v>
      </c>
      <c r="CW76" s="70">
        <f t="shared" si="109"/>
        <v>1</v>
      </c>
      <c r="CX76" s="70">
        <f t="shared" si="109"/>
        <v>1</v>
      </c>
      <c r="CY76" s="70">
        <f t="shared" si="109"/>
        <v>1</v>
      </c>
      <c r="CZ76" s="70">
        <f t="shared" si="109"/>
        <v>1</v>
      </c>
      <c r="DA76" s="70">
        <f t="shared" si="109"/>
        <v>1</v>
      </c>
      <c r="DB76" s="70">
        <f t="shared" si="109"/>
        <v>1</v>
      </c>
      <c r="DC76" s="70">
        <f t="shared" si="109"/>
        <v>1</v>
      </c>
      <c r="DD76" s="70">
        <f t="shared" si="109"/>
        <v>1</v>
      </c>
      <c r="DE76" s="70">
        <f t="shared" si="109"/>
        <v>1</v>
      </c>
      <c r="DF76" s="70">
        <f t="shared" si="109"/>
        <v>1</v>
      </c>
      <c r="DG76" s="70">
        <f t="shared" si="109"/>
        <v>1</v>
      </c>
      <c r="DH76" s="70">
        <f t="shared" si="109"/>
        <v>1</v>
      </c>
      <c r="DI76" s="70">
        <f t="shared" si="109"/>
        <v>1</v>
      </c>
      <c r="DJ76" s="70">
        <f t="shared" si="109"/>
        <v>1</v>
      </c>
      <c r="DK76" s="70">
        <f t="shared" si="109"/>
        <v>1</v>
      </c>
      <c r="DL76" s="70">
        <f t="shared" si="109"/>
        <v>1</v>
      </c>
      <c r="DM76" s="70">
        <f t="shared" si="109"/>
        <v>1</v>
      </c>
      <c r="DN76" s="70">
        <f t="shared" si="109"/>
        <v>1</v>
      </c>
      <c r="DO76" s="70">
        <f t="shared" si="109"/>
        <v>1</v>
      </c>
      <c r="DP76" s="70">
        <f t="shared" si="109"/>
        <v>1</v>
      </c>
      <c r="DQ76" s="70">
        <f t="shared" si="109"/>
        <v>1</v>
      </c>
      <c r="DR76" s="70">
        <f t="shared" si="109"/>
        <v>1</v>
      </c>
      <c r="DS76" s="70">
        <f t="shared" si="109"/>
        <v>1</v>
      </c>
      <c r="DT76" s="70">
        <f t="shared" si="109"/>
        <v>1</v>
      </c>
      <c r="DU76" s="70">
        <f t="shared" si="109"/>
        <v>1</v>
      </c>
      <c r="DV76" s="70">
        <f t="shared" si="109"/>
        <v>1</v>
      </c>
      <c r="DW76" s="70">
        <f t="shared" si="109"/>
        <v>1</v>
      </c>
      <c r="DX76" s="70">
        <f t="shared" si="109"/>
        <v>1</v>
      </c>
      <c r="DY76" s="70">
        <f t="shared" si="109"/>
        <v>1</v>
      </c>
      <c r="DZ76" s="70">
        <f t="shared" si="109"/>
        <v>1</v>
      </c>
      <c r="EA76" s="70">
        <f t="shared" si="109"/>
        <v>1</v>
      </c>
      <c r="EB76" s="70">
        <f t="shared" ref="EB76:GN76" si="110">1+EB67</f>
        <v>1</v>
      </c>
      <c r="EC76" s="70">
        <f t="shared" si="110"/>
        <v>1</v>
      </c>
      <c r="ED76" s="70">
        <f t="shared" si="110"/>
        <v>1</v>
      </c>
      <c r="EE76" s="70">
        <f t="shared" si="110"/>
        <v>1</v>
      </c>
      <c r="EF76" s="70">
        <f t="shared" si="110"/>
        <v>1</v>
      </c>
      <c r="EG76" s="70">
        <f t="shared" si="110"/>
        <v>1</v>
      </c>
      <c r="EH76" s="70">
        <f t="shared" si="110"/>
        <v>1</v>
      </c>
      <c r="EI76" s="70">
        <f t="shared" si="110"/>
        <v>1</v>
      </c>
      <c r="EJ76" s="70">
        <f t="shared" si="110"/>
        <v>1</v>
      </c>
      <c r="EK76" s="70">
        <f t="shared" si="110"/>
        <v>1</v>
      </c>
      <c r="EL76" s="70">
        <f t="shared" si="110"/>
        <v>1</v>
      </c>
      <c r="EM76" s="70">
        <f t="shared" si="110"/>
        <v>1</v>
      </c>
      <c r="EN76" s="70">
        <f t="shared" si="110"/>
        <v>1</v>
      </c>
      <c r="EO76" s="70">
        <f t="shared" si="110"/>
        <v>1</v>
      </c>
      <c r="EP76" s="70">
        <f t="shared" si="110"/>
        <v>1</v>
      </c>
      <c r="EQ76" s="70">
        <f t="shared" si="110"/>
        <v>1</v>
      </c>
      <c r="ER76" s="70">
        <f t="shared" si="110"/>
        <v>1.0169946040343283</v>
      </c>
      <c r="ES76" s="70">
        <f t="shared" si="110"/>
        <v>1.0116862519031651</v>
      </c>
      <c r="ET76" s="70">
        <f t="shared" si="110"/>
        <v>1.014395931452609</v>
      </c>
      <c r="EU76" s="70">
        <f t="shared" si="110"/>
        <v>1.0153880559928654</v>
      </c>
      <c r="EV76" s="70">
        <f t="shared" si="110"/>
        <v>1.0128853751103666</v>
      </c>
      <c r="EW76" s="70">
        <f t="shared" si="110"/>
        <v>1.0131340688434962</v>
      </c>
      <c r="EX76" s="70">
        <f t="shared" si="110"/>
        <v>1.0141342375191218</v>
      </c>
      <c r="EY76" s="70">
        <f t="shared" si="110"/>
        <v>1.0118054129771228</v>
      </c>
      <c r="EZ76" s="70">
        <f t="shared" si="110"/>
        <v>1.0146443082064449</v>
      </c>
      <c r="FA76" s="70">
        <f t="shared" si="110"/>
        <v>1.0116655364455691</v>
      </c>
      <c r="FB76" s="70">
        <f t="shared" si="110"/>
        <v>1.0134630554330919</v>
      </c>
      <c r="FC76" s="70">
        <f t="shared" si="110"/>
        <v>1.0227767963480454</v>
      </c>
      <c r="FD76" s="70">
        <f t="shared" si="110"/>
        <v>1.0084728633483844</v>
      </c>
      <c r="FE76" s="70">
        <f t="shared" si="110"/>
        <v>1.0209663907305846</v>
      </c>
      <c r="FF76" s="70">
        <f t="shared" si="110"/>
        <v>1.0185201529529002</v>
      </c>
      <c r="FG76" s="70">
        <f t="shared" si="110"/>
        <v>1.0138616219982648</v>
      </c>
      <c r="FH76" s="70">
        <f t="shared" si="110"/>
        <v>1.0185992275592604</v>
      </c>
      <c r="FI76" s="70">
        <f t="shared" si="110"/>
        <v>1.0203438846320714</v>
      </c>
      <c r="FJ76" s="70">
        <f t="shared" si="110"/>
        <v>1.0170628091911189</v>
      </c>
      <c r="FK76" s="70">
        <f t="shared" si="110"/>
        <v>1.0164440972185502</v>
      </c>
      <c r="FL76" s="70">
        <f t="shared" si="110"/>
        <v>1.0218562081003988</v>
      </c>
      <c r="FM76" s="70">
        <f t="shared" si="110"/>
        <v>1.0165179574540417</v>
      </c>
      <c r="FN76" s="70">
        <f t="shared" si="110"/>
        <v>1.0122897466119269</v>
      </c>
      <c r="FO76" s="70">
        <f t="shared" si="110"/>
        <v>1.0232682733382532</v>
      </c>
      <c r="FP76" s="70">
        <f t="shared" si="110"/>
        <v>1.0256544722427157</v>
      </c>
      <c r="FQ76" s="70">
        <f t="shared" si="110"/>
        <v>1.0163960002668457</v>
      </c>
      <c r="FR76" s="70">
        <f t="shared" si="110"/>
        <v>1.0199407994598644</v>
      </c>
      <c r="FS76" s="70">
        <f t="shared" si="110"/>
        <v>1.0154051974589939</v>
      </c>
      <c r="FT76" s="70">
        <f t="shared" si="110"/>
        <v>1.0144300772541184</v>
      </c>
      <c r="FU76" s="70">
        <f t="shared" si="110"/>
        <v>1.0201611746651229</v>
      </c>
      <c r="FV76" s="70">
        <f t="shared" si="110"/>
        <v>1.015572143854425</v>
      </c>
      <c r="FW76" s="70">
        <f t="shared" si="110"/>
        <v>1.0167490861057842</v>
      </c>
      <c r="FX76" s="70">
        <f t="shared" si="110"/>
        <v>1.0154398168126602</v>
      </c>
      <c r="FY76" s="70">
        <f t="shared" si="110"/>
        <v>1.0145338541462896</v>
      </c>
      <c r="FZ76" s="70">
        <f t="shared" si="110"/>
        <v>1.0136571093601954</v>
      </c>
      <c r="GA76" s="70">
        <f t="shared" si="110"/>
        <v>1.0139449740365707</v>
      </c>
      <c r="GB76" s="70">
        <f t="shared" si="110"/>
        <v>1.013795973011121</v>
      </c>
      <c r="GC76" s="70">
        <f t="shared" si="110"/>
        <v>1.0110307446627822</v>
      </c>
      <c r="GD76" s="70">
        <f t="shared" si="110"/>
        <v>1.0144311459000537</v>
      </c>
      <c r="GE76" s="70">
        <f t="shared" si="110"/>
        <v>1.0092723737957181</v>
      </c>
      <c r="GF76" s="70">
        <f t="shared" si="110"/>
        <v>1.0120026160251931</v>
      </c>
      <c r="GG76" s="70">
        <f t="shared" si="110"/>
        <v>1.0098301611764418</v>
      </c>
      <c r="GH76" s="70">
        <f t="shared" si="110"/>
        <v>1.0108688666632328</v>
      </c>
      <c r="GI76" s="70">
        <f t="shared" si="110"/>
        <v>1.0111726930914715</v>
      </c>
      <c r="GJ76" s="70">
        <f t="shared" si="110"/>
        <v>1.0097951687325033</v>
      </c>
      <c r="GK76" s="70">
        <f t="shared" si="110"/>
        <v>1.0100083324197131</v>
      </c>
      <c r="GL76" s="70">
        <f t="shared" si="110"/>
        <v>1.008947222527707</v>
      </c>
      <c r="GM76" s="70">
        <f t="shared" si="110"/>
        <v>1.0098501438939822</v>
      </c>
      <c r="GN76" s="70">
        <f t="shared" si="110"/>
        <v>1.0092792355564357</v>
      </c>
      <c r="GO76" s="70">
        <f t="shared" ref="GO76:GT76" si="111">1+GO67</f>
        <v>1.0080346579113997</v>
      </c>
      <c r="GP76" s="70">
        <f t="shared" si="111"/>
        <v>1.0091088761660212</v>
      </c>
      <c r="GQ76" s="70">
        <f t="shared" si="111"/>
        <v>1.0073662856497685</v>
      </c>
      <c r="GR76" s="70">
        <f t="shared" si="111"/>
        <v>1.0099439021710637</v>
      </c>
      <c r="GS76" s="70">
        <f t="shared" si="111"/>
        <v>1.0105554350208095</v>
      </c>
      <c r="GT76" s="70">
        <f t="shared" si="111"/>
        <v>1.0097759702745526</v>
      </c>
    </row>
    <row r="77" spans="1:203" s="69" customFormat="1" x14ac:dyDescent="0.25">
      <c r="A77" s="75" t="s">
        <v>58</v>
      </c>
      <c r="B77" s="40"/>
      <c r="C77" s="70">
        <f>1+C70</f>
        <v>1.0139</v>
      </c>
      <c r="D77" s="70">
        <f t="shared" ref="D77:BO77" si="112">1+D70</f>
        <v>1.0153000000000001</v>
      </c>
      <c r="E77" s="70">
        <f t="shared" si="112"/>
        <v>1.0125</v>
      </c>
      <c r="F77" s="70">
        <f t="shared" si="112"/>
        <v>1.0137</v>
      </c>
      <c r="G77" s="70">
        <f t="shared" si="112"/>
        <v>1.0147999999999999</v>
      </c>
      <c r="H77" s="70">
        <f t="shared" si="112"/>
        <v>1.0141</v>
      </c>
      <c r="I77" s="70">
        <f t="shared" si="112"/>
        <v>1.0133000000000001</v>
      </c>
      <c r="J77" s="70">
        <f t="shared" si="112"/>
        <v>1.0154000000000001</v>
      </c>
      <c r="K77" s="70">
        <f t="shared" si="112"/>
        <v>1.0144</v>
      </c>
      <c r="L77" s="70">
        <f t="shared" si="112"/>
        <v>1.0138</v>
      </c>
      <c r="M77" s="70">
        <f t="shared" si="112"/>
        <v>1.0165</v>
      </c>
      <c r="N77" s="70">
        <f t="shared" si="112"/>
        <v>1.0154000000000001</v>
      </c>
      <c r="O77" s="70">
        <f t="shared" si="112"/>
        <v>1.0174000000000001</v>
      </c>
      <c r="P77" s="70">
        <f t="shared" si="112"/>
        <v>1.0197000000000001</v>
      </c>
      <c r="Q77" s="70">
        <f t="shared" si="112"/>
        <v>1.0183</v>
      </c>
      <c r="R77" s="70">
        <f t="shared" si="112"/>
        <v>1.0178</v>
      </c>
      <c r="S77" s="70">
        <f t="shared" si="112"/>
        <v>1.0186999999999999</v>
      </c>
      <c r="T77" s="70">
        <f t="shared" si="112"/>
        <v>1.0197000000000001</v>
      </c>
      <c r="U77" s="70">
        <f t="shared" si="112"/>
        <v>1.0185999999999999</v>
      </c>
      <c r="V77" s="70">
        <f t="shared" si="112"/>
        <v>1.0207999999999999</v>
      </c>
      <c r="W77" s="70">
        <f t="shared" si="112"/>
        <v>1.0177</v>
      </c>
      <c r="X77" s="70">
        <f t="shared" si="112"/>
        <v>1.0167999999999999</v>
      </c>
      <c r="Y77" s="70">
        <f t="shared" si="112"/>
        <v>1.0164</v>
      </c>
      <c r="Z77" s="70">
        <f t="shared" si="112"/>
        <v>1.0134000000000001</v>
      </c>
      <c r="AA77" s="70">
        <f t="shared" si="112"/>
        <v>1.0137</v>
      </c>
      <c r="AB77" s="70">
        <f t="shared" si="112"/>
        <v>1.0126999999999999</v>
      </c>
      <c r="AC77" s="70">
        <f t="shared" si="112"/>
        <v>1.0107999999999999</v>
      </c>
      <c r="AD77" s="70">
        <f t="shared" si="112"/>
        <v>1.0138</v>
      </c>
      <c r="AE77" s="70">
        <f t="shared" si="112"/>
        <v>1.0118</v>
      </c>
      <c r="AF77" s="70">
        <f t="shared" si="112"/>
        <v>1.0123</v>
      </c>
      <c r="AG77" s="70">
        <f t="shared" si="112"/>
        <v>1.0123</v>
      </c>
      <c r="AH77" s="70">
        <f t="shared" si="112"/>
        <v>1.0128999999999999</v>
      </c>
      <c r="AI77" s="70">
        <f t="shared" si="112"/>
        <v>1.0128999999999999</v>
      </c>
      <c r="AJ77" s="70">
        <f t="shared" si="112"/>
        <v>1.0125</v>
      </c>
      <c r="AK77" s="70">
        <f t="shared" si="112"/>
        <v>1.0121</v>
      </c>
      <c r="AL77" s="70">
        <f t="shared" si="112"/>
        <v>1.0125</v>
      </c>
      <c r="AM77" s="70">
        <f t="shared" si="112"/>
        <v>1.0147999999999999</v>
      </c>
      <c r="AN77" s="70">
        <f t="shared" si="112"/>
        <v>1.0138</v>
      </c>
      <c r="AO77" s="70">
        <f t="shared" si="112"/>
        <v>1.0122</v>
      </c>
      <c r="AP77" s="70">
        <f t="shared" si="112"/>
        <v>1.0153000000000001</v>
      </c>
      <c r="AQ77" s="70">
        <f t="shared" si="112"/>
        <v>1.0141</v>
      </c>
      <c r="AR77" s="70">
        <f t="shared" si="112"/>
        <v>1.0149999999999999</v>
      </c>
      <c r="AS77" s="70">
        <f t="shared" si="112"/>
        <v>1.0159</v>
      </c>
      <c r="AT77" s="70">
        <f t="shared" si="112"/>
        <v>1.0150999999999999</v>
      </c>
      <c r="AU77" s="70">
        <f t="shared" si="112"/>
        <v>1.0165999999999999</v>
      </c>
      <c r="AV77" s="70">
        <f t="shared" si="112"/>
        <v>1.0149999999999999</v>
      </c>
      <c r="AW77" s="70">
        <f t="shared" si="112"/>
        <v>1.0141</v>
      </c>
      <c r="AX77" s="70">
        <f t="shared" si="112"/>
        <v>1.0138</v>
      </c>
      <c r="AY77" s="70">
        <f t="shared" si="112"/>
        <v>1.0146999999999999</v>
      </c>
      <c r="AZ77" s="70">
        <f t="shared" si="112"/>
        <v>1.0143</v>
      </c>
      <c r="BA77" s="70">
        <f t="shared" si="112"/>
        <v>1.0115000000000001</v>
      </c>
      <c r="BB77" s="70">
        <f t="shared" si="112"/>
        <v>1.0142</v>
      </c>
      <c r="BC77" s="70">
        <f t="shared" si="112"/>
        <v>1.0107999999999999</v>
      </c>
      <c r="BD77" s="70">
        <f t="shared" si="112"/>
        <v>1.0127999999999999</v>
      </c>
      <c r="BE77" s="70">
        <f t="shared" si="112"/>
        <v>1.0118</v>
      </c>
      <c r="BF77" s="70">
        <f t="shared" si="112"/>
        <v>1.0117</v>
      </c>
      <c r="BG77" s="70">
        <f t="shared" si="112"/>
        <v>1.0125999999999999</v>
      </c>
      <c r="BH77" s="70">
        <f t="shared" si="112"/>
        <v>1.0105999999999999</v>
      </c>
      <c r="BI77" s="70">
        <f t="shared" si="112"/>
        <v>1.0108999999999999</v>
      </c>
      <c r="BJ77" s="70">
        <f t="shared" si="112"/>
        <v>1.0102</v>
      </c>
      <c r="BK77" s="70">
        <f t="shared" si="112"/>
        <v>1.0099</v>
      </c>
      <c r="BL77" s="70">
        <f t="shared" si="112"/>
        <v>1.0107999999999999</v>
      </c>
      <c r="BM77" s="70">
        <f t="shared" si="112"/>
        <v>1.0086999999999999</v>
      </c>
      <c r="BN77" s="70">
        <f t="shared" si="112"/>
        <v>1.0105</v>
      </c>
      <c r="BO77" s="70">
        <f t="shared" si="112"/>
        <v>1.0094000000000001</v>
      </c>
      <c r="BP77" s="70">
        <f t="shared" ref="BP77:EA77" si="113">1+BP70</f>
        <v>1.0103</v>
      </c>
      <c r="BQ77" s="70">
        <f t="shared" si="113"/>
        <v>1.0091000000000001</v>
      </c>
      <c r="BR77" s="70">
        <f t="shared" si="113"/>
        <v>1.0097</v>
      </c>
      <c r="BS77" s="70">
        <f t="shared" si="113"/>
        <v>1.0099</v>
      </c>
      <c r="BT77" s="70">
        <f t="shared" si="113"/>
        <v>1.008</v>
      </c>
      <c r="BU77" s="70">
        <f t="shared" si="113"/>
        <v>1.0093000000000001</v>
      </c>
      <c r="BV77" s="70">
        <f t="shared" si="113"/>
        <v>1.0084</v>
      </c>
      <c r="BW77" s="70">
        <f t="shared" si="113"/>
        <v>1.0084</v>
      </c>
      <c r="BX77" s="70">
        <f t="shared" si="113"/>
        <v>1.0093000000000001</v>
      </c>
      <c r="BY77" s="70">
        <f t="shared" si="113"/>
        <v>1.008</v>
      </c>
      <c r="BZ77" s="70">
        <f t="shared" si="113"/>
        <v>1.0084</v>
      </c>
      <c r="CA77" s="70">
        <f t="shared" si="113"/>
        <v>1.0089999999999999</v>
      </c>
      <c r="CB77" s="70">
        <f t="shared" si="113"/>
        <v>1.0087999999999999</v>
      </c>
      <c r="CC77" s="70">
        <f t="shared" si="113"/>
        <v>1.0096000000000001</v>
      </c>
      <c r="CD77" s="70">
        <f t="shared" si="113"/>
        <v>1.0106999999999999</v>
      </c>
      <c r="CE77" s="70">
        <f t="shared" si="113"/>
        <v>1.0102</v>
      </c>
      <c r="CF77" s="70">
        <f t="shared" si="113"/>
        <v>1.0109999999999999</v>
      </c>
      <c r="CG77" s="70">
        <f t="shared" si="113"/>
        <v>1.0118</v>
      </c>
      <c r="CH77" s="70">
        <f t="shared" si="113"/>
        <v>1.0102</v>
      </c>
      <c r="CI77" s="70">
        <f t="shared" si="113"/>
        <v>1.0112000000000001</v>
      </c>
      <c r="CJ77" s="70">
        <f t="shared" si="113"/>
        <v>1.0105</v>
      </c>
      <c r="CK77" s="70">
        <f t="shared" si="113"/>
        <v>1.0085999999999999</v>
      </c>
      <c r="CL77" s="70">
        <f t="shared" si="113"/>
        <v>1.0097</v>
      </c>
      <c r="CM77" s="70">
        <f t="shared" si="113"/>
        <v>1.0084</v>
      </c>
      <c r="CN77" s="70">
        <f t="shared" si="113"/>
        <v>1.0077</v>
      </c>
      <c r="CO77" s="70">
        <f t="shared" si="113"/>
        <v>1.0076000000000001</v>
      </c>
      <c r="CP77" s="70">
        <f t="shared" si="113"/>
        <v>1.0079</v>
      </c>
      <c r="CQ77" s="70">
        <f t="shared" si="113"/>
        <v>1.0068999999999999</v>
      </c>
      <c r="CR77" s="70">
        <f t="shared" si="113"/>
        <v>1.0068999999999999</v>
      </c>
      <c r="CS77" s="70">
        <f t="shared" si="113"/>
        <v>1.0068999999999999</v>
      </c>
      <c r="CT77" s="70">
        <f t="shared" si="113"/>
        <v>1.0065999999999999</v>
      </c>
      <c r="CU77" s="70">
        <f t="shared" si="113"/>
        <v>1.0073000000000001</v>
      </c>
      <c r="CV77" s="70">
        <f t="shared" si="113"/>
        <v>1.0065999999999999</v>
      </c>
      <c r="CW77" s="70">
        <f t="shared" si="113"/>
        <v>1.0059</v>
      </c>
      <c r="CX77" s="70">
        <f t="shared" si="113"/>
        <v>1.0076000000000001</v>
      </c>
      <c r="CY77" s="70">
        <f t="shared" si="113"/>
        <v>1.0066999999999999</v>
      </c>
      <c r="CZ77" s="70">
        <f t="shared" si="113"/>
        <v>1.0075000000000001</v>
      </c>
      <c r="DA77" s="70">
        <f t="shared" si="113"/>
        <v>1.0079</v>
      </c>
      <c r="DB77" s="70">
        <f t="shared" si="113"/>
        <v>1.0085999999999999</v>
      </c>
      <c r="DC77" s="70">
        <f t="shared" si="113"/>
        <v>1.0088999999999999</v>
      </c>
      <c r="DD77" s="70">
        <f t="shared" si="113"/>
        <v>1.0085</v>
      </c>
      <c r="DE77" s="70">
        <f t="shared" si="113"/>
        <v>1.0081</v>
      </c>
      <c r="DF77" s="70">
        <f t="shared" si="113"/>
        <v>1.0081</v>
      </c>
      <c r="DG77" s="70">
        <f t="shared" si="113"/>
        <v>1.0093000000000001</v>
      </c>
      <c r="DH77" s="70">
        <f t="shared" si="113"/>
        <v>1.0085999999999999</v>
      </c>
      <c r="DI77" s="70">
        <f t="shared" si="113"/>
        <v>1.0084</v>
      </c>
      <c r="DJ77" s="70">
        <f t="shared" si="113"/>
        <v>1.0092000000000001</v>
      </c>
      <c r="DK77" s="70">
        <f t="shared" si="113"/>
        <v>1.0084</v>
      </c>
      <c r="DL77" s="70">
        <f t="shared" si="113"/>
        <v>1.0099</v>
      </c>
      <c r="DM77" s="70">
        <f t="shared" si="113"/>
        <v>1.0096000000000001</v>
      </c>
      <c r="DN77" s="70">
        <f t="shared" si="113"/>
        <v>1.0097</v>
      </c>
      <c r="DO77" s="70">
        <f t="shared" si="113"/>
        <v>1.0106999999999999</v>
      </c>
      <c r="DP77" s="70">
        <f t="shared" si="113"/>
        <v>1.0094000000000001</v>
      </c>
      <c r="DQ77" s="70">
        <f t="shared" si="113"/>
        <v>1.0087999999999999</v>
      </c>
      <c r="DR77" s="70">
        <f t="shared" si="113"/>
        <v>1.0085999999999999</v>
      </c>
      <c r="DS77" s="70">
        <f t="shared" si="113"/>
        <v>1.0091000000000001</v>
      </c>
      <c r="DT77" s="70">
        <f t="shared" si="113"/>
        <v>1.0088999999999999</v>
      </c>
      <c r="DU77" s="70">
        <f t="shared" si="113"/>
        <v>1.0075000000000001</v>
      </c>
      <c r="DV77" s="70">
        <f t="shared" si="113"/>
        <v>1.0082</v>
      </c>
      <c r="DW77" s="70">
        <f t="shared" si="113"/>
        <v>1.0071000000000001</v>
      </c>
      <c r="DX77" s="70">
        <f t="shared" si="113"/>
        <v>1.0074000000000001</v>
      </c>
      <c r="DY77" s="70">
        <f t="shared" si="113"/>
        <v>1.0064</v>
      </c>
      <c r="DZ77" s="70">
        <f t="shared" si="113"/>
        <v>1.0067999999999999</v>
      </c>
      <c r="EA77" s="70">
        <f t="shared" si="113"/>
        <v>1.0068999999999999</v>
      </c>
      <c r="EB77" s="70">
        <f t="shared" ref="EB77:GU77" si="114">1+EB70</f>
        <v>1.0054000000000001</v>
      </c>
      <c r="EC77" s="70">
        <f t="shared" si="114"/>
        <v>1.0061</v>
      </c>
      <c r="ED77" s="70">
        <f t="shared" si="114"/>
        <v>1.0055000000000001</v>
      </c>
      <c r="EE77" s="70">
        <f t="shared" si="114"/>
        <v>1.0055000000000001</v>
      </c>
      <c r="EF77" s="70">
        <f t="shared" si="114"/>
        <v>1.006</v>
      </c>
      <c r="EG77" s="70">
        <f t="shared" si="114"/>
        <v>1.0048999999999999</v>
      </c>
      <c r="EH77" s="70">
        <f t="shared" si="114"/>
        <v>1.0055000000000001</v>
      </c>
      <c r="EI77" s="70">
        <f t="shared" si="114"/>
        <v>1.0061</v>
      </c>
      <c r="EJ77" s="70">
        <f t="shared" si="114"/>
        <v>1.006</v>
      </c>
      <c r="EK77" s="70">
        <f t="shared" si="114"/>
        <v>1.0061</v>
      </c>
      <c r="EL77" s="70">
        <f t="shared" si="114"/>
        <v>1.0072000000000001</v>
      </c>
      <c r="EM77" s="70">
        <f t="shared" si="114"/>
        <v>1.0071000000000001</v>
      </c>
      <c r="EN77" s="70">
        <f t="shared" si="114"/>
        <v>1.0071000000000001</v>
      </c>
      <c r="EO77" s="70">
        <f t="shared" si="114"/>
        <v>1.0081</v>
      </c>
      <c r="EP77" s="70">
        <f t="shared" si="114"/>
        <v>1.0072000000000001</v>
      </c>
      <c r="EQ77" s="70">
        <f t="shared" si="114"/>
        <v>1.0079</v>
      </c>
      <c r="ER77" s="70">
        <f t="shared" si="114"/>
        <v>1.0085</v>
      </c>
      <c r="ES77" s="70">
        <f t="shared" si="114"/>
        <v>1.0079</v>
      </c>
      <c r="ET77" s="70">
        <f t="shared" si="114"/>
        <v>1.0077</v>
      </c>
      <c r="EU77" s="70">
        <f t="shared" si="114"/>
        <v>1.0082</v>
      </c>
      <c r="EV77" s="70">
        <f t="shared" si="114"/>
        <v>1.0086999999999999</v>
      </c>
      <c r="EW77" s="70">
        <f t="shared" si="114"/>
        <v>1.0082</v>
      </c>
      <c r="EX77" s="70">
        <f t="shared" si="114"/>
        <v>1.0095000000000001</v>
      </c>
      <c r="EY77" s="70">
        <f t="shared" si="114"/>
        <v>1.0086999999999999</v>
      </c>
      <c r="EZ77" s="70">
        <f t="shared" si="114"/>
        <v>1.0091000000000001</v>
      </c>
      <c r="FA77" s="70">
        <f t="shared" si="114"/>
        <v>1.0095000000000001</v>
      </c>
      <c r="FB77" s="70">
        <f t="shared" si="114"/>
        <v>1.0084</v>
      </c>
      <c r="FC77" s="70">
        <f t="shared" si="114"/>
        <v>1.0096000000000001</v>
      </c>
      <c r="FD77" s="70">
        <f t="shared" si="114"/>
        <v>1.0094000000000001</v>
      </c>
      <c r="FE77" s="70">
        <f t="shared" si="114"/>
        <v>1.0082</v>
      </c>
      <c r="FF77" s="70">
        <f t="shared" si="114"/>
        <v>1.0104</v>
      </c>
      <c r="FG77" s="70">
        <f t="shared" si="114"/>
        <v>1.0095000000000001</v>
      </c>
      <c r="FH77" s="70">
        <f t="shared" si="114"/>
        <v>1.0099</v>
      </c>
      <c r="FI77" s="70">
        <f t="shared" si="114"/>
        <v>1.0106999999999999</v>
      </c>
      <c r="FJ77" s="70">
        <f t="shared" si="114"/>
        <v>1.0118</v>
      </c>
      <c r="FK77" s="70">
        <f t="shared" si="114"/>
        <v>1.0111000000000001</v>
      </c>
      <c r="FL77" s="70">
        <f t="shared" si="114"/>
        <v>1.0111000000000001</v>
      </c>
      <c r="FM77" s="70">
        <f t="shared" si="114"/>
        <v>1.0111000000000001</v>
      </c>
      <c r="FN77" s="70">
        <f t="shared" si="114"/>
        <v>1.0105999999999999</v>
      </c>
      <c r="FO77" s="70">
        <f t="shared" si="114"/>
        <v>1.0116000000000001</v>
      </c>
      <c r="FP77" s="70">
        <f t="shared" si="114"/>
        <v>1.0105999999999999</v>
      </c>
      <c r="FQ77" s="70">
        <f t="shared" si="114"/>
        <v>1.01</v>
      </c>
      <c r="FR77" s="70">
        <f t="shared" si="114"/>
        <v>1.0116000000000001</v>
      </c>
      <c r="FS77" s="70">
        <f t="shared" si="114"/>
        <v>1.0105999999999999</v>
      </c>
      <c r="FT77" s="70">
        <f t="shared" si="114"/>
        <v>1.0111000000000001</v>
      </c>
      <c r="FU77" s="70">
        <f t="shared" si="114"/>
        <v>1.0116000000000001</v>
      </c>
      <c r="FV77" s="70">
        <f t="shared" si="114"/>
        <v>1.0111000000000001</v>
      </c>
      <c r="FW77" s="70">
        <f t="shared" si="114"/>
        <v>1.0122</v>
      </c>
      <c r="FX77" s="70">
        <f t="shared" si="114"/>
        <v>1.0111000000000001</v>
      </c>
      <c r="FY77" s="70">
        <f t="shared" si="114"/>
        <v>1.0105</v>
      </c>
      <c r="FZ77" s="70">
        <f t="shared" si="114"/>
        <v>1.0104</v>
      </c>
      <c r="GA77" s="70">
        <f t="shared" si="114"/>
        <v>1.0112000000000001</v>
      </c>
      <c r="GB77" s="70">
        <f t="shared" si="114"/>
        <v>1.0108999999999999</v>
      </c>
      <c r="GC77" s="70">
        <f t="shared" si="114"/>
        <v>1.0086999999999999</v>
      </c>
      <c r="GD77" s="70">
        <f t="shared" si="114"/>
        <v>1.0105</v>
      </c>
      <c r="GE77" s="70">
        <f t="shared" si="114"/>
        <v>1.0079</v>
      </c>
      <c r="GF77" s="70">
        <f t="shared" si="114"/>
        <v>1.0093000000000001</v>
      </c>
      <c r="GG77" s="70">
        <f t="shared" si="114"/>
        <v>1.0081</v>
      </c>
      <c r="GH77" s="70">
        <f t="shared" si="114"/>
        <v>1.008</v>
      </c>
      <c r="GI77" s="70">
        <f t="shared" si="114"/>
        <v>1.008</v>
      </c>
      <c r="GJ77" s="70">
        <f t="shared" si="114"/>
        <v>1.0064</v>
      </c>
      <c r="GK77" s="70">
        <f t="shared" si="114"/>
        <v>1.0064</v>
      </c>
      <c r="GL77" s="70">
        <f t="shared" si="114"/>
        <v>1.0057</v>
      </c>
      <c r="GM77" s="70">
        <f t="shared" si="114"/>
        <v>1.0054000000000001</v>
      </c>
      <c r="GN77" s="70">
        <f t="shared" si="114"/>
        <v>1.0058</v>
      </c>
      <c r="GO77" s="70">
        <f t="shared" si="114"/>
        <v>1.0046999999999999</v>
      </c>
      <c r="GP77" s="70">
        <f t="shared" si="114"/>
        <v>1.0053000000000001</v>
      </c>
      <c r="GQ77" s="70">
        <f t="shared" si="114"/>
        <v>1.0052000000000001</v>
      </c>
      <c r="GR77" s="70">
        <f t="shared" si="114"/>
        <v>1.0051829489023638</v>
      </c>
      <c r="GS77" s="70">
        <f t="shared" si="114"/>
        <v>1.0051829489023638</v>
      </c>
      <c r="GT77" s="70">
        <f t="shared" si="114"/>
        <v>1.0054000000000001</v>
      </c>
      <c r="GU77" s="70">
        <f t="shared" si="114"/>
        <v>1.0057</v>
      </c>
    </row>
    <row r="78" spans="1:203" s="69" customFormat="1" x14ac:dyDescent="0.25">
      <c r="A78" s="75" t="s">
        <v>59</v>
      </c>
      <c r="B78" s="40"/>
      <c r="C78" s="70">
        <f>1+C71</f>
        <v>1.0065</v>
      </c>
      <c r="D78" s="70">
        <f t="shared" ref="D78:BO78" si="115">1+D71</f>
        <v>1.0052000000000001</v>
      </c>
      <c r="E78" s="70">
        <f t="shared" si="115"/>
        <v>1.0036</v>
      </c>
      <c r="F78" s="70">
        <f t="shared" si="115"/>
        <v>1.006</v>
      </c>
      <c r="G78" s="70">
        <f t="shared" si="115"/>
        <v>1.008</v>
      </c>
      <c r="H78" s="70">
        <f t="shared" si="115"/>
        <v>1.0021</v>
      </c>
      <c r="I78" s="70">
        <f t="shared" si="115"/>
        <v>1.0042</v>
      </c>
      <c r="J78" s="70">
        <f t="shared" si="115"/>
        <v>1.0119</v>
      </c>
      <c r="K78" s="70">
        <f t="shared" si="115"/>
        <v>1.0065</v>
      </c>
      <c r="L78" s="70">
        <f t="shared" si="115"/>
        <v>1.0072000000000001</v>
      </c>
      <c r="M78" s="70">
        <f t="shared" si="115"/>
        <v>1.0131000000000001</v>
      </c>
      <c r="N78" s="70">
        <f t="shared" si="115"/>
        <v>1.0302</v>
      </c>
      <c r="O78" s="70">
        <f t="shared" si="115"/>
        <v>1.0209999999999999</v>
      </c>
      <c r="P78" s="70">
        <f t="shared" si="115"/>
        <v>1.0225</v>
      </c>
      <c r="Q78" s="70">
        <f t="shared" si="115"/>
        <v>1.0157</v>
      </c>
      <c r="R78" s="70">
        <f t="shared" si="115"/>
        <v>1.0123</v>
      </c>
      <c r="S78" s="70">
        <f t="shared" si="115"/>
        <v>1.0097</v>
      </c>
      <c r="T78" s="70">
        <f t="shared" si="115"/>
        <v>1.0061</v>
      </c>
      <c r="U78" s="70">
        <f t="shared" si="115"/>
        <v>0.99850000000000005</v>
      </c>
      <c r="V78" s="70">
        <f t="shared" si="115"/>
        <v>1.002</v>
      </c>
      <c r="W78" s="70">
        <f t="shared" si="115"/>
        <v>1.0034000000000001</v>
      </c>
      <c r="X78" s="70">
        <f t="shared" si="115"/>
        <v>1.0078</v>
      </c>
      <c r="Y78" s="70">
        <f t="shared" si="115"/>
        <v>1.0028999999999999</v>
      </c>
      <c r="Z78" s="70">
        <f t="shared" si="115"/>
        <v>1.0034000000000001</v>
      </c>
      <c r="AA78" s="70">
        <f t="shared" si="115"/>
        <v>1.0052000000000001</v>
      </c>
      <c r="AB78" s="70">
        <f t="shared" si="115"/>
        <v>1.0076000000000001</v>
      </c>
      <c r="AC78" s="70">
        <f t="shared" si="115"/>
        <v>1.0061</v>
      </c>
      <c r="AD78" s="70">
        <f t="shared" si="115"/>
        <v>1.0046999999999999</v>
      </c>
      <c r="AE78" s="70">
        <f t="shared" si="115"/>
        <v>1.0037</v>
      </c>
      <c r="AF78" s="70">
        <f t="shared" si="115"/>
        <v>1.0051000000000001</v>
      </c>
      <c r="AG78" s="70">
        <f t="shared" si="115"/>
        <v>1.0071000000000001</v>
      </c>
      <c r="AH78" s="70">
        <f t="shared" si="115"/>
        <v>1.0091000000000001</v>
      </c>
      <c r="AI78" s="70">
        <f t="shared" si="115"/>
        <v>1.0068999999999999</v>
      </c>
      <c r="AJ78" s="70">
        <f t="shared" si="115"/>
        <v>1.0033000000000001</v>
      </c>
      <c r="AK78" s="70">
        <f t="shared" si="115"/>
        <v>1.0044</v>
      </c>
      <c r="AL78" s="70">
        <f t="shared" si="115"/>
        <v>1.0068999999999999</v>
      </c>
      <c r="AM78" s="70">
        <f t="shared" si="115"/>
        <v>1.0085999999999999</v>
      </c>
      <c r="AN78" s="70">
        <f t="shared" si="115"/>
        <v>1.0058</v>
      </c>
      <c r="AO78" s="70">
        <f t="shared" si="115"/>
        <v>1.0059</v>
      </c>
      <c r="AP78" s="70">
        <f t="shared" si="115"/>
        <v>1.0061</v>
      </c>
      <c r="AQ78" s="70">
        <f t="shared" si="115"/>
        <v>1.0086999999999999</v>
      </c>
      <c r="AR78" s="70">
        <f t="shared" si="115"/>
        <v>1.0048999999999999</v>
      </c>
      <c r="AS78" s="70">
        <f t="shared" si="115"/>
        <v>0.99980000000000002</v>
      </c>
      <c r="AT78" s="70">
        <f t="shared" si="115"/>
        <v>1.0024999999999999</v>
      </c>
      <c r="AU78" s="70">
        <f t="shared" si="115"/>
        <v>1.0017</v>
      </c>
      <c r="AV78" s="70">
        <f t="shared" si="115"/>
        <v>1.0035000000000001</v>
      </c>
      <c r="AW78" s="70">
        <f t="shared" si="115"/>
        <v>1.0075000000000001</v>
      </c>
      <c r="AX78" s="70">
        <f t="shared" si="115"/>
        <v>1.0055000000000001</v>
      </c>
      <c r="AY78" s="70">
        <f t="shared" si="115"/>
        <v>1.0036</v>
      </c>
      <c r="AZ78" s="70">
        <f t="shared" si="115"/>
        <v>1.0059</v>
      </c>
      <c r="BA78" s="70">
        <f t="shared" si="115"/>
        <v>1.0041</v>
      </c>
      <c r="BB78" s="70">
        <f t="shared" si="115"/>
        <v>1.0043</v>
      </c>
      <c r="BC78" s="70">
        <f t="shared" si="115"/>
        <v>1.0021</v>
      </c>
      <c r="BD78" s="70">
        <f t="shared" si="115"/>
        <v>1.0009999999999999</v>
      </c>
      <c r="BE78" s="70">
        <f t="shared" si="115"/>
        <v>0.99790000000000001</v>
      </c>
      <c r="BF78" s="70">
        <f t="shared" si="115"/>
        <v>1.0019</v>
      </c>
      <c r="BG78" s="70">
        <f t="shared" si="115"/>
        <v>1.0004999999999999</v>
      </c>
      <c r="BH78" s="70">
        <f t="shared" si="115"/>
        <v>1.0021</v>
      </c>
      <c r="BI78" s="70">
        <f t="shared" si="115"/>
        <v>1.0033000000000001</v>
      </c>
      <c r="BJ78" s="70">
        <f t="shared" si="115"/>
        <v>1.0031000000000001</v>
      </c>
      <c r="BK78" s="70">
        <f t="shared" si="115"/>
        <v>1.0047999999999999</v>
      </c>
      <c r="BL78" s="70">
        <f t="shared" si="115"/>
        <v>1.0044</v>
      </c>
      <c r="BM78" s="70">
        <f t="shared" si="115"/>
        <v>1.0044</v>
      </c>
      <c r="BN78" s="70">
        <f t="shared" si="115"/>
        <v>1.0037</v>
      </c>
      <c r="BO78" s="70">
        <f t="shared" si="115"/>
        <v>1.0024999999999999</v>
      </c>
      <c r="BP78" s="70">
        <f t="shared" ref="BP78:EA78" si="116">1+BP71</f>
        <v>1.0027999999999999</v>
      </c>
      <c r="BQ78" s="70">
        <f t="shared" si="116"/>
        <v>1.0027999999999999</v>
      </c>
      <c r="BR78" s="70">
        <f t="shared" si="116"/>
        <v>1.0024</v>
      </c>
      <c r="BS78" s="70">
        <f t="shared" si="116"/>
        <v>1.0046999999999999</v>
      </c>
      <c r="BT78" s="70">
        <f t="shared" si="116"/>
        <v>1.0018</v>
      </c>
      <c r="BU78" s="70">
        <f t="shared" si="116"/>
        <v>1.0029999999999999</v>
      </c>
      <c r="BV78" s="70">
        <f t="shared" si="116"/>
        <v>1.0038</v>
      </c>
      <c r="BW78" s="70">
        <f t="shared" si="116"/>
        <v>1.0074000000000001</v>
      </c>
      <c r="BX78" s="70">
        <f t="shared" si="116"/>
        <v>1.0054000000000001</v>
      </c>
      <c r="BY78" s="70">
        <f t="shared" si="116"/>
        <v>1.0048999999999999</v>
      </c>
      <c r="BZ78" s="70">
        <f t="shared" si="116"/>
        <v>1.0047999999999999</v>
      </c>
      <c r="CA78" s="70">
        <f t="shared" si="116"/>
        <v>1.0055000000000001</v>
      </c>
      <c r="CB78" s="70">
        <f t="shared" si="116"/>
        <v>1.0079</v>
      </c>
      <c r="CC78" s="70">
        <f t="shared" si="116"/>
        <v>1.0074000000000001</v>
      </c>
      <c r="CD78" s="70">
        <f t="shared" si="116"/>
        <v>1.0053000000000001</v>
      </c>
      <c r="CE78" s="70">
        <f t="shared" si="116"/>
        <v>1.0027999999999999</v>
      </c>
      <c r="CF78" s="70">
        <f t="shared" si="116"/>
        <v>1.0025999999999999</v>
      </c>
      <c r="CG78" s="70">
        <f t="shared" si="116"/>
        <v>1.0044999999999999</v>
      </c>
      <c r="CH78" s="70">
        <f t="shared" si="116"/>
        <v>1.0036</v>
      </c>
      <c r="CI78" s="70">
        <f t="shared" si="116"/>
        <v>1.0027999999999999</v>
      </c>
      <c r="CJ78" s="70">
        <f t="shared" si="116"/>
        <v>1.0047999999999999</v>
      </c>
      <c r="CK78" s="70">
        <f t="shared" si="116"/>
        <v>1.0055000000000001</v>
      </c>
      <c r="CL78" s="70">
        <f t="shared" si="116"/>
        <v>1.002</v>
      </c>
      <c r="CM78" s="70">
        <f t="shared" si="116"/>
        <v>1.0047999999999999</v>
      </c>
      <c r="CN78" s="70">
        <f t="shared" si="116"/>
        <v>1.0046999999999999</v>
      </c>
      <c r="CO78" s="70">
        <f t="shared" si="116"/>
        <v>1.0036</v>
      </c>
      <c r="CP78" s="70">
        <f t="shared" si="116"/>
        <v>1.0024</v>
      </c>
      <c r="CQ78" s="70">
        <f t="shared" si="116"/>
        <v>1.0015000000000001</v>
      </c>
      <c r="CR78" s="70">
        <f t="shared" si="116"/>
        <v>1.0024</v>
      </c>
      <c r="CS78" s="70">
        <f t="shared" si="116"/>
        <v>1.0027999999999999</v>
      </c>
      <c r="CT78" s="70">
        <f t="shared" si="116"/>
        <v>1.0041</v>
      </c>
      <c r="CU78" s="70">
        <f t="shared" si="116"/>
        <v>1.0037</v>
      </c>
      <c r="CV78" s="70">
        <f t="shared" si="116"/>
        <v>1.0075000000000001</v>
      </c>
      <c r="CW78" s="70">
        <f t="shared" si="116"/>
        <v>1.0078</v>
      </c>
      <c r="CX78" s="70">
        <f t="shared" si="116"/>
        <v>1.0052000000000001</v>
      </c>
      <c r="CY78" s="70">
        <f t="shared" si="116"/>
        <v>1.0057</v>
      </c>
      <c r="CZ78" s="70">
        <f t="shared" si="116"/>
        <v>1.0043</v>
      </c>
      <c r="DA78" s="70">
        <f t="shared" si="116"/>
        <v>1</v>
      </c>
      <c r="DB78" s="70">
        <f t="shared" si="116"/>
        <v>1.0001</v>
      </c>
      <c r="DC78" s="70">
        <f t="shared" si="116"/>
        <v>1.0004</v>
      </c>
      <c r="DD78" s="70">
        <f t="shared" si="116"/>
        <v>1.0044999999999999</v>
      </c>
      <c r="DE78" s="70">
        <f t="shared" si="116"/>
        <v>1.0075000000000001</v>
      </c>
      <c r="DF78" s="70">
        <f t="shared" si="116"/>
        <v>1.0083</v>
      </c>
      <c r="DG78" s="70">
        <f t="shared" si="116"/>
        <v>1.0063</v>
      </c>
      <c r="DH78" s="70">
        <f t="shared" si="116"/>
        <v>1.0083</v>
      </c>
      <c r="DI78" s="70">
        <f t="shared" si="116"/>
        <v>1.008</v>
      </c>
      <c r="DJ78" s="70">
        <f t="shared" si="116"/>
        <v>1.0079</v>
      </c>
      <c r="DK78" s="70">
        <f t="shared" si="116"/>
        <v>1.0077</v>
      </c>
      <c r="DL78" s="70">
        <f t="shared" si="116"/>
        <v>1.0046999999999999</v>
      </c>
      <c r="DM78" s="70">
        <f t="shared" si="116"/>
        <v>1.0015000000000001</v>
      </c>
      <c r="DN78" s="70">
        <f t="shared" si="116"/>
        <v>1.0016</v>
      </c>
      <c r="DO78" s="70">
        <f t="shared" si="116"/>
        <v>1.0037</v>
      </c>
      <c r="DP78" s="70">
        <f t="shared" si="116"/>
        <v>1.0053000000000001</v>
      </c>
      <c r="DQ78" s="70">
        <f t="shared" si="116"/>
        <v>1.0043</v>
      </c>
      <c r="DR78" s="70">
        <f t="shared" si="116"/>
        <v>1.0052000000000001</v>
      </c>
      <c r="DS78" s="70">
        <f t="shared" si="116"/>
        <v>1.0049999999999999</v>
      </c>
      <c r="DT78" s="70">
        <f t="shared" si="116"/>
        <v>1.0056</v>
      </c>
      <c r="DU78" s="70">
        <f t="shared" si="116"/>
        <v>1.0044999999999999</v>
      </c>
      <c r="DV78" s="70">
        <f t="shared" si="116"/>
        <v>1.0021</v>
      </c>
      <c r="DW78" s="70">
        <f t="shared" si="116"/>
        <v>1.0064</v>
      </c>
      <c r="DX78" s="70">
        <f t="shared" si="116"/>
        <v>1.0036</v>
      </c>
      <c r="DY78" s="70">
        <f t="shared" si="116"/>
        <v>1.0007999999999999</v>
      </c>
      <c r="DZ78" s="70">
        <f t="shared" si="116"/>
        <v>1.0043</v>
      </c>
      <c r="EA78" s="70">
        <f t="shared" si="116"/>
        <v>1.0041</v>
      </c>
      <c r="EB78" s="70">
        <f t="shared" ref="EB78:GU78" si="117">1+EB71</f>
        <v>1.0057</v>
      </c>
      <c r="EC78" s="70">
        <f t="shared" si="117"/>
        <v>1.0059</v>
      </c>
      <c r="ED78" s="70">
        <f t="shared" si="117"/>
        <v>1.006</v>
      </c>
      <c r="EE78" s="70">
        <f t="shared" si="117"/>
        <v>1.0079</v>
      </c>
      <c r="EF78" s="70">
        <f t="shared" si="117"/>
        <v>1.0085999999999999</v>
      </c>
      <c r="EG78" s="70">
        <f t="shared" si="117"/>
        <v>1.006</v>
      </c>
      <c r="EH78" s="70">
        <f t="shared" si="117"/>
        <v>1.0046999999999999</v>
      </c>
      <c r="EI78" s="70">
        <f t="shared" si="117"/>
        <v>1.0055000000000001</v>
      </c>
      <c r="EJ78" s="70">
        <f t="shared" si="117"/>
        <v>1.0037</v>
      </c>
      <c r="EK78" s="70">
        <f t="shared" si="117"/>
        <v>1.0025999999999999</v>
      </c>
      <c r="EL78" s="70">
        <f t="shared" si="117"/>
        <v>1.0003</v>
      </c>
      <c r="EM78" s="70">
        <f t="shared" si="117"/>
        <v>1.0024</v>
      </c>
      <c r="EN78" s="70">
        <f t="shared" si="117"/>
        <v>1.0035000000000001</v>
      </c>
      <c r="EO78" s="70">
        <f t="shared" si="117"/>
        <v>1.0057</v>
      </c>
      <c r="EP78" s="70">
        <f t="shared" si="117"/>
        <v>1.0054000000000001</v>
      </c>
      <c r="EQ78" s="70">
        <f t="shared" si="117"/>
        <v>1.0092000000000001</v>
      </c>
      <c r="ER78" s="70">
        <f t="shared" si="117"/>
        <v>1.0055000000000001</v>
      </c>
      <c r="ES78" s="70">
        <f t="shared" si="117"/>
        <v>1.0068999999999999</v>
      </c>
      <c r="ET78" s="70">
        <f t="shared" si="117"/>
        <v>1.0092000000000001</v>
      </c>
      <c r="EU78" s="70">
        <f t="shared" si="117"/>
        <v>1.0066999999999999</v>
      </c>
      <c r="EV78" s="70">
        <f t="shared" si="117"/>
        <v>1.0045999999999999</v>
      </c>
      <c r="EW78" s="70">
        <f t="shared" si="117"/>
        <v>1.004</v>
      </c>
      <c r="EX78" s="70">
        <f t="shared" si="117"/>
        <v>1.0001</v>
      </c>
      <c r="EY78" s="70">
        <f t="shared" si="117"/>
        <v>1.0024999999999999</v>
      </c>
      <c r="EZ78" s="70">
        <f t="shared" si="117"/>
        <v>1.0057</v>
      </c>
      <c r="FA78" s="70">
        <f t="shared" si="117"/>
        <v>1.0042</v>
      </c>
      <c r="FB78" s="70">
        <f t="shared" si="117"/>
        <v>1.0051000000000001</v>
      </c>
      <c r="FC78" s="70">
        <f t="shared" si="117"/>
        <v>1.0078</v>
      </c>
      <c r="FD78" s="70">
        <f t="shared" si="117"/>
        <v>1.0124</v>
      </c>
      <c r="FE78" s="70">
        <f t="shared" si="117"/>
        <v>1.0122</v>
      </c>
      <c r="FF78" s="70">
        <f t="shared" si="117"/>
        <v>1.0132000000000001</v>
      </c>
      <c r="FG78" s="70">
        <f t="shared" si="117"/>
        <v>1.0071000000000001</v>
      </c>
      <c r="FH78" s="70">
        <f t="shared" si="117"/>
        <v>1.0074000000000001</v>
      </c>
      <c r="FI78" s="70">
        <f t="shared" si="117"/>
        <v>1.0079</v>
      </c>
      <c r="FJ78" s="70">
        <f t="shared" si="117"/>
        <v>1.0062</v>
      </c>
      <c r="FK78" s="70">
        <f t="shared" si="117"/>
        <v>1.0022</v>
      </c>
      <c r="FL78" s="70">
        <f t="shared" si="117"/>
        <v>1.0054000000000001</v>
      </c>
      <c r="FM78" s="70">
        <f t="shared" si="117"/>
        <v>1.0082</v>
      </c>
      <c r="FN78" s="70">
        <f t="shared" si="117"/>
        <v>1.0101</v>
      </c>
      <c r="FO78" s="70">
        <f t="shared" si="117"/>
        <v>1.0096000000000001</v>
      </c>
      <c r="FP78" s="70">
        <f t="shared" si="117"/>
        <v>1.0126999999999999</v>
      </c>
      <c r="FQ78" s="70">
        <f t="shared" si="117"/>
        <v>1.0089999999999999</v>
      </c>
      <c r="FR78" s="70">
        <f t="shared" si="117"/>
        <v>1.0043</v>
      </c>
      <c r="FS78" s="70">
        <f t="shared" si="117"/>
        <v>1.0061</v>
      </c>
      <c r="FT78" s="70">
        <f t="shared" si="117"/>
        <v>1.0078</v>
      </c>
      <c r="FU78" s="70">
        <f t="shared" si="117"/>
        <v>1.0035000000000001</v>
      </c>
      <c r="FV78" s="70">
        <f t="shared" si="117"/>
        <v>1.0052000000000001</v>
      </c>
      <c r="FW78" s="70">
        <f t="shared" si="117"/>
        <v>1.0044</v>
      </c>
      <c r="FX78" s="70">
        <f t="shared" si="117"/>
        <v>1.0007999999999999</v>
      </c>
      <c r="FY78" s="70">
        <f t="shared" si="117"/>
        <v>1.0025999999999999</v>
      </c>
      <c r="FZ78" s="70">
        <f t="shared" si="117"/>
        <v>1.0018</v>
      </c>
      <c r="GA78" s="70">
        <f t="shared" si="117"/>
        <v>1.0029999999999999</v>
      </c>
      <c r="GB78" s="70">
        <f t="shared" si="117"/>
        <v>1.0038</v>
      </c>
      <c r="GC78" s="70">
        <f t="shared" si="117"/>
        <v>1.0033000000000001</v>
      </c>
      <c r="GD78" s="70">
        <f t="shared" si="117"/>
        <v>1.0024999999999999</v>
      </c>
      <c r="GE78" s="70">
        <f t="shared" si="117"/>
        <v>1.0014000000000001</v>
      </c>
      <c r="GF78" s="70">
        <f t="shared" si="117"/>
        <v>1.0031000000000001</v>
      </c>
      <c r="GG78" s="70">
        <f t="shared" si="117"/>
        <v>0.99770000000000003</v>
      </c>
      <c r="GH78" s="70">
        <f t="shared" si="117"/>
        <v>1.0024</v>
      </c>
      <c r="GI78" s="70">
        <f t="shared" si="117"/>
        <v>1.0019</v>
      </c>
      <c r="GJ78" s="70">
        <f t="shared" si="117"/>
        <v>1.0016</v>
      </c>
      <c r="GK78" s="70">
        <f t="shared" si="117"/>
        <v>1.0042</v>
      </c>
      <c r="GL78" s="70">
        <f t="shared" si="117"/>
        <v>1.0027999999999999</v>
      </c>
      <c r="GM78" s="70">
        <f t="shared" si="117"/>
        <v>1.0044</v>
      </c>
      <c r="GN78" s="70">
        <f t="shared" si="117"/>
        <v>1.0028999999999999</v>
      </c>
      <c r="GO78" s="70">
        <f t="shared" si="117"/>
        <v>1.0032000000000001</v>
      </c>
      <c r="GP78" s="70">
        <f t="shared" si="117"/>
        <v>1.0008999999999999</v>
      </c>
      <c r="GQ78" s="70">
        <f t="shared" si="117"/>
        <v>1.0022</v>
      </c>
      <c r="GR78" s="70">
        <f t="shared" si="117"/>
        <v>1.004</v>
      </c>
      <c r="GS78" s="70">
        <f t="shared" si="117"/>
        <v>1.0125999999999999</v>
      </c>
      <c r="GT78" s="70">
        <f t="shared" si="117"/>
        <v>1.0033000000000001</v>
      </c>
      <c r="GU78" s="70">
        <f t="shared" si="117"/>
        <v>0.99909999999999999</v>
      </c>
    </row>
    <row r="79" spans="1:203" s="69" customFormat="1" x14ac:dyDescent="0.25">
      <c r="A79" s="75"/>
      <c r="B79" s="40"/>
      <c r="FP79" s="70"/>
    </row>
    <row r="80" spans="1:203" s="69" customFormat="1" x14ac:dyDescent="0.25">
      <c r="A80" s="75" t="s">
        <v>63</v>
      </c>
      <c r="B80" s="40"/>
      <c r="FP80" s="70"/>
    </row>
    <row r="81" spans="1:203" s="69" customFormat="1" x14ac:dyDescent="0.25">
      <c r="A81" s="75" t="s">
        <v>65</v>
      </c>
      <c r="B81" s="40"/>
      <c r="FP81" s="70"/>
    </row>
    <row r="82" spans="1:203" s="69" customFormat="1" x14ac:dyDescent="0.25">
      <c r="A82" s="75" t="s">
        <v>61</v>
      </c>
      <c r="B82" s="40"/>
      <c r="O82" s="77">
        <f>PRODUCT(D75:O75)-1</f>
        <v>0.15521451017036059</v>
      </c>
      <c r="P82" s="77">
        <f t="shared" ref="P82:CA82" si="118">PRODUCT(E75:P75)-1</f>
        <v>0.16436224216750617</v>
      </c>
      <c r="Q82" s="77">
        <f t="shared" si="118"/>
        <v>0.16885268736965831</v>
      </c>
      <c r="R82" s="77">
        <f t="shared" si="118"/>
        <v>0.17305428096222464</v>
      </c>
      <c r="S82" s="77">
        <f t="shared" si="118"/>
        <v>0.16925203460709692</v>
      </c>
      <c r="T82" s="77">
        <f t="shared" si="118"/>
        <v>0.17316822351317951</v>
      </c>
      <c r="U82" s="77">
        <f t="shared" si="118"/>
        <v>0.17432975296161168</v>
      </c>
      <c r="V82" s="77">
        <f t="shared" si="118"/>
        <v>0.18703754310620702</v>
      </c>
      <c r="W82" s="77">
        <f t="shared" si="118"/>
        <v>0.19075009994294656</v>
      </c>
      <c r="X82" s="77">
        <f t="shared" si="118"/>
        <v>0.18960122798266177</v>
      </c>
      <c r="Y82" s="77">
        <f t="shared" si="118"/>
        <v>0.18277707325455927</v>
      </c>
      <c r="Z82" s="77">
        <f t="shared" si="118"/>
        <v>0.18677620400779515</v>
      </c>
      <c r="AA82" s="77">
        <f t="shared" si="118"/>
        <v>0.17529431648548677</v>
      </c>
      <c r="AB82" s="77">
        <f t="shared" si="118"/>
        <v>0.16602785574425472</v>
      </c>
      <c r="AC82" s="77">
        <f t="shared" si="118"/>
        <v>0.16005390530037178</v>
      </c>
      <c r="AD82" s="77">
        <f t="shared" si="118"/>
        <v>0.15651876306105494</v>
      </c>
      <c r="AE82" s="77">
        <f t="shared" si="118"/>
        <v>0.16082443425436388</v>
      </c>
      <c r="AF82" s="77">
        <f t="shared" si="118"/>
        <v>0.15573037785543042</v>
      </c>
      <c r="AG82" s="77">
        <f t="shared" si="118"/>
        <v>0.15564106277075873</v>
      </c>
      <c r="AH82" s="77">
        <f t="shared" si="118"/>
        <v>0.14820546277958901</v>
      </c>
      <c r="AI82" s="77">
        <f t="shared" si="118"/>
        <v>0.14560823302528947</v>
      </c>
      <c r="AJ82" s="77">
        <f t="shared" si="118"/>
        <v>0.14422548549347658</v>
      </c>
      <c r="AK82" s="77">
        <f t="shared" si="118"/>
        <v>0.14535875909582607</v>
      </c>
      <c r="AL82" s="77">
        <f t="shared" si="118"/>
        <v>0.14132493057725859</v>
      </c>
      <c r="AM82" s="77">
        <f t="shared" si="118"/>
        <v>0.14382806925775826</v>
      </c>
      <c r="AN82" s="77">
        <f t="shared" si="118"/>
        <v>0.14453668578306855</v>
      </c>
      <c r="AO82" s="77">
        <f t="shared" si="118"/>
        <v>0.14573311501330632</v>
      </c>
      <c r="AP82" s="77">
        <f t="shared" si="118"/>
        <v>0.14947252402659261</v>
      </c>
      <c r="AQ82" s="77">
        <f t="shared" si="118"/>
        <v>0.15311007366075113</v>
      </c>
      <c r="AR82" s="77">
        <f t="shared" si="118"/>
        <v>0.15606710457864548</v>
      </c>
      <c r="AS82" s="77">
        <f t="shared" si="118"/>
        <v>0.16201286892797118</v>
      </c>
      <c r="AT82" s="77">
        <f t="shared" si="118"/>
        <v>0.16399888205759172</v>
      </c>
      <c r="AU82" s="77">
        <f t="shared" si="118"/>
        <v>0.16523093637493536</v>
      </c>
      <c r="AV82" s="77">
        <f t="shared" si="118"/>
        <v>0.16798449620055189</v>
      </c>
      <c r="AW82" s="77">
        <f t="shared" si="118"/>
        <v>0.16998067088089464</v>
      </c>
      <c r="AX82" s="77">
        <f t="shared" si="118"/>
        <v>0.17268974472321696</v>
      </c>
      <c r="AY82" s="77">
        <f t="shared" si="118"/>
        <v>0.17180057630725099</v>
      </c>
      <c r="AZ82" s="77">
        <f t="shared" si="118"/>
        <v>0.17735483834219856</v>
      </c>
      <c r="BA82" s="77">
        <f t="shared" si="118"/>
        <v>0.17832606369556481</v>
      </c>
      <c r="BB82" s="77">
        <f t="shared" si="118"/>
        <v>0.17636733760701695</v>
      </c>
      <c r="BC82" s="77">
        <f t="shared" si="118"/>
        <v>0.17439931500996275</v>
      </c>
      <c r="BD82" s="77">
        <f t="shared" si="118"/>
        <v>0.16671313072950777</v>
      </c>
      <c r="BE82" s="77">
        <f t="shared" si="118"/>
        <v>0.16763343242037787</v>
      </c>
      <c r="BF82" s="77">
        <f t="shared" si="118"/>
        <v>0.16818911091420707</v>
      </c>
      <c r="BG82" s="77">
        <f t="shared" si="118"/>
        <v>0.16951966793861728</v>
      </c>
      <c r="BH82" s="77">
        <f t="shared" si="118"/>
        <v>0.16511630034273561</v>
      </c>
      <c r="BI82" s="77">
        <f t="shared" si="118"/>
        <v>0.16391350767960877</v>
      </c>
      <c r="BJ82" s="77">
        <f t="shared" si="118"/>
        <v>0.16223154559813158</v>
      </c>
      <c r="BK82" s="77">
        <f t="shared" si="118"/>
        <v>0.16333818633187369</v>
      </c>
      <c r="BL82" s="77">
        <f t="shared" si="118"/>
        <v>0.15813221093225249</v>
      </c>
      <c r="BM82" s="77">
        <f t="shared" si="118"/>
        <v>0.15500879157804692</v>
      </c>
      <c r="BN82" s="77">
        <f t="shared" si="118"/>
        <v>0.15503709413585409</v>
      </c>
      <c r="BO82" s="77">
        <f t="shared" si="118"/>
        <v>0.15400051556266003</v>
      </c>
      <c r="BP82" s="77">
        <f t="shared" si="118"/>
        <v>0.16268895464686195</v>
      </c>
      <c r="BQ82" s="77">
        <f t="shared" si="118"/>
        <v>0.15495607245601328</v>
      </c>
      <c r="BR82" s="77">
        <f t="shared" si="118"/>
        <v>0.15448444498692515</v>
      </c>
      <c r="BS82" s="77">
        <f t="shared" si="118"/>
        <v>0.14877409422084864</v>
      </c>
      <c r="BT82" s="77">
        <f t="shared" si="118"/>
        <v>0.15224841069823336</v>
      </c>
      <c r="BU82" s="77">
        <f t="shared" si="118"/>
        <v>0.15373638016031865</v>
      </c>
      <c r="BV82" s="77">
        <f t="shared" si="118"/>
        <v>0.15264708966236729</v>
      </c>
      <c r="BW82" s="77">
        <f t="shared" si="118"/>
        <v>0.15094377830927952</v>
      </c>
      <c r="BX82" s="77">
        <f t="shared" si="118"/>
        <v>0.14913959559500656</v>
      </c>
      <c r="BY82" s="77">
        <f t="shared" si="118"/>
        <v>0.15262522529822808</v>
      </c>
      <c r="BZ82" s="77">
        <f t="shared" si="118"/>
        <v>0.14929851499319402</v>
      </c>
      <c r="CA82" s="77">
        <f t="shared" si="118"/>
        <v>0.15081600616729518</v>
      </c>
      <c r="CB82" s="77">
        <f t="shared" ref="CB82:EM82" si="119">PRODUCT(BQ75:CB75)-1</f>
        <v>0.14910688458916299</v>
      </c>
      <c r="CC82" s="77">
        <f t="shared" si="119"/>
        <v>0.15423341944137547</v>
      </c>
      <c r="CD82" s="77">
        <f t="shared" si="119"/>
        <v>0.15758550946920691</v>
      </c>
      <c r="CE82" s="77">
        <f t="shared" si="119"/>
        <v>0.15828957279164002</v>
      </c>
      <c r="CF82" s="77">
        <f t="shared" si="119"/>
        <v>0.14867474021115901</v>
      </c>
      <c r="CG82" s="77">
        <f t="shared" si="119"/>
        <v>0.1421753843548399</v>
      </c>
      <c r="CH82" s="77">
        <f t="shared" si="119"/>
        <v>0.14129256708204552</v>
      </c>
      <c r="CI82" s="77">
        <f t="shared" si="119"/>
        <v>0.14644660660793329</v>
      </c>
      <c r="CJ82" s="77">
        <f t="shared" si="119"/>
        <v>0.14836483017717672</v>
      </c>
      <c r="CK82" s="77">
        <f t="shared" si="119"/>
        <v>0.14363156928972765</v>
      </c>
      <c r="CL82" s="77">
        <f t="shared" si="119"/>
        <v>0.14687228519972129</v>
      </c>
      <c r="CM82" s="77">
        <f t="shared" si="119"/>
        <v>0.14483596286993516</v>
      </c>
      <c r="CN82" s="77">
        <f t="shared" si="119"/>
        <v>0.14119562684887899</v>
      </c>
      <c r="CO82" s="77">
        <f t="shared" si="119"/>
        <v>0.13756812427035925</v>
      </c>
      <c r="CP82" s="77">
        <f t="shared" si="119"/>
        <v>0.13461395877119364</v>
      </c>
      <c r="CQ82" s="77">
        <f t="shared" si="119"/>
        <v>0.13462863842649297</v>
      </c>
      <c r="CR82" s="77">
        <f t="shared" si="119"/>
        <v>0.14331385047345302</v>
      </c>
      <c r="CS82" s="77">
        <f t="shared" si="119"/>
        <v>0.14698209323190237</v>
      </c>
      <c r="CT82" s="77">
        <f t="shared" si="119"/>
        <v>0.14902239164963849</v>
      </c>
      <c r="CU82" s="77">
        <f t="shared" si="119"/>
        <v>0.14409933538290698</v>
      </c>
      <c r="CV82" s="77">
        <f t="shared" si="119"/>
        <v>0.14146982181715639</v>
      </c>
      <c r="CW82" s="77">
        <f t="shared" si="119"/>
        <v>0.14340123302963947</v>
      </c>
      <c r="CX82" s="77">
        <f t="shared" si="119"/>
        <v>0.14337820021526859</v>
      </c>
      <c r="CY82" s="77">
        <f t="shared" si="119"/>
        <v>0.14313490601708456</v>
      </c>
      <c r="CZ82" s="77">
        <f t="shared" si="119"/>
        <v>0.14488103001918717</v>
      </c>
      <c r="DA82" s="77">
        <f t="shared" si="119"/>
        <v>0.14556295454118739</v>
      </c>
      <c r="DB82" s="77">
        <f t="shared" si="119"/>
        <v>0.14478195994335286</v>
      </c>
      <c r="DC82" s="77">
        <f t="shared" si="119"/>
        <v>0.14578355995707981</v>
      </c>
      <c r="DD82" s="77">
        <f t="shared" si="119"/>
        <v>0.14414413553467509</v>
      </c>
      <c r="DE82" s="77">
        <f t="shared" si="119"/>
        <v>0.14424835933421254</v>
      </c>
      <c r="DF82" s="77">
        <f t="shared" si="119"/>
        <v>0.14596237654288147</v>
      </c>
      <c r="DG82" s="77">
        <f t="shared" si="119"/>
        <v>0.14910307244372656</v>
      </c>
      <c r="DH82" s="77">
        <f t="shared" si="119"/>
        <v>0.15208220874028178</v>
      </c>
      <c r="DI82" s="77">
        <f t="shared" si="119"/>
        <v>0.15472954595611199</v>
      </c>
      <c r="DJ82" s="77">
        <f t="shared" si="119"/>
        <v>0.15622671078155426</v>
      </c>
      <c r="DK82" s="77">
        <f t="shared" si="119"/>
        <v>0.15902846896166878</v>
      </c>
      <c r="DL82" s="77">
        <f t="shared" si="119"/>
        <v>0.16222356925218406</v>
      </c>
      <c r="DM82" s="77">
        <f t="shared" si="119"/>
        <v>0.16337531821509632</v>
      </c>
      <c r="DN82" s="77">
        <f t="shared" si="119"/>
        <v>0.16358263323611744</v>
      </c>
      <c r="DO82" s="77">
        <f t="shared" si="119"/>
        <v>0.16693789982068963</v>
      </c>
      <c r="DP82" s="77">
        <f t="shared" si="119"/>
        <v>0.1670826778560135</v>
      </c>
      <c r="DQ82" s="77">
        <f t="shared" si="119"/>
        <v>0.16966180263329544</v>
      </c>
      <c r="DR82" s="77">
        <f t="shared" si="119"/>
        <v>0.16876942340230361</v>
      </c>
      <c r="DS82" s="77">
        <f t="shared" si="119"/>
        <v>0.16910555961523199</v>
      </c>
      <c r="DT82" s="77">
        <f t="shared" si="119"/>
        <v>0.16889155568961711</v>
      </c>
      <c r="DU82" s="77">
        <f t="shared" si="119"/>
        <v>0.16757419212309221</v>
      </c>
      <c r="DV82" s="77">
        <f t="shared" si="119"/>
        <v>0.16740957271550361</v>
      </c>
      <c r="DW82" s="77">
        <f t="shared" si="119"/>
        <v>0.165429190887314</v>
      </c>
      <c r="DX82" s="77">
        <f t="shared" si="119"/>
        <v>0.16299554304731334</v>
      </c>
      <c r="DY82" s="77">
        <f t="shared" si="119"/>
        <v>0.16114448936712122</v>
      </c>
      <c r="DZ82" s="77">
        <f t="shared" si="119"/>
        <v>0.16046753014872572</v>
      </c>
      <c r="EA82" s="77">
        <f t="shared" si="119"/>
        <v>0.15887955265055997</v>
      </c>
      <c r="EB82" s="77">
        <f t="shared" si="119"/>
        <v>0.15617321720234023</v>
      </c>
      <c r="EC82" s="77">
        <f t="shared" si="119"/>
        <v>0.15342996227778949</v>
      </c>
      <c r="ED82" s="77">
        <f t="shared" si="119"/>
        <v>0.15175341565988343</v>
      </c>
      <c r="EE82" s="77">
        <f t="shared" si="119"/>
        <v>0.15030640887081392</v>
      </c>
      <c r="EF82" s="77">
        <f t="shared" si="119"/>
        <v>0.15222904152428418</v>
      </c>
      <c r="EG82" s="77">
        <f t="shared" si="119"/>
        <v>0.15346708753084948</v>
      </c>
      <c r="EH82" s="77">
        <f t="shared" si="119"/>
        <v>0.15182232308651566</v>
      </c>
      <c r="EI82" s="77">
        <f t="shared" si="119"/>
        <v>0.15179277588970708</v>
      </c>
      <c r="EJ82" s="77">
        <f t="shared" si="119"/>
        <v>0.15205557985928575</v>
      </c>
      <c r="EK82" s="77">
        <f t="shared" si="119"/>
        <v>0.15249372868778077</v>
      </c>
      <c r="EL82" s="77">
        <f t="shared" si="119"/>
        <v>0.15623490645451188</v>
      </c>
      <c r="EM82" s="77">
        <f t="shared" si="119"/>
        <v>0.15770382703348629</v>
      </c>
      <c r="EN82" s="77">
        <f t="shared" ref="EN82:FQ82" si="120">PRODUCT(EC75:EN75)-1</f>
        <v>0.15721298464037137</v>
      </c>
      <c r="EO82" s="77">
        <f t="shared" si="120"/>
        <v>0.15687837924415393</v>
      </c>
      <c r="EP82" s="77">
        <f t="shared" si="120"/>
        <v>0.16580684147849212</v>
      </c>
      <c r="EQ82" s="77">
        <f t="shared" si="120"/>
        <v>0.16865408335348819</v>
      </c>
      <c r="ER82" s="77">
        <f t="shared" si="120"/>
        <v>0.17359288360442737</v>
      </c>
      <c r="ES82" s="77">
        <f t="shared" si="120"/>
        <v>0.16693344553903233</v>
      </c>
      <c r="ET82" s="77">
        <f t="shared" si="120"/>
        <v>0.16439013554145609</v>
      </c>
      <c r="EU82" s="77">
        <f t="shared" si="120"/>
        <v>0.16609641993208002</v>
      </c>
      <c r="EV82" s="77">
        <f t="shared" si="120"/>
        <v>0.16589712836001724</v>
      </c>
      <c r="EW82" s="77">
        <f t="shared" si="120"/>
        <v>0.16542750314403709</v>
      </c>
      <c r="EX82" s="77">
        <f t="shared" si="120"/>
        <v>0.16663676801472938</v>
      </c>
      <c r="EY82" s="77">
        <f t="shared" si="120"/>
        <v>0.1615059804051131</v>
      </c>
      <c r="EZ82" s="77">
        <f t="shared" si="120"/>
        <v>0.17966293621392149</v>
      </c>
      <c r="FA82" s="77">
        <f t="shared" si="120"/>
        <v>0.18080649032490403</v>
      </c>
      <c r="FB82" s="77">
        <f t="shared" si="120"/>
        <v>0.18064160152304565</v>
      </c>
      <c r="FC82" s="77">
        <f t="shared" si="120"/>
        <v>0.193078017184658</v>
      </c>
      <c r="FD82" s="77">
        <f t="shared" si="120"/>
        <v>0.18214979561745559</v>
      </c>
      <c r="FE82" s="77">
        <f t="shared" si="120"/>
        <v>0.20942399954761282</v>
      </c>
      <c r="FF82" s="77">
        <f t="shared" si="120"/>
        <v>0.24296033981895993</v>
      </c>
      <c r="FG82" s="77">
        <f t="shared" si="120"/>
        <v>0.22869821731649109</v>
      </c>
      <c r="FH82" s="77">
        <f t="shared" si="120"/>
        <v>0.24765784785145906</v>
      </c>
      <c r="FI82" s="77">
        <f t="shared" si="120"/>
        <v>0.25164816394908329</v>
      </c>
      <c r="FJ82" s="77">
        <f t="shared" si="120"/>
        <v>0.27208501216158343</v>
      </c>
      <c r="FK82" s="77">
        <f t="shared" si="120"/>
        <v>0.29275895151981035</v>
      </c>
      <c r="FL82" s="77">
        <f t="shared" si="120"/>
        <v>0.30881779729670966</v>
      </c>
      <c r="FM82" s="77">
        <f t="shared" si="120"/>
        <v>0.30553025105879272</v>
      </c>
      <c r="FN82" s="77">
        <f t="shared" si="120"/>
        <v>0.29717724182594152</v>
      </c>
      <c r="FO82" s="77">
        <f t="shared" si="120"/>
        <v>0.29681707112584221</v>
      </c>
      <c r="FP82" s="77">
        <f t="shared" si="120"/>
        <v>0.31883719187525172</v>
      </c>
      <c r="FQ82" s="77">
        <f t="shared" si="120"/>
        <v>0.29774856066464372</v>
      </c>
      <c r="FR82" s="77">
        <f>PRODUCT(FG75:FR75)-1</f>
        <v>0.2498650273434222</v>
      </c>
      <c r="FS82" s="77">
        <f>PRODUCT(FH75:FS75)-1</f>
        <v>0.26092892443802262</v>
      </c>
      <c r="FT82" s="77">
        <f t="shared" ref="FT82:FT85" si="121">PRODUCT(FI75:FT75)-1</f>
        <v>0.2485427370990636</v>
      </c>
      <c r="FU82" s="77">
        <f t="shared" ref="FU82:GU85" si="122">PRODUCT(FJ75:FU75)-1</f>
        <v>0.2424120677621433</v>
      </c>
      <c r="FV82" s="77">
        <f t="shared" si="122"/>
        <v>0.2225024690551789</v>
      </c>
      <c r="FW82" s="77">
        <f t="shared" si="122"/>
        <v>0.21033964995310184</v>
      </c>
      <c r="FX82" s="77">
        <f t="shared" si="122"/>
        <v>0.18479560860750222</v>
      </c>
      <c r="FY82" s="77">
        <f t="shared" si="122"/>
        <v>0.18969974510726728</v>
      </c>
      <c r="FZ82" s="77">
        <f t="shared" si="122"/>
        <v>0.19370207655958738</v>
      </c>
      <c r="GA82" s="77">
        <f t="shared" si="122"/>
        <v>0.17854320735113949</v>
      </c>
      <c r="GB82" s="77">
        <f t="shared" si="122"/>
        <v>0.16228564823377867</v>
      </c>
      <c r="GC82" s="77">
        <f t="shared" si="122"/>
        <v>0.15831365749356308</v>
      </c>
      <c r="GD82" s="82">
        <f t="shared" si="122"/>
        <v>0.17546893600955271</v>
      </c>
      <c r="GE82" s="82">
        <f t="shared" si="122"/>
        <v>0.17473744774559297</v>
      </c>
      <c r="GF82" s="82">
        <f t="shared" si="122"/>
        <v>0.1676378087469983</v>
      </c>
      <c r="GG82" s="82">
        <f t="shared" si="122"/>
        <v>0.16901022902393703</v>
      </c>
      <c r="GH82" s="82">
        <f t="shared" si="122"/>
        <v>0.1609752015776531</v>
      </c>
      <c r="GI82" s="82">
        <f t="shared" si="122"/>
        <v>0.15581908035322489</v>
      </c>
      <c r="GJ82" s="82">
        <f t="shared" si="122"/>
        <v>0.14963717473778004</v>
      </c>
      <c r="GK82" s="82">
        <f t="shared" si="122"/>
        <v>0.14657705298512091</v>
      </c>
      <c r="GL82" s="82">
        <f t="shared" si="122"/>
        <v>0.13935390437796635</v>
      </c>
      <c r="GM82" s="82">
        <f t="shared" si="122"/>
        <v>0.13671422808747291</v>
      </c>
      <c r="GN82" s="82">
        <f t="shared" ref="GN82:GN83" si="123">PRODUCT(GC75:GN75)-1</f>
        <v>0.13198176753148783</v>
      </c>
      <c r="GO82" s="82">
        <f t="shared" ref="GO82:GT83" si="124">PRODUCT(GD75:GO75)-1</f>
        <v>0.12960468341497555</v>
      </c>
      <c r="GP82" s="82">
        <f t="shared" si="124"/>
        <v>0.12398406460565492</v>
      </c>
      <c r="GQ82" s="82">
        <f t="shared" si="124"/>
        <v>0.12309408592690674</v>
      </c>
      <c r="GR82" s="82">
        <f t="shared" si="124"/>
        <v>0.12272588175051524</v>
      </c>
      <c r="GS82" s="82">
        <f t="shared" si="124"/>
        <v>0.12585102436302553</v>
      </c>
      <c r="GT82" s="82">
        <f t="shared" si="124"/>
        <v>0.12405649278155439</v>
      </c>
    </row>
    <row r="83" spans="1:203" s="69" customFormat="1" x14ac:dyDescent="0.25">
      <c r="A83" s="75" t="s">
        <v>62</v>
      </c>
      <c r="B83" s="40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/>
      <c r="EZ83" s="77"/>
      <c r="FA83" s="77"/>
      <c r="FB83" s="77"/>
      <c r="FC83" s="77">
        <f t="shared" ref="FC83:FC85" si="125">PRODUCT(ER76:FC76)-1</f>
        <v>0.18730767974273776</v>
      </c>
      <c r="FD83" s="77">
        <f t="shared" ref="FD83:FD85" si="126">PRODUCT(ES76:FD76)-1</f>
        <v>0.17735882837119554</v>
      </c>
      <c r="FE83" s="77">
        <f t="shared" ref="FE83:FE85" si="127">PRODUCT(ET76:FE76)-1</f>
        <v>0.18815867205437153</v>
      </c>
      <c r="FF83" s="77">
        <f t="shared" ref="FF83:FF85" si="128">PRODUCT(EU76:FF76)-1</f>
        <v>0.19298935935220696</v>
      </c>
      <c r="FG83" s="77">
        <f t="shared" ref="FG83:FG85" si="129">PRODUCT(EV76:FG76)-1</f>
        <v>0.19119593712061378</v>
      </c>
      <c r="FH83" s="77">
        <f t="shared" ref="FH83:FH85" si="130">PRODUCT(EW76:FH76)-1</f>
        <v>0.19791566868124333</v>
      </c>
      <c r="FI83" s="77">
        <f t="shared" ref="FI83:FI85" si="131">PRODUCT(EX76:FI76)-1</f>
        <v>0.2064404548542107</v>
      </c>
      <c r="FJ83" s="77">
        <f t="shared" ref="FJ83:FJ85" si="132">PRODUCT(EY76:FJ76)-1</f>
        <v>0.20992435985349434</v>
      </c>
      <c r="FK83" s="77">
        <f t="shared" ref="FK83:FK85" si="133">PRODUCT(EZ76:FK76)-1</f>
        <v>0.21547133261069407</v>
      </c>
      <c r="FL83" s="77">
        <f t="shared" ref="FL83:FL85" si="134">PRODUCT(FA76:FL76)-1</f>
        <v>0.22411067302177279</v>
      </c>
      <c r="FM83" s="77">
        <f t="shared" ref="FM83:FM85" si="135">PRODUCT(FB76:FM76)-1</f>
        <v>0.22998208025319467</v>
      </c>
      <c r="FN83" s="77">
        <f t="shared" ref="FN83:FS85" si="136">PRODUCT(FC76:FN76)-1</f>
        <v>0.22855810251972009</v>
      </c>
      <c r="FO83" s="77">
        <f t="shared" si="136"/>
        <v>0.22914846401469902</v>
      </c>
      <c r="FP83" s="77">
        <f t="shared" si="136"/>
        <v>0.25008977929377219</v>
      </c>
      <c r="FQ83" s="77">
        <f t="shared" si="136"/>
        <v>0.24449371025763766</v>
      </c>
      <c r="FR83" s="77">
        <f t="shared" si="136"/>
        <v>0.24622954792102703</v>
      </c>
      <c r="FS83" s="77">
        <f t="shared" si="136"/>
        <v>0.24812689693480583</v>
      </c>
      <c r="FT83" s="77">
        <f t="shared" si="121"/>
        <v>0.24301828454592678</v>
      </c>
      <c r="FU83" s="77">
        <f t="shared" si="122"/>
        <v>0.24279570093161174</v>
      </c>
      <c r="FV83" s="77">
        <f t="shared" si="122"/>
        <v>0.24097418857737996</v>
      </c>
      <c r="FW83" s="77">
        <f t="shared" si="122"/>
        <v>0.24134654878675676</v>
      </c>
      <c r="FX83" s="77">
        <f t="shared" si="122"/>
        <v>0.23355194410797675</v>
      </c>
      <c r="FY83" s="77">
        <f t="shared" si="122"/>
        <v>0.2311442202948939</v>
      </c>
      <c r="FZ83" s="77">
        <f t="shared" si="122"/>
        <v>0.2328072033985078</v>
      </c>
      <c r="GA83" s="77">
        <f t="shared" si="122"/>
        <v>0.22157473305027975</v>
      </c>
      <c r="GB83" s="77">
        <f t="shared" si="122"/>
        <v>0.20745102626086087</v>
      </c>
      <c r="GC83" s="77">
        <f t="shared" si="122"/>
        <v>0.20107724735620436</v>
      </c>
      <c r="GD83" s="77">
        <f t="shared" si="122"/>
        <v>0.19458910653959172</v>
      </c>
      <c r="GE83" s="82">
        <f t="shared" si="122"/>
        <v>0.18737405154596831</v>
      </c>
      <c r="GF83" s="82">
        <f t="shared" si="122"/>
        <v>0.1845327473112186</v>
      </c>
      <c r="GG83" s="82">
        <f t="shared" si="122"/>
        <v>0.17253716848096801</v>
      </c>
      <c r="GH83" s="82">
        <f t="shared" si="122"/>
        <v>0.16710696113064505</v>
      </c>
      <c r="GI83" s="82">
        <f t="shared" si="122"/>
        <v>0.1607059255222123</v>
      </c>
      <c r="GJ83" s="82">
        <f t="shared" si="122"/>
        <v>0.15425376916036004</v>
      </c>
      <c r="GK83" s="82">
        <f t="shared" si="122"/>
        <v>0.14910500010847505</v>
      </c>
      <c r="GL83" s="82">
        <f t="shared" si="122"/>
        <v>0.14376576412898912</v>
      </c>
      <c r="GM83" s="82">
        <f t="shared" si="122"/>
        <v>0.13914665101442836</v>
      </c>
      <c r="GN83" s="82">
        <f t="shared" si="123"/>
        <v>0.13407144211442179</v>
      </c>
      <c r="GO83" s="82">
        <f t="shared" si="124"/>
        <v>0.13071073677407763</v>
      </c>
      <c r="GP83" s="82">
        <f t="shared" si="124"/>
        <v>0.12477839966416093</v>
      </c>
      <c r="GQ83" s="82">
        <f t="shared" si="124"/>
        <v>0.12265416954542974</v>
      </c>
      <c r="GR83" s="82">
        <f t="shared" si="124"/>
        <v>0.12037035757138859</v>
      </c>
      <c r="GS83" s="82">
        <f t="shared" si="124"/>
        <v>0.1211750228978874</v>
      </c>
      <c r="GT83" s="82">
        <f t="shared" si="124"/>
        <v>0.11996286949796309</v>
      </c>
    </row>
    <row r="84" spans="1:203" s="69" customFormat="1" x14ac:dyDescent="0.25">
      <c r="A84" s="75" t="s">
        <v>58</v>
      </c>
      <c r="B84" s="16"/>
      <c r="N84" s="77">
        <f>PRODUCT(C77:N77)-1</f>
        <v>0.18750787972514904</v>
      </c>
      <c r="O84" s="77">
        <f>PRODUCT(D77:O77)-1</f>
        <v>0.19160717707107833</v>
      </c>
      <c r="P84" s="77">
        <f t="shared" ref="P84:CA84" si="137">PRODUCT(E77:P77)-1</f>
        <v>0.1967712385101732</v>
      </c>
      <c r="Q84" s="77">
        <f t="shared" si="137"/>
        <v>0.20362681696287299</v>
      </c>
      <c r="R84" s="77">
        <f t="shared" si="137"/>
        <v>0.20849499290205453</v>
      </c>
      <c r="S84" s="77">
        <f t="shared" si="137"/>
        <v>0.2131393863513229</v>
      </c>
      <c r="T84" s="77">
        <f t="shared" si="137"/>
        <v>0.21983850928157378</v>
      </c>
      <c r="U84" s="77">
        <f t="shared" si="137"/>
        <v>0.22621879557308944</v>
      </c>
      <c r="V84" s="77">
        <f t="shared" si="137"/>
        <v>0.23273995127142899</v>
      </c>
      <c r="W84" s="77">
        <f t="shared" si="137"/>
        <v>0.23675024488262353</v>
      </c>
      <c r="X84" s="77">
        <f t="shared" si="137"/>
        <v>0.24040999111920658</v>
      </c>
      <c r="Y84" s="77">
        <f t="shared" si="137"/>
        <v>0.24028796357458115</v>
      </c>
      <c r="Z84" s="77">
        <f t="shared" si="137"/>
        <v>0.23784500914563766</v>
      </c>
      <c r="AA84" s="77">
        <f t="shared" si="137"/>
        <v>0.23334331213970194</v>
      </c>
      <c r="AB84" s="77">
        <f t="shared" si="137"/>
        <v>0.22487670119042469</v>
      </c>
      <c r="AC84" s="77">
        <f t="shared" si="137"/>
        <v>0.21585521905458238</v>
      </c>
      <c r="AD84" s="77">
        <f t="shared" si="137"/>
        <v>0.21107685309248936</v>
      </c>
      <c r="AE84" s="77">
        <f t="shared" si="137"/>
        <v>0.20287381953370054</v>
      </c>
      <c r="AF84" s="77">
        <f t="shared" si="137"/>
        <v>0.19414452046088559</v>
      </c>
      <c r="AG84" s="77">
        <f t="shared" si="137"/>
        <v>0.18675878466773455</v>
      </c>
      <c r="AH84" s="77">
        <f t="shared" si="137"/>
        <v>0.17757442495096787</v>
      </c>
      <c r="AI84" s="77">
        <f t="shared" si="137"/>
        <v>0.17202037440585194</v>
      </c>
      <c r="AJ84" s="77">
        <f t="shared" si="137"/>
        <v>0.16706395464784141</v>
      </c>
      <c r="AK84" s="77">
        <f t="shared" si="137"/>
        <v>0.16212655302939805</v>
      </c>
      <c r="AL84" s="77">
        <f t="shared" si="137"/>
        <v>0.16109446905690294</v>
      </c>
      <c r="AM84" s="77">
        <f t="shared" si="137"/>
        <v>0.16235441175786258</v>
      </c>
      <c r="AN84" s="77">
        <f t="shared" si="137"/>
        <v>0.16361696715722429</v>
      </c>
      <c r="AO84" s="77">
        <f t="shared" si="137"/>
        <v>0.16522862500647251</v>
      </c>
      <c r="AP84" s="77">
        <f t="shared" si="137"/>
        <v>0.16695267603972352</v>
      </c>
      <c r="AQ84" s="77">
        <f t="shared" si="137"/>
        <v>0.16960536545946159</v>
      </c>
      <c r="AR84" s="77">
        <f t="shared" si="137"/>
        <v>0.17272492931083039</v>
      </c>
      <c r="AS84" s="77">
        <f t="shared" si="137"/>
        <v>0.17689544175330707</v>
      </c>
      <c r="AT84" s="77">
        <f t="shared" si="137"/>
        <v>0.17945163680894649</v>
      </c>
      <c r="AU84" s="77">
        <f t="shared" si="137"/>
        <v>0.18376002959815874</v>
      </c>
      <c r="AV84" s="77">
        <f t="shared" si="137"/>
        <v>0.18668289386877146</v>
      </c>
      <c r="AW84" s="77">
        <f t="shared" si="137"/>
        <v>0.18902788526066705</v>
      </c>
      <c r="AX84" s="77">
        <f t="shared" si="137"/>
        <v>0.19055453834791547</v>
      </c>
      <c r="AY84" s="77">
        <f t="shared" si="137"/>
        <v>0.19043721921721501</v>
      </c>
      <c r="AZ84" s="77">
        <f t="shared" si="137"/>
        <v>0.19102433562045884</v>
      </c>
      <c r="BA84" s="77">
        <f t="shared" si="137"/>
        <v>0.19020066733856389</v>
      </c>
      <c r="BB84" s="77">
        <f t="shared" si="137"/>
        <v>0.188911175824654</v>
      </c>
      <c r="BC84" s="77">
        <f t="shared" si="137"/>
        <v>0.18504231981417996</v>
      </c>
      <c r="BD84" s="77">
        <f t="shared" si="137"/>
        <v>0.18247375518010012</v>
      </c>
      <c r="BE84" s="77">
        <f t="shared" si="137"/>
        <v>0.17770149177204986</v>
      </c>
      <c r="BF84" s="77">
        <f t="shared" si="137"/>
        <v>0.17375687048151223</v>
      </c>
      <c r="BG84" s="77">
        <f t="shared" si="137"/>
        <v>0.16913850781977091</v>
      </c>
      <c r="BH84" s="77">
        <f t="shared" si="137"/>
        <v>0.16407032118488751</v>
      </c>
      <c r="BI84" s="77">
        <f t="shared" si="137"/>
        <v>0.16039708873464376</v>
      </c>
      <c r="BJ84" s="77">
        <f t="shared" si="137"/>
        <v>0.1562765230220331</v>
      </c>
      <c r="BK84" s="77">
        <f t="shared" si="137"/>
        <v>0.15080680063068042</v>
      </c>
      <c r="BL84" s="77">
        <f t="shared" si="137"/>
        <v>0.14683576267129261</v>
      </c>
      <c r="BM84" s="77">
        <f t="shared" si="137"/>
        <v>0.14366113080230658</v>
      </c>
      <c r="BN84" s="77">
        <f t="shared" si="137"/>
        <v>0.139488831271672</v>
      </c>
      <c r="BO84" s="77">
        <f t="shared" si="137"/>
        <v>0.13791059189317956</v>
      </c>
      <c r="BP84" s="77">
        <f t="shared" si="137"/>
        <v>0.1351017683547393</v>
      </c>
      <c r="BQ84" s="77">
        <f t="shared" si="137"/>
        <v>0.13207273616007797</v>
      </c>
      <c r="BR84" s="77">
        <f t="shared" si="137"/>
        <v>0.12983477483525863</v>
      </c>
      <c r="BS84" s="77">
        <f t="shared" si="137"/>
        <v>0.12682217964263054</v>
      </c>
      <c r="BT84" s="77">
        <f t="shared" si="137"/>
        <v>0.12392317146227105</v>
      </c>
      <c r="BU84" s="77">
        <f t="shared" si="137"/>
        <v>0.12214428425845369</v>
      </c>
      <c r="BV84" s="77">
        <f t="shared" si="137"/>
        <v>0.12014481909149155</v>
      </c>
      <c r="BW84" s="77">
        <f t="shared" si="137"/>
        <v>0.11848107294965815</v>
      </c>
      <c r="BX84" s="77">
        <f t="shared" si="137"/>
        <v>0.11682127713503188</v>
      </c>
      <c r="BY84" s="77">
        <f t="shared" si="137"/>
        <v>0.11604624502043448</v>
      </c>
      <c r="BZ84" s="77">
        <f t="shared" si="137"/>
        <v>0.11372690101791805</v>
      </c>
      <c r="CA84" s="77">
        <f t="shared" si="137"/>
        <v>0.11328555887366654</v>
      </c>
      <c r="CB84" s="77">
        <f t="shared" ref="CB84:EM84" si="138">PRODUCT(BQ77:CB77)-1</f>
        <v>0.11163265544071543</v>
      </c>
      <c r="CC84" s="77">
        <f t="shared" si="138"/>
        <v>0.11218345945193353</v>
      </c>
      <c r="CD84" s="77">
        <f t="shared" si="138"/>
        <v>0.11328495837186248</v>
      </c>
      <c r="CE84" s="77">
        <f t="shared" si="138"/>
        <v>0.11361566981607618</v>
      </c>
      <c r="CF84" s="77">
        <f t="shared" si="138"/>
        <v>0.11693000216671878</v>
      </c>
      <c r="CG84" s="77">
        <f t="shared" si="138"/>
        <v>0.11969659783244446</v>
      </c>
      <c r="CH84" s="77">
        <f t="shared" si="138"/>
        <v>0.12169526292179267</v>
      </c>
      <c r="CI84" s="77">
        <f t="shared" si="138"/>
        <v>0.12480984715045285</v>
      </c>
      <c r="CJ84" s="77">
        <f t="shared" si="138"/>
        <v>0.12614718175520934</v>
      </c>
      <c r="CK84" s="77">
        <f t="shared" si="138"/>
        <v>0.1268175074586344</v>
      </c>
      <c r="CL84" s="77">
        <f t="shared" si="138"/>
        <v>0.12827016787086798</v>
      </c>
      <c r="CM84" s="77">
        <f t="shared" si="138"/>
        <v>0.12759924408422529</v>
      </c>
      <c r="CN84" s="77">
        <f t="shared" si="138"/>
        <v>0.12636970486089805</v>
      </c>
      <c r="CO84" s="77">
        <f t="shared" si="138"/>
        <v>0.12413838611117378</v>
      </c>
      <c r="CP84" s="77">
        <f t="shared" si="138"/>
        <v>0.12102412126392847</v>
      </c>
      <c r="CQ84" s="77">
        <f t="shared" si="138"/>
        <v>0.1173620943383975</v>
      </c>
      <c r="CR84" s="77">
        <f t="shared" si="138"/>
        <v>0.11283075448994317</v>
      </c>
      <c r="CS84" s="77">
        <f t="shared" si="138"/>
        <v>0.10744147726420583</v>
      </c>
      <c r="CT84" s="77">
        <f t="shared" si="138"/>
        <v>0.10349494259963365</v>
      </c>
      <c r="CU84" s="77">
        <f t="shared" si="138"/>
        <v>9.9238979114528059E-2</v>
      </c>
      <c r="CV84" s="77">
        <f t="shared" si="138"/>
        <v>9.4996493198103771E-2</v>
      </c>
      <c r="CW84" s="77">
        <f t="shared" si="138"/>
        <v>9.2065211687460069E-2</v>
      </c>
      <c r="CX84" s="77">
        <f t="shared" si="138"/>
        <v>8.9793906404165069E-2</v>
      </c>
      <c r="CY84" s="77">
        <f t="shared" si="138"/>
        <v>8.7956689386228692E-2</v>
      </c>
      <c r="CZ84" s="77">
        <f t="shared" si="138"/>
        <v>8.7740760699240861E-2</v>
      </c>
      <c r="DA84" s="77">
        <f t="shared" si="138"/>
        <v>8.8064621584720726E-2</v>
      </c>
      <c r="DB84" s="77">
        <f t="shared" si="138"/>
        <v>8.8820296984174707E-2</v>
      </c>
      <c r="DC84" s="77">
        <f t="shared" si="138"/>
        <v>9.0983014825040565E-2</v>
      </c>
      <c r="DD84" s="77">
        <f t="shared" si="138"/>
        <v>9.2716625733492375E-2</v>
      </c>
      <c r="DE84" s="77">
        <f t="shared" si="138"/>
        <v>9.4018899991989091E-2</v>
      </c>
      <c r="DF84" s="77">
        <f t="shared" si="138"/>
        <v>9.5649168569366561E-2</v>
      </c>
      <c r="DG84" s="77">
        <f t="shared" si="138"/>
        <v>9.7824586356658028E-2</v>
      </c>
      <c r="DH84" s="77">
        <f t="shared" si="138"/>
        <v>0.1000058392602079</v>
      </c>
      <c r="DI84" s="77">
        <f t="shared" si="138"/>
        <v>0.1027397239387553</v>
      </c>
      <c r="DJ84" s="77">
        <f t="shared" si="138"/>
        <v>0.10449079932412819</v>
      </c>
      <c r="DK84" s="77">
        <f t="shared" si="138"/>
        <v>0.10635593725881698</v>
      </c>
      <c r="DL84" s="77">
        <f t="shared" si="138"/>
        <v>0.10899142534757278</v>
      </c>
      <c r="DM84" s="77">
        <f t="shared" si="138"/>
        <v>0.11086193375425046</v>
      </c>
      <c r="DN84" s="77">
        <f t="shared" si="138"/>
        <v>0.11207346273217067</v>
      </c>
      <c r="DO84" s="77">
        <f t="shared" si="138"/>
        <v>0.11405753670671448</v>
      </c>
      <c r="DP84" s="77">
        <f t="shared" si="138"/>
        <v>0.11505173778062305</v>
      </c>
      <c r="DQ84" s="77">
        <f t="shared" si="138"/>
        <v>0.11582600245322117</v>
      </c>
      <c r="DR84" s="77">
        <f t="shared" si="138"/>
        <v>0.1163794326696943</v>
      </c>
      <c r="DS84" s="77">
        <f t="shared" si="138"/>
        <v>0.1161582141157127</v>
      </c>
      <c r="DT84" s="77">
        <f t="shared" si="138"/>
        <v>0.11649020644590702</v>
      </c>
      <c r="DU84" s="77">
        <f t="shared" si="138"/>
        <v>0.11549373561508491</v>
      </c>
      <c r="DV84" s="77">
        <f t="shared" si="138"/>
        <v>0.11438841086715068</v>
      </c>
      <c r="DW84" s="77">
        <f t="shared" si="138"/>
        <v>0.11295177368535048</v>
      </c>
      <c r="DX84" s="77">
        <f t="shared" si="138"/>
        <v>0.11019666977980247</v>
      </c>
      <c r="DY84" s="77">
        <f t="shared" si="138"/>
        <v>0.10667782138113435</v>
      </c>
      <c r="DZ84" s="77">
        <f t="shared" si="138"/>
        <v>0.1034992874779892</v>
      </c>
      <c r="EA84" s="77">
        <f t="shared" si="138"/>
        <v>9.9350383458580271E-2</v>
      </c>
      <c r="EB84" s="77">
        <f t="shared" si="138"/>
        <v>9.4993932563162797E-2</v>
      </c>
      <c r="EC84" s="77">
        <f t="shared" si="138"/>
        <v>9.2063239048174594E-2</v>
      </c>
      <c r="ED84" s="77">
        <f t="shared" si="138"/>
        <v>8.8706709164128039E-2</v>
      </c>
      <c r="EE84" s="77">
        <f t="shared" si="138"/>
        <v>8.4822709408909569E-2</v>
      </c>
      <c r="EF84" s="77">
        <f t="shared" si="138"/>
        <v>8.1704475830472134E-2</v>
      </c>
      <c r="EG84" s="77">
        <f t="shared" si="138"/>
        <v>7.8912980408973876E-2</v>
      </c>
      <c r="EH84" s="77">
        <f t="shared" si="138"/>
        <v>7.6023608213869887E-2</v>
      </c>
      <c r="EI84" s="77">
        <f t="shared" si="138"/>
        <v>7.4955170513329117E-2</v>
      </c>
      <c r="EJ84" s="77">
        <f t="shared" si="138"/>
        <v>7.3461288005170822E-2</v>
      </c>
      <c r="EK84" s="77">
        <f t="shared" si="138"/>
        <v>7.3141297557633544E-2</v>
      </c>
      <c r="EL84" s="77">
        <f t="shared" si="138"/>
        <v>7.3567654847088715E-2</v>
      </c>
      <c r="EM84" s="77">
        <f t="shared" si="138"/>
        <v>7.3780897007153623E-2</v>
      </c>
      <c r="EN84" s="77">
        <f t="shared" ref="EN84:FB84" si="139">PRODUCT(EC77:EN77)-1</f>
        <v>7.5596520167002801E-2</v>
      </c>
      <c r="EO84" s="77">
        <f t="shared" si="139"/>
        <v>7.773467049036431E-2</v>
      </c>
      <c r="EP84" s="77">
        <f t="shared" si="139"/>
        <v>7.9556797730377937E-2</v>
      </c>
      <c r="EQ84" s="77">
        <f t="shared" si="139"/>
        <v>8.213356184231535E-2</v>
      </c>
      <c r="ER84" s="77">
        <f t="shared" si="139"/>
        <v>8.482276055464677E-2</v>
      </c>
      <c r="ES84" s="77">
        <f t="shared" si="139"/>
        <v>8.8061359700496E-2</v>
      </c>
      <c r="ET84" s="77">
        <f t="shared" si="139"/>
        <v>9.0442001163789199E-2</v>
      </c>
      <c r="EU84" s="77">
        <f t="shared" si="139"/>
        <v>9.2718045495807644E-2</v>
      </c>
      <c r="EV84" s="77">
        <f t="shared" si="139"/>
        <v>9.565078776503122E-2</v>
      </c>
      <c r="EW84" s="77">
        <f t="shared" si="139"/>
        <v>9.793770422890824E-2</v>
      </c>
      <c r="EX84" s="77">
        <f t="shared" si="139"/>
        <v>0.10044490907375181</v>
      </c>
      <c r="EY84" s="77">
        <f t="shared" si="139"/>
        <v>0.10219320800585163</v>
      </c>
      <c r="EZ84" s="77">
        <f t="shared" si="139"/>
        <v>0.10438205361801645</v>
      </c>
      <c r="FA84" s="77">
        <f t="shared" si="139"/>
        <v>0.10591576542742631</v>
      </c>
      <c r="FB84" s="77">
        <f t="shared" si="139"/>
        <v>0.1072333775387373</v>
      </c>
      <c r="FC84" s="77">
        <f t="shared" si="125"/>
        <v>0.10910092068966115</v>
      </c>
      <c r="FD84" s="77">
        <f t="shared" si="126"/>
        <v>0.11009069840767882</v>
      </c>
      <c r="FE84" s="77">
        <f t="shared" si="127"/>
        <v>0.11042111532356524</v>
      </c>
      <c r="FF84" s="77">
        <f t="shared" si="128"/>
        <v>0.11339634308120483</v>
      </c>
      <c r="FG84" s="77">
        <f t="shared" si="129"/>
        <v>0.11483198605482703</v>
      </c>
      <c r="FH84" s="77">
        <f t="shared" si="130"/>
        <v>0.11615824597677182</v>
      </c>
      <c r="FI84" s="77">
        <f t="shared" si="131"/>
        <v>0.11892594644785093</v>
      </c>
      <c r="FJ84" s="77">
        <f t="shared" si="132"/>
        <v>0.12147525766808887</v>
      </c>
      <c r="FK84" s="77">
        <f t="shared" si="133"/>
        <v>0.12414358384872082</v>
      </c>
      <c r="FL84" s="77">
        <f t="shared" si="134"/>
        <v>0.12637159610488702</v>
      </c>
      <c r="FM84" s="77">
        <f t="shared" si="135"/>
        <v>0.12815683092783692</v>
      </c>
      <c r="FN84" s="77">
        <f t="shared" si="136"/>
        <v>0.13061810128487927</v>
      </c>
      <c r="FO84" s="77">
        <f t="shared" si="136"/>
        <v>0.13285783603385881</v>
      </c>
      <c r="FP84" s="77">
        <f t="shared" si="136"/>
        <v>0.13420460580128513</v>
      </c>
      <c r="FQ84" s="77">
        <f t="shared" si="136"/>
        <v>0.13622956939029773</v>
      </c>
      <c r="FR84" s="77">
        <f t="shared" si="136"/>
        <v>0.13757901068411038</v>
      </c>
      <c r="FS84" s="77">
        <f t="shared" si="136"/>
        <v>0.13881857176558876</v>
      </c>
      <c r="FT84" s="77">
        <f t="shared" si="121"/>
        <v>0.1401717575128103</v>
      </c>
      <c r="FU84" s="77">
        <f t="shared" si="122"/>
        <v>0.14118704848120989</v>
      </c>
      <c r="FV84" s="77">
        <f t="shared" si="122"/>
        <v>0.14039753382027231</v>
      </c>
      <c r="FW84" s="77">
        <f t="shared" si="122"/>
        <v>0.14163819971603164</v>
      </c>
      <c r="FX84" s="82">
        <f t="shared" si="122"/>
        <v>0.14163819971603209</v>
      </c>
      <c r="FY84" s="82">
        <f t="shared" si="122"/>
        <v>0.14096073663638609</v>
      </c>
      <c r="FZ84" s="82">
        <f t="shared" si="122"/>
        <v>0.14073493795508063</v>
      </c>
      <c r="GA84" s="82">
        <f t="shared" si="122"/>
        <v>0.14028387629515349</v>
      </c>
      <c r="GB84" s="82">
        <f t="shared" si="122"/>
        <v>0.1406223733888492</v>
      </c>
      <c r="GC84" s="82">
        <f t="shared" si="122"/>
        <v>0.13915424558151734</v>
      </c>
      <c r="GD84" s="82">
        <f t="shared" si="122"/>
        <v>0.1379155448399787</v>
      </c>
      <c r="GE84" s="82">
        <f t="shared" si="122"/>
        <v>0.13487539842095253</v>
      </c>
      <c r="GF84" s="82">
        <f t="shared" si="122"/>
        <v>0.13285504858695241</v>
      </c>
      <c r="GG84" s="82">
        <f t="shared" si="122"/>
        <v>0.12893552242042983</v>
      </c>
      <c r="GH84" s="82">
        <f t="shared" si="122"/>
        <v>0.12547424250795469</v>
      </c>
      <c r="GI84" s="82">
        <f t="shared" si="122"/>
        <v>0.12080422490418696</v>
      </c>
      <c r="GJ84" s="82">
        <f t="shared" si="122"/>
        <v>0.11559427548568291</v>
      </c>
      <c r="GK84" s="82">
        <f t="shared" si="122"/>
        <v>0.11106786625313303</v>
      </c>
      <c r="GL84" s="82">
        <f t="shared" si="122"/>
        <v>0.1058995972790735</v>
      </c>
      <c r="GM84" s="82">
        <f t="shared" si="122"/>
        <v>9.9556423164933516E-2</v>
      </c>
      <c r="GN84" s="82">
        <f t="shared" si="122"/>
        <v>9.4009150676912068E-2</v>
      </c>
      <c r="GO84" s="82">
        <f t="shared" si="122"/>
        <v>8.9670857227216461E-2</v>
      </c>
      <c r="GP84" s="82">
        <f t="shared" si="122"/>
        <v>8.4063446581415846E-2</v>
      </c>
      <c r="GQ84" s="82">
        <f t="shared" si="122"/>
        <v>8.1159417108482179E-2</v>
      </c>
      <c r="GR84" s="82">
        <f t="shared" si="122"/>
        <v>7.6749243161265523E-2</v>
      </c>
      <c r="GS84" s="82">
        <f t="shared" si="122"/>
        <v>7.3633547732595339E-2</v>
      </c>
      <c r="GT84" s="82">
        <f t="shared" si="122"/>
        <v>7.0864254851538799E-2</v>
      </c>
      <c r="GU84" s="82">
        <f t="shared" si="122"/>
        <v>6.8420814587492718E-2</v>
      </c>
    </row>
    <row r="85" spans="1:203" s="69" customFormat="1" x14ac:dyDescent="0.25">
      <c r="A85" s="75" t="s">
        <v>59</v>
      </c>
      <c r="B85" s="16"/>
      <c r="N85" s="77">
        <f>PRODUCT(C78:N78)-1</f>
        <v>0.10932207904595792</v>
      </c>
      <c r="O85" s="77">
        <f t="shared" ref="O85:BZ85" si="140">PRODUCT(D78:O78)-1</f>
        <v>0.12530337079575005</v>
      </c>
      <c r="P85" s="77">
        <f t="shared" si="140"/>
        <v>0.14467041050403351</v>
      </c>
      <c r="Q85" s="77">
        <f t="shared" si="140"/>
        <v>0.15847123948679442</v>
      </c>
      <c r="R85" s="77">
        <f t="shared" si="140"/>
        <v>0.16572607925694083</v>
      </c>
      <c r="S85" s="77">
        <f t="shared" si="140"/>
        <v>0.16769208554140191</v>
      </c>
      <c r="T85" s="77">
        <f t="shared" si="140"/>
        <v>0.17235306582497145</v>
      </c>
      <c r="U85" s="77">
        <f t="shared" si="140"/>
        <v>0.16569860209742515</v>
      </c>
      <c r="V85" s="77">
        <f t="shared" si="140"/>
        <v>0.15429390186937453</v>
      </c>
      <c r="W85" s="77">
        <f t="shared" si="140"/>
        <v>0.15073869958840591</v>
      </c>
      <c r="X85" s="77">
        <f t="shared" si="140"/>
        <v>0.15142420715368865</v>
      </c>
      <c r="Y85" s="77">
        <f t="shared" si="140"/>
        <v>0.13983154412637822</v>
      </c>
      <c r="Z85" s="77">
        <f t="shared" si="140"/>
        <v>0.11017954899670745</v>
      </c>
      <c r="AA85" s="77">
        <f t="shared" si="140"/>
        <v>9.2999493292351243E-2</v>
      </c>
      <c r="AB85" s="77">
        <f t="shared" si="140"/>
        <v>7.7072165712834817E-2</v>
      </c>
      <c r="AC85" s="77">
        <f t="shared" si="140"/>
        <v>6.6892099954399153E-2</v>
      </c>
      <c r="AD85" s="77">
        <f t="shared" si="140"/>
        <v>5.8882241256726919E-2</v>
      </c>
      <c r="AE85" s="77">
        <f t="shared" si="140"/>
        <v>5.2589982717021977E-2</v>
      </c>
      <c r="AF85" s="77">
        <f t="shared" si="140"/>
        <v>5.1543774603795223E-2</v>
      </c>
      <c r="AG85" s="77">
        <f t="shared" si="140"/>
        <v>6.0600636358019155E-2</v>
      </c>
      <c r="AH85" s="77">
        <f t="shared" si="140"/>
        <v>6.8115870408060886E-2</v>
      </c>
      <c r="AI85" s="77">
        <f t="shared" si="140"/>
        <v>7.1841608445162963E-2</v>
      </c>
      <c r="AJ85" s="77">
        <f t="shared" si="140"/>
        <v>6.7055651670006267E-2</v>
      </c>
      <c r="AK85" s="77">
        <f t="shared" si="140"/>
        <v>6.8651606877409677E-2</v>
      </c>
      <c r="AL85" s="77">
        <f t="shared" si="140"/>
        <v>7.2379213638492867E-2</v>
      </c>
      <c r="AM85" s="77">
        <f t="shared" si="140"/>
        <v>7.6006441380604084E-2</v>
      </c>
      <c r="AN85" s="77">
        <f t="shared" si="140"/>
        <v>7.4084238527800883E-2</v>
      </c>
      <c r="AO85" s="77">
        <f t="shared" si="140"/>
        <v>7.3870724117994779E-2</v>
      </c>
      <c r="AP85" s="77">
        <f t="shared" si="140"/>
        <v>7.5367110117561698E-2</v>
      </c>
      <c r="AQ85" s="77">
        <f t="shared" si="140"/>
        <v>8.0724124714142809E-2</v>
      </c>
      <c r="AR85" s="77">
        <f t="shared" si="140"/>
        <v>8.0509076634406096E-2</v>
      </c>
      <c r="AS85" s="77">
        <f t="shared" si="140"/>
        <v>7.2676968343838411E-2</v>
      </c>
      <c r="AT85" s="77">
        <f t="shared" si="140"/>
        <v>6.5661144351102152E-2</v>
      </c>
      <c r="AU85" s="77">
        <f t="shared" si="140"/>
        <v>6.0157680302412864E-2</v>
      </c>
      <c r="AV85" s="77">
        <f t="shared" si="140"/>
        <v>6.036901443583309E-2</v>
      </c>
      <c r="AW85" s="77">
        <f t="shared" si="140"/>
        <v>6.364175830754859E-2</v>
      </c>
      <c r="AX85" s="77">
        <f t="shared" si="140"/>
        <v>6.2162864215155711E-2</v>
      </c>
      <c r="AY85" s="77">
        <f t="shared" si="140"/>
        <v>5.6897333458586496E-2</v>
      </c>
      <c r="AZ85" s="77">
        <f t="shared" si="140"/>
        <v>5.7002413726379153E-2</v>
      </c>
      <c r="BA85" s="77">
        <f t="shared" si="140"/>
        <v>5.5110968906111557E-2</v>
      </c>
      <c r="BB85" s="77">
        <f t="shared" si="140"/>
        <v>5.3223284039765284E-2</v>
      </c>
      <c r="BC85" s="77">
        <f t="shared" si="140"/>
        <v>4.6331964842122098E-2</v>
      </c>
      <c r="BD85" s="77">
        <f t="shared" si="140"/>
        <v>4.2271168083355626E-2</v>
      </c>
      <c r="BE85" s="77">
        <f t="shared" si="140"/>
        <v>4.0290456721725043E-2</v>
      </c>
      <c r="BF85" s="77">
        <f t="shared" si="140"/>
        <v>3.9667838992016646E-2</v>
      </c>
      <c r="BG85" s="77">
        <f t="shared" si="140"/>
        <v>3.8422354908168144E-2</v>
      </c>
      <c r="BH85" s="77">
        <f t="shared" si="140"/>
        <v>3.6973634134006339E-2</v>
      </c>
      <c r="BI85" s="77">
        <f t="shared" si="140"/>
        <v>3.2650766378807372E-2</v>
      </c>
      <c r="BJ85" s="77">
        <f t="shared" si="140"/>
        <v>3.0185960969250969E-2</v>
      </c>
      <c r="BK85" s="77">
        <f t="shared" si="140"/>
        <v>3.1417749683044116E-2</v>
      </c>
      <c r="BL85" s="77">
        <f t="shared" si="140"/>
        <v>2.9879697566010499E-2</v>
      </c>
      <c r="BM85" s="77">
        <f t="shared" si="140"/>
        <v>3.0187399895728051E-2</v>
      </c>
      <c r="BN85" s="77">
        <f t="shared" si="140"/>
        <v>2.9571933959317231E-2</v>
      </c>
      <c r="BO85" s="77">
        <f t="shared" si="140"/>
        <v>2.9982899704835475E-2</v>
      </c>
      <c r="BP85" s="77">
        <f t="shared" si="140"/>
        <v>3.1835016807201688E-2</v>
      </c>
      <c r="BQ85" s="77">
        <f t="shared" si="140"/>
        <v>3.6901648315724955E-2</v>
      </c>
      <c r="BR85" s="77">
        <f t="shared" si="140"/>
        <v>3.7419115951375481E-2</v>
      </c>
      <c r="BS85" s="77">
        <f t="shared" si="140"/>
        <v>4.1774098746973021E-2</v>
      </c>
      <c r="BT85" s="77">
        <f t="shared" si="140"/>
        <v>4.1462221459652282E-2</v>
      </c>
      <c r="BU85" s="77">
        <f t="shared" si="140"/>
        <v>4.115081044954727E-2</v>
      </c>
      <c r="BV85" s="77">
        <f t="shared" si="140"/>
        <v>4.1877363701779968E-2</v>
      </c>
      <c r="BW85" s="77">
        <f t="shared" si="140"/>
        <v>4.4573304332378161E-2</v>
      </c>
      <c r="BX85" s="77">
        <f t="shared" si="140"/>
        <v>4.5613301648519844E-2</v>
      </c>
      <c r="BY85" s="77">
        <f t="shared" si="140"/>
        <v>4.6133818027277451E-2</v>
      </c>
      <c r="BZ85" s="77">
        <f t="shared" si="140"/>
        <v>4.7280323158122917E-2</v>
      </c>
      <c r="CA85" s="77">
        <f t="shared" ref="CA85:EL85" si="141">PRODUCT(BP78:CA78)-1</f>
        <v>5.0414329112711043E-2</v>
      </c>
      <c r="CB85" s="77">
        <f t="shared" si="141"/>
        <v>5.5756484157062136E-2</v>
      </c>
      <c r="CC85" s="77">
        <f t="shared" si="141"/>
        <v>6.0599403809158403E-2</v>
      </c>
      <c r="CD85" s="77">
        <f t="shared" si="141"/>
        <v>6.3667777982189921E-2</v>
      </c>
      <c r="CE85" s="77">
        <f t="shared" si="141"/>
        <v>6.1656263322922511E-2</v>
      </c>
      <c r="CF85" s="77">
        <f t="shared" si="141"/>
        <v>6.2504062295430485E-2</v>
      </c>
      <c r="CG85" s="77">
        <f t="shared" si="141"/>
        <v>6.4093051421495018E-2</v>
      </c>
      <c r="CH85" s="77">
        <f t="shared" si="141"/>
        <v>6.3881038460462669E-2</v>
      </c>
      <c r="CI85" s="77">
        <f t="shared" si="141"/>
        <v>5.9023134175254732E-2</v>
      </c>
      <c r="CJ85" s="77">
        <f t="shared" si="141"/>
        <v>5.8391133100553327E-2</v>
      </c>
      <c r="CK85" s="77">
        <f t="shared" si="141"/>
        <v>5.9023071283317963E-2</v>
      </c>
      <c r="CL85" s="77">
        <f t="shared" si="141"/>
        <v>5.6071971960474087E-2</v>
      </c>
      <c r="CM85" s="77">
        <f t="shared" si="141"/>
        <v>5.5336765217190331E-2</v>
      </c>
      <c r="CN85" s="77">
        <f t="shared" si="141"/>
        <v>5.1986157370483621E-2</v>
      </c>
      <c r="CO85" s="77">
        <f t="shared" si="141"/>
        <v>4.8017974525528695E-2</v>
      </c>
      <c r="CP85" s="77">
        <f t="shared" si="141"/>
        <v>4.4994745513169843E-2</v>
      </c>
      <c r="CQ85" s="77">
        <f t="shared" si="141"/>
        <v>4.364004550402889E-2</v>
      </c>
      <c r="CR85" s="77">
        <f t="shared" si="141"/>
        <v>4.3431858780409227E-2</v>
      </c>
      <c r="CS85" s="77">
        <f t="shared" si="141"/>
        <v>4.1665971114977163E-2</v>
      </c>
      <c r="CT85" s="77">
        <f t="shared" si="141"/>
        <v>4.218493582756877E-2</v>
      </c>
      <c r="CU85" s="77">
        <f t="shared" si="141"/>
        <v>4.3120283296899764E-2</v>
      </c>
      <c r="CV85" s="77">
        <f t="shared" si="141"/>
        <v>4.5923253803370701E-2</v>
      </c>
      <c r="CW85" s="77">
        <f t="shared" si="141"/>
        <v>4.831571873002205E-2</v>
      </c>
      <c r="CX85" s="77">
        <f t="shared" si="141"/>
        <v>5.1663633201016079E-2</v>
      </c>
      <c r="CY85" s="77">
        <f t="shared" si="141"/>
        <v>5.2605608987123853E-2</v>
      </c>
      <c r="CZ85" s="77">
        <f t="shared" si="141"/>
        <v>5.2186536384759563E-2</v>
      </c>
      <c r="DA85" s="77">
        <f t="shared" si="141"/>
        <v>4.8412252276564427E-2</v>
      </c>
      <c r="DB85" s="77">
        <f t="shared" si="141"/>
        <v>4.6006677475849855E-2</v>
      </c>
      <c r="DC85" s="77">
        <f t="shared" si="141"/>
        <v>4.4857793456655193E-2</v>
      </c>
      <c r="DD85" s="77">
        <f t="shared" si="141"/>
        <v>4.704674134797493E-2</v>
      </c>
      <c r="DE85" s="77">
        <f t="shared" si="141"/>
        <v>5.1954120371045853E-2</v>
      </c>
      <c r="DF85" s="77">
        <f t="shared" si="141"/>
        <v>5.6354286993452574E-2</v>
      </c>
      <c r="DG85" s="77">
        <f t="shared" si="141"/>
        <v>5.9090683472662109E-2</v>
      </c>
      <c r="DH85" s="77">
        <f t="shared" si="141"/>
        <v>5.9931648779638191E-2</v>
      </c>
      <c r="DI85" s="77">
        <f t="shared" si="141"/>
        <v>6.014199441345025E-2</v>
      </c>
      <c r="DJ85" s="77">
        <f t="shared" si="141"/>
        <v>6.2989570403219952E-2</v>
      </c>
      <c r="DK85" s="77">
        <f t="shared" si="141"/>
        <v>6.5103500144501059E-2</v>
      </c>
      <c r="DL85" s="77">
        <f t="shared" si="141"/>
        <v>6.5527717410316155E-2</v>
      </c>
      <c r="DM85" s="77">
        <f t="shared" si="141"/>
        <v>6.7126008986431618E-2</v>
      </c>
      <c r="DN85" s="77">
        <f t="shared" si="141"/>
        <v>6.8726537947014554E-2</v>
      </c>
      <c r="DO85" s="77">
        <f t="shared" si="141"/>
        <v>7.2251925367271985E-2</v>
      </c>
      <c r="DP85" s="77">
        <f t="shared" si="141"/>
        <v>7.3105884093298767E-2</v>
      </c>
      <c r="DQ85" s="77">
        <f t="shared" si="141"/>
        <v>6.9697508084267445E-2</v>
      </c>
      <c r="DR85" s="77">
        <f t="shared" si="141"/>
        <v>6.6408742563032863E-2</v>
      </c>
      <c r="DS85" s="77">
        <f t="shared" si="141"/>
        <v>6.5031090406288294E-2</v>
      </c>
      <c r="DT85" s="77">
        <f t="shared" si="141"/>
        <v>6.2179177340636604E-2</v>
      </c>
      <c r="DU85" s="77">
        <f t="shared" si="141"/>
        <v>5.8491055197092745E-2</v>
      </c>
      <c r="DV85" s="77">
        <f t="shared" si="141"/>
        <v>5.2399926989787238E-2</v>
      </c>
      <c r="DW85" s="77">
        <f t="shared" si="141"/>
        <v>5.1042261111959197E-2</v>
      </c>
      <c r="DX85" s="77">
        <f t="shared" si="141"/>
        <v>4.9891523093423595E-2</v>
      </c>
      <c r="DY85" s="77">
        <f t="shared" si="141"/>
        <v>4.9157699762254481E-2</v>
      </c>
      <c r="DZ85" s="77">
        <f t="shared" si="141"/>
        <v>5.1985900430543408E-2</v>
      </c>
      <c r="EA85" s="77">
        <f t="shared" si="141"/>
        <v>5.2405143591022219E-2</v>
      </c>
      <c r="EB85" s="77">
        <f t="shared" si="141"/>
        <v>5.282388631203716E-2</v>
      </c>
      <c r="EC85" s="77">
        <f t="shared" si="141"/>
        <v>5.4501192115182784E-2</v>
      </c>
      <c r="ED85" s="77">
        <f t="shared" si="141"/>
        <v>5.5340429036881744E-2</v>
      </c>
      <c r="EE85" s="77">
        <f t="shared" si="141"/>
        <v>5.8385689976391708E-2</v>
      </c>
      <c r="EF85" s="77">
        <f t="shared" si="141"/>
        <v>6.1543165185151905E-2</v>
      </c>
      <c r="EG85" s="77">
        <f t="shared" si="141"/>
        <v>6.3128346616488473E-2</v>
      </c>
      <c r="EH85" s="77">
        <f t="shared" si="141"/>
        <v>6.5886687801203214E-2</v>
      </c>
      <c r="EI85" s="77">
        <f t="shared" si="141"/>
        <v>6.4933490246532166E-2</v>
      </c>
      <c r="EJ85" s="77">
        <f t="shared" si="141"/>
        <v>6.5039601594703234E-2</v>
      </c>
      <c r="EK85" s="77">
        <f t="shared" si="141"/>
        <v>6.6955140446492534E-2</v>
      </c>
      <c r="EL85" s="77">
        <f t="shared" si="141"/>
        <v>6.2705592938988808E-2</v>
      </c>
      <c r="EM85" s="77">
        <f t="shared" ref="EM85:FB85" si="142">PRODUCT(EB78:EM78)-1</f>
        <v>6.0906370244041774E-2</v>
      </c>
      <c r="EN85" s="77">
        <f t="shared" si="142"/>
        <v>5.8585604593711871E-2</v>
      </c>
      <c r="EO85" s="77">
        <f t="shared" si="142"/>
        <v>5.8375129277160598E-2</v>
      </c>
      <c r="EP85" s="77">
        <f t="shared" si="142"/>
        <v>5.774389162550464E-2</v>
      </c>
      <c r="EQ85" s="77">
        <f t="shared" si="142"/>
        <v>5.9108180800137466E-2</v>
      </c>
      <c r="ER85" s="77">
        <f t="shared" si="142"/>
        <v>5.5852940506185389E-2</v>
      </c>
      <c r="ES85" s="77">
        <f t="shared" si="142"/>
        <v>5.6797540552364412E-2</v>
      </c>
      <c r="ET85" s="77">
        <f t="shared" si="142"/>
        <v>6.1530882776396734E-2</v>
      </c>
      <c r="EU85" s="77">
        <f t="shared" si="142"/>
        <v>6.279775205469762E-2</v>
      </c>
      <c r="EV85" s="77">
        <f t="shared" si="142"/>
        <v>6.3750743961491496E-2</v>
      </c>
      <c r="EW85" s="77">
        <f t="shared" si="142"/>
        <v>6.5236132991559836E-2</v>
      </c>
      <c r="EX85" s="77">
        <f t="shared" si="142"/>
        <v>6.5023149659961144E-2</v>
      </c>
      <c r="EY85" s="77">
        <f t="shared" si="142"/>
        <v>6.5129396981355558E-2</v>
      </c>
      <c r="EZ85" s="77">
        <f t="shared" si="142"/>
        <v>6.7464508763476649E-2</v>
      </c>
      <c r="FA85" s="77">
        <f t="shared" si="142"/>
        <v>6.5872387093848683E-2</v>
      </c>
      <c r="FB85" s="77">
        <f t="shared" si="142"/>
        <v>6.5554342816816602E-2</v>
      </c>
      <c r="FC85" s="77">
        <f t="shared" si="125"/>
        <v>6.407616596391974E-2</v>
      </c>
      <c r="FD85" s="77">
        <f t="shared" si="126"/>
        <v>7.1378130703005471E-2</v>
      </c>
      <c r="FE85" s="77">
        <f t="shared" si="127"/>
        <v>7.7017522988958254E-2</v>
      </c>
      <c r="FF85" s="77">
        <f t="shared" si="128"/>
        <v>8.1286320147059721E-2</v>
      </c>
      <c r="FG85" s="77">
        <f t="shared" si="129"/>
        <v>8.1715956114139621E-2</v>
      </c>
      <c r="FH85" s="77">
        <f t="shared" si="130"/>
        <v>8.4730892085789655E-2</v>
      </c>
      <c r="FI85" s="77">
        <f t="shared" si="131"/>
        <v>8.8944488180545234E-2</v>
      </c>
      <c r="FJ85" s="77">
        <f t="shared" si="132"/>
        <v>9.5586385368727544E-2</v>
      </c>
      <c r="FK85" s="77">
        <f t="shared" si="133"/>
        <v>9.5258529093804389E-2</v>
      </c>
      <c r="FL85" s="77">
        <f t="shared" si="134"/>
        <v>9.4931813812181298E-2</v>
      </c>
      <c r="FM85" s="77">
        <f t="shared" si="135"/>
        <v>9.9293223148219312E-2</v>
      </c>
      <c r="FN85" s="77">
        <f t="shared" si="136"/>
        <v>0.10476179952444098</v>
      </c>
      <c r="FO85" s="82">
        <f t="shared" si="136"/>
        <v>0.10673497995621717</v>
      </c>
      <c r="FP85" s="82">
        <f t="shared" si="136"/>
        <v>0.10706293382226528</v>
      </c>
      <c r="FQ85" s="82">
        <f t="shared" si="136"/>
        <v>0.1035630312454705</v>
      </c>
      <c r="FR85" s="82">
        <f t="shared" si="136"/>
        <v>9.3869277812698382E-2</v>
      </c>
      <c r="FS85" s="82">
        <f t="shared" si="136"/>
        <v>9.2783120253555396E-2</v>
      </c>
      <c r="FT85" s="82">
        <f t="shared" si="121"/>
        <v>9.3217022624114465E-2</v>
      </c>
      <c r="FU85" s="82">
        <f t="shared" si="122"/>
        <v>8.8444570099512898E-2</v>
      </c>
      <c r="FV85" s="82">
        <f t="shared" si="122"/>
        <v>8.7362832303747195E-2</v>
      </c>
      <c r="FW85" s="82">
        <f t="shared" si="122"/>
        <v>8.9749779251530493E-2</v>
      </c>
      <c r="FX85" s="82">
        <f t="shared" si="122"/>
        <v>8.4763854261917126E-2</v>
      </c>
      <c r="FY85" s="82">
        <f t="shared" si="122"/>
        <v>7.8738583895058722E-2</v>
      </c>
      <c r="FZ85" s="82">
        <f t="shared" si="122"/>
        <v>6.9874580087189164E-2</v>
      </c>
      <c r="GA85" s="82">
        <f t="shared" si="122"/>
        <v>6.2880550542244729E-2</v>
      </c>
      <c r="GB85" s="82">
        <f t="shared" si="122"/>
        <v>5.3539544420169616E-2</v>
      </c>
      <c r="GC85" s="82">
        <f t="shared" ref="GC85:GU85" si="143">PRODUCT(FR78:GC78)-1</f>
        <v>4.7587933515120362E-2</v>
      </c>
      <c r="GD85" s="82">
        <f t="shared" si="143"/>
        <v>4.5710348848857718E-2</v>
      </c>
      <c r="GE85" s="82">
        <f t="shared" si="143"/>
        <v>4.0825308952635142E-2</v>
      </c>
      <c r="GF85" s="82">
        <f t="shared" si="143"/>
        <v>3.5971291337952405E-2</v>
      </c>
      <c r="GG85" s="82">
        <f t="shared" si="143"/>
        <v>2.9983614716367901E-2</v>
      </c>
      <c r="GH85" s="82">
        <f t="shared" si="143"/>
        <v>2.7114579577881992E-2</v>
      </c>
      <c r="GI85" s="82">
        <f t="shared" si="143"/>
        <v>2.4558041894743088E-2</v>
      </c>
      <c r="GJ85" s="82">
        <f t="shared" si="143"/>
        <v>2.5377033135266736E-2</v>
      </c>
      <c r="GK85" s="82">
        <f t="shared" si="143"/>
        <v>2.701338188154323E-2</v>
      </c>
      <c r="GL85" s="82">
        <f t="shared" si="143"/>
        <v>2.8038549960881287E-2</v>
      </c>
      <c r="GM85" s="82">
        <f t="shared" si="143"/>
        <v>2.9473499083459087E-2</v>
      </c>
      <c r="GN85" s="82">
        <f t="shared" si="143"/>
        <v>2.8550480405260981E-2</v>
      </c>
      <c r="GO85" s="82">
        <f t="shared" si="143"/>
        <v>2.8447963662471265E-2</v>
      </c>
      <c r="GP85" s="82">
        <f t="shared" si="143"/>
        <v>2.6806550453633449E-2</v>
      </c>
      <c r="GQ85" s="82">
        <f t="shared" si="143"/>
        <v>2.7626847278442002E-2</v>
      </c>
      <c r="GR85" s="82">
        <f t="shared" si="143"/>
        <v>2.8548853222565285E-2</v>
      </c>
      <c r="GS85" s="82">
        <f t="shared" si="143"/>
        <v>4.3909560762924515E-2</v>
      </c>
      <c r="GT85" s="82">
        <f t="shared" si="143"/>
        <v>4.4846829921629805E-2</v>
      </c>
      <c r="GU85" s="82">
        <f t="shared" si="143"/>
        <v>4.1926806841701358E-2</v>
      </c>
    </row>
    <row r="86" spans="1:203" s="69" customFormat="1" x14ac:dyDescent="0.25">
      <c r="A86" s="78"/>
      <c r="B86" s="16"/>
      <c r="FP86" s="70"/>
      <c r="GE86" s="87"/>
    </row>
    <row r="87" spans="1:203" s="69" customFormat="1" x14ac:dyDescent="0.25">
      <c r="A87" s="75" t="s">
        <v>64</v>
      </c>
      <c r="B87" s="16"/>
      <c r="FP87" s="70"/>
      <c r="GE87" s="87"/>
    </row>
    <row r="88" spans="1:203" s="69" customFormat="1" x14ac:dyDescent="0.25">
      <c r="A88" s="78" t="s">
        <v>53</v>
      </c>
      <c r="B88" s="16"/>
      <c r="O88" s="77">
        <f>(1+O82)/(1+O85)-1</f>
        <v>2.6580511665453388E-2</v>
      </c>
      <c r="P88" s="77">
        <f t="shared" ref="P88:CA88" si="144">(1+P82)/(1+P85)-1</f>
        <v>1.7203058175323749E-2</v>
      </c>
      <c r="Q88" s="77">
        <f t="shared" si="144"/>
        <v>8.9613341522944978E-3</v>
      </c>
      <c r="R88" s="77">
        <f t="shared" si="144"/>
        <v>6.2863839418905165E-3</v>
      </c>
      <c r="S88" s="77">
        <f t="shared" si="144"/>
        <v>1.3359250139746148E-3</v>
      </c>
      <c r="T88" s="77">
        <f t="shared" si="144"/>
        <v>6.9531757281193762E-4</v>
      </c>
      <c r="U88" s="77">
        <f t="shared" si="144"/>
        <v>7.404273153160279E-3</v>
      </c>
      <c r="V88" s="77">
        <f t="shared" si="144"/>
        <v>2.8366814711404231E-2</v>
      </c>
      <c r="W88" s="77">
        <f t="shared" si="144"/>
        <v>3.4770187505514416E-2</v>
      </c>
      <c r="X88" s="77">
        <f t="shared" si="144"/>
        <v>3.315634723656391E-2</v>
      </c>
      <c r="Y88" s="77">
        <f t="shared" si="144"/>
        <v>3.7677084258180171E-2</v>
      </c>
      <c r="Z88" s="77">
        <f t="shared" si="144"/>
        <v>6.8994835187073722E-2</v>
      </c>
      <c r="AA88" s="77">
        <f t="shared" si="144"/>
        <v>7.5292645328906449E-2</v>
      </c>
      <c r="AB88" s="77">
        <f t="shared" si="144"/>
        <v>8.2590278407711493E-2</v>
      </c>
      <c r="AC88" s="77">
        <f t="shared" si="144"/>
        <v>8.7320737823397998E-2</v>
      </c>
      <c r="AD88" s="77">
        <f t="shared" si="144"/>
        <v>9.2207157699093045E-2</v>
      </c>
      <c r="AE88" s="77">
        <f t="shared" si="144"/>
        <v>0.10282679230706648</v>
      </c>
      <c r="AF88" s="77">
        <f t="shared" si="144"/>
        <v>9.9079663412862784E-2</v>
      </c>
      <c r="AG88" s="77">
        <f t="shared" si="144"/>
        <v>8.9610003195073951E-2</v>
      </c>
      <c r="AH88" s="77">
        <f t="shared" si="144"/>
        <v>7.498212000251514E-2</v>
      </c>
      <c r="AI88" s="77">
        <f t="shared" si="144"/>
        <v>6.8822318520675774E-2</v>
      </c>
      <c r="AJ88" s="77">
        <f t="shared" si="144"/>
        <v>7.2320345900136473E-2</v>
      </c>
      <c r="AK88" s="77">
        <f t="shared" si="144"/>
        <v>7.1779382283954973E-2</v>
      </c>
      <c r="AL88" s="77">
        <f t="shared" si="144"/>
        <v>6.4292291441232496E-2</v>
      </c>
      <c r="AM88" s="77">
        <f t="shared" si="144"/>
        <v>6.3030875345070791E-2</v>
      </c>
      <c r="AN88" s="77">
        <f t="shared" si="144"/>
        <v>6.5593037052506853E-2</v>
      </c>
      <c r="AO88" s="77">
        <f t="shared" si="144"/>
        <v>6.6919033437972342E-2</v>
      </c>
      <c r="AP88" s="77">
        <f t="shared" si="144"/>
        <v>6.8911735547620978E-2</v>
      </c>
      <c r="AQ88" s="77">
        <f t="shared" si="144"/>
        <v>6.6979118251621061E-2</v>
      </c>
      <c r="AR88" s="77">
        <f t="shared" si="144"/>
        <v>6.9928175133511239E-2</v>
      </c>
      <c r="AS88" s="77">
        <f t="shared" si="144"/>
        <v>8.3283134830482108E-2</v>
      </c>
      <c r="AT88" s="77">
        <f t="shared" si="144"/>
        <v>9.2278618046423233E-2</v>
      </c>
      <c r="AU88" s="77">
        <f t="shared" si="144"/>
        <v>9.9110970023393197E-2</v>
      </c>
      <c r="AV88" s="77">
        <f t="shared" si="144"/>
        <v>0.1014887084587015</v>
      </c>
      <c r="AW88" s="77">
        <f t="shared" si="144"/>
        <v>9.9976248339996632E-2</v>
      </c>
      <c r="AX88" s="77">
        <f t="shared" si="144"/>
        <v>0.10405831744996163</v>
      </c>
      <c r="AY88" s="77">
        <f t="shared" si="144"/>
        <v>0.10871750662162771</v>
      </c>
      <c r="AZ88" s="77">
        <f t="shared" si="144"/>
        <v>0.11386201493289527</v>
      </c>
      <c r="BA88" s="77">
        <f t="shared" si="144"/>
        <v>0.11677927575447034</v>
      </c>
      <c r="BB88" s="77">
        <f t="shared" si="144"/>
        <v>0.11692112720383263</v>
      </c>
      <c r="BC88" s="77">
        <f t="shared" si="144"/>
        <v>0.12239648072604226</v>
      </c>
      <c r="BD88" s="77">
        <f t="shared" si="144"/>
        <v>0.11939499667345688</v>
      </c>
      <c r="BE88" s="77">
        <f t="shared" si="144"/>
        <v>0.1224109813522174</v>
      </c>
      <c r="BF88" s="77">
        <f t="shared" si="144"/>
        <v>0.12361762776734042</v>
      </c>
      <c r="BG88" s="77">
        <f t="shared" si="144"/>
        <v>0.1262466205689905</v>
      </c>
      <c r="BH88" s="77">
        <f t="shared" si="144"/>
        <v>0.12357369752775171</v>
      </c>
      <c r="BI88" s="77">
        <f t="shared" si="144"/>
        <v>0.12711242326493388</v>
      </c>
      <c r="BJ88" s="77">
        <f t="shared" si="144"/>
        <v>0.12817645515635401</v>
      </c>
      <c r="BK88" s="77">
        <f t="shared" si="144"/>
        <v>0.1279020422999011</v>
      </c>
      <c r="BL88" s="77">
        <f t="shared" si="144"/>
        <v>0.1245315483637075</v>
      </c>
      <c r="BM88" s="77">
        <f t="shared" si="144"/>
        <v>0.12116377243106724</v>
      </c>
      <c r="BN88" s="77">
        <f t="shared" si="144"/>
        <v>0.12186148052234547</v>
      </c>
      <c r="BO88" s="77">
        <f t="shared" si="144"/>
        <v>0.12040745132114772</v>
      </c>
      <c r="BP88" s="77">
        <f t="shared" si="144"/>
        <v>0.12681672525958709</v>
      </c>
      <c r="BQ88" s="77">
        <f t="shared" si="144"/>
        <v>0.11385305861172879</v>
      </c>
      <c r="BR88" s="77">
        <f t="shared" si="144"/>
        <v>0.11284284937066524</v>
      </c>
      <c r="BS88" s="77">
        <f t="shared" si="144"/>
        <v>0.10270940274150919</v>
      </c>
      <c r="BT88" s="77">
        <f t="shared" si="144"/>
        <v>0.10637561973521192</v>
      </c>
      <c r="BU88" s="77">
        <f t="shared" si="144"/>
        <v>0.10813569809560941</v>
      </c>
      <c r="BV88" s="77">
        <f t="shared" si="144"/>
        <v>0.10631743218513123</v>
      </c>
      <c r="BW88" s="77">
        <f t="shared" si="144"/>
        <v>0.10183150721517453</v>
      </c>
      <c r="BX88" s="77">
        <f t="shared" si="144"/>
        <v>9.9010115673993981E-2</v>
      </c>
      <c r="BY88" s="77">
        <f t="shared" si="144"/>
        <v>0.1017952057718241</v>
      </c>
      <c r="BZ88" s="77">
        <f t="shared" si="144"/>
        <v>9.7412497474821613E-2</v>
      </c>
      <c r="CA88" s="77">
        <f t="shared" si="144"/>
        <v>9.558292787132272E-2</v>
      </c>
      <c r="CB88" s="77">
        <f t="shared" ref="CB88:EM88" si="145">(1+CB82)/(1+CB85)-1</f>
        <v>8.8420390339003063E-2</v>
      </c>
      <c r="CC88" s="77">
        <f t="shared" si="145"/>
        <v>8.8284054560024305E-2</v>
      </c>
      <c r="CD88" s="77">
        <f t="shared" si="145"/>
        <v>8.8296114097939249E-2</v>
      </c>
      <c r="CE88" s="77">
        <f t="shared" si="145"/>
        <v>9.1021277608499096E-2</v>
      </c>
      <c r="CF88" s="77">
        <f t="shared" si="145"/>
        <v>8.110150443054831E-2</v>
      </c>
      <c r="CG88" s="77">
        <f t="shared" si="145"/>
        <v>7.3379233920413789E-2</v>
      </c>
      <c r="CH88" s="77">
        <f t="shared" si="145"/>
        <v>7.2763331446911383E-2</v>
      </c>
      <c r="CI88" s="77">
        <f t="shared" si="145"/>
        <v>8.255105069141111E-2</v>
      </c>
      <c r="CJ88" s="77">
        <f t="shared" si="145"/>
        <v>8.500987419749606E-2</v>
      </c>
      <c r="CK88" s="77">
        <f t="shared" si="145"/>
        <v>7.9892969568530425E-2</v>
      </c>
      <c r="CL88" s="77">
        <f t="shared" si="145"/>
        <v>8.5979285171906561E-2</v>
      </c>
      <c r="CM88" s="77">
        <f t="shared" si="145"/>
        <v>8.4806291794757849E-2</v>
      </c>
      <c r="CN88" s="77">
        <f t="shared" si="145"/>
        <v>8.4800991774816703E-2</v>
      </c>
      <c r="CO88" s="77">
        <f t="shared" si="145"/>
        <v>8.5447150642022907E-2</v>
      </c>
      <c r="CP88" s="77">
        <f t="shared" si="145"/>
        <v>8.5760443909231432E-2</v>
      </c>
      <c r="CQ88" s="77">
        <f t="shared" si="145"/>
        <v>8.718388424671919E-2</v>
      </c>
      <c r="CR88" s="77">
        <f t="shared" si="145"/>
        <v>9.5724498780196843E-2</v>
      </c>
      <c r="CS88" s="77">
        <f t="shared" si="145"/>
        <v>0.10110354474207983</v>
      </c>
      <c r="CT88" s="77">
        <f t="shared" si="145"/>
        <v>0.10251295345891109</v>
      </c>
      <c r="CU88" s="77">
        <f t="shared" si="145"/>
        <v>9.680480161583227E-2</v>
      </c>
      <c r="CV88" s="77">
        <f t="shared" si="145"/>
        <v>9.1351413850244256E-2</v>
      </c>
      <c r="CW88" s="77">
        <f t="shared" si="145"/>
        <v>9.0703127503237724E-2</v>
      </c>
      <c r="CX88" s="77">
        <f t="shared" si="145"/>
        <v>8.7209031594156272E-2</v>
      </c>
      <c r="CY88" s="77">
        <f t="shared" si="145"/>
        <v>8.6004954046438264E-2</v>
      </c>
      <c r="CZ88" s="77">
        <f t="shared" si="145"/>
        <v>8.8097015528177725E-2</v>
      </c>
      <c r="DA88" s="77">
        <f t="shared" si="145"/>
        <v>9.2664600259741325E-2</v>
      </c>
      <c r="DB88" s="77">
        <f t="shared" si="145"/>
        <v>9.4430833563950767E-2</v>
      </c>
      <c r="DC88" s="77">
        <f t="shared" si="145"/>
        <v>9.6592825485405598E-2</v>
      </c>
      <c r="DD88" s="77">
        <f t="shared" si="145"/>
        <v>9.2734536436927639E-2</v>
      </c>
      <c r="DE88" s="77">
        <f t="shared" si="145"/>
        <v>8.773599264064158E-2</v>
      </c>
      <c r="DF88" s="77">
        <f t="shared" si="145"/>
        <v>8.4827685798925856E-2</v>
      </c>
      <c r="DG88" s="77">
        <f t="shared" si="145"/>
        <v>8.4990256618934668E-2</v>
      </c>
      <c r="DH88" s="77">
        <f t="shared" si="145"/>
        <v>8.6940096624855023E-2</v>
      </c>
      <c r="DI88" s="77">
        <f t="shared" si="145"/>
        <v>8.9221587335566843E-2</v>
      </c>
      <c r="DJ88" s="77">
        <f t="shared" si="145"/>
        <v>8.7712187376369988E-2</v>
      </c>
      <c r="DK88" s="77">
        <f t="shared" si="145"/>
        <v>8.8183888987713344E-2</v>
      </c>
      <c r="DL88" s="77">
        <f t="shared" si="145"/>
        <v>9.0749259978782915E-2</v>
      </c>
      <c r="DM88" s="77">
        <f t="shared" si="145"/>
        <v>9.0194886469015412E-2</v>
      </c>
      <c r="DN88" s="77">
        <f t="shared" si="145"/>
        <v>8.8756189652891004E-2</v>
      </c>
      <c r="DO88" s="77">
        <f t="shared" si="145"/>
        <v>8.8305716421059666E-2</v>
      </c>
      <c r="DP88" s="77">
        <f t="shared" si="145"/>
        <v>8.7574576894728917E-2</v>
      </c>
      <c r="DQ88" s="77">
        <f t="shared" si="145"/>
        <v>9.3450993195314691E-2</v>
      </c>
      <c r="DR88" s="77">
        <f t="shared" si="145"/>
        <v>9.5986348155074674E-2</v>
      </c>
      <c r="DS88" s="77">
        <f t="shared" si="145"/>
        <v>9.7719653582358124E-2</v>
      </c>
      <c r="DT88" s="77">
        <f t="shared" si="145"/>
        <v>0.10046551525906855</v>
      </c>
      <c r="DU88" s="77">
        <f t="shared" si="145"/>
        <v>0.10305532237652026</v>
      </c>
      <c r="DV88" s="77">
        <f t="shared" si="145"/>
        <v>0.10928321332621338</v>
      </c>
      <c r="DW88" s="77">
        <f t="shared" si="145"/>
        <v>0.10883190334738613</v>
      </c>
      <c r="DX88" s="77">
        <f t="shared" si="145"/>
        <v>0.10772924389430028</v>
      </c>
      <c r="DY88" s="77">
        <f t="shared" si="145"/>
        <v>0.10673971094168544</v>
      </c>
      <c r="DZ88" s="77">
        <f t="shared" si="145"/>
        <v>0.1031208019744223</v>
      </c>
      <c r="EA88" s="77">
        <f t="shared" si="145"/>
        <v>0.10117245217580861</v>
      </c>
      <c r="EB88" s="77">
        <f t="shared" si="145"/>
        <v>9.8163930581331993E-2</v>
      </c>
      <c r="EC88" s="77">
        <f t="shared" si="145"/>
        <v>9.381570253530902E-2</v>
      </c>
      <c r="ED88" s="77">
        <f t="shared" si="145"/>
        <v>9.1357237882935483E-2</v>
      </c>
      <c r="EE88" s="77">
        <f t="shared" si="145"/>
        <v>8.684992603827868E-2</v>
      </c>
      <c r="EF88" s="77">
        <f t="shared" si="145"/>
        <v>8.5428345557022167E-2</v>
      </c>
      <c r="EG88" s="77">
        <f t="shared" si="145"/>
        <v>8.4974444714857933E-2</v>
      </c>
      <c r="EH88" s="77">
        <f t="shared" si="145"/>
        <v>8.0623612499174158E-2</v>
      </c>
      <c r="EI88" s="77">
        <f t="shared" si="145"/>
        <v>8.1563108343101209E-2</v>
      </c>
      <c r="EJ88" s="77">
        <f t="shared" si="145"/>
        <v>8.170210585061044E-2</v>
      </c>
      <c r="EK88" s="77">
        <f t="shared" si="145"/>
        <v>8.0170744765794666E-2</v>
      </c>
      <c r="EL88" s="77">
        <f t="shared" si="145"/>
        <v>8.8010559215051298E-2</v>
      </c>
      <c r="EM88" s="77">
        <f t="shared" si="145"/>
        <v>9.1240338925647091E-2</v>
      </c>
      <c r="EN88" s="77">
        <f t="shared" ref="EN88:GT88" si="146">(1+EN82)/(1+EN85)-1</f>
        <v>9.3169016864264709E-2</v>
      </c>
      <c r="EO88" s="77">
        <f t="shared" si="146"/>
        <v>9.3070261424480272E-2</v>
      </c>
      <c r="EP88" s="77">
        <f t="shared" si="146"/>
        <v>0.10216362458677963</v>
      </c>
      <c r="EQ88" s="77">
        <f t="shared" si="146"/>
        <v>0.10343221262873326</v>
      </c>
      <c r="ER88" s="77">
        <f t="shared" si="146"/>
        <v>0.11151168745317541</v>
      </c>
      <c r="ES88" s="77">
        <f t="shared" si="146"/>
        <v>0.10421665528205359</v>
      </c>
      <c r="ET88" s="77">
        <f t="shared" si="146"/>
        <v>9.6897089320693741E-2</v>
      </c>
      <c r="EU88" s="77">
        <f t="shared" si="146"/>
        <v>9.7195037981286703E-2</v>
      </c>
      <c r="EV88" s="77">
        <f t="shared" si="146"/>
        <v>9.6024736037433556E-2</v>
      </c>
      <c r="EW88" s="77">
        <f t="shared" si="146"/>
        <v>9.4055549797305904E-2</v>
      </c>
      <c r="EX88" s="77">
        <f t="shared" si="146"/>
        <v>9.5409774320127427E-2</v>
      </c>
      <c r="EY88" s="77">
        <f t="shared" si="146"/>
        <v>9.0483450834138113E-2</v>
      </c>
      <c r="EZ88" s="77">
        <f t="shared" si="146"/>
        <v>0.10510740781481598</v>
      </c>
      <c r="FA88" s="77">
        <f t="shared" si="146"/>
        <v>0.10783101675466855</v>
      </c>
      <c r="FB88" s="77">
        <f t="shared" si="146"/>
        <v>0.10800693505879133</v>
      </c>
      <c r="FC88" s="77">
        <f t="shared" si="146"/>
        <v>0.12123366291535986</v>
      </c>
      <c r="FD88" s="77">
        <f t="shared" si="146"/>
        <v>0.10339175473160456</v>
      </c>
      <c r="FE88" s="77">
        <f t="shared" si="146"/>
        <v>0.12293808942977802</v>
      </c>
      <c r="FF88" s="77">
        <f t="shared" si="146"/>
        <v>0.14952008238660763</v>
      </c>
      <c r="FG88" s="77">
        <f t="shared" si="146"/>
        <v>0.13587879551149218</v>
      </c>
      <c r="FH88" s="77">
        <f t="shared" si="146"/>
        <v>0.15020034642175917</v>
      </c>
      <c r="FI88" s="77">
        <f t="shared" si="146"/>
        <v>0.14941411388232506</v>
      </c>
      <c r="FJ88" s="77">
        <f t="shared" si="146"/>
        <v>0.16109968976426625</v>
      </c>
      <c r="FK88" s="77">
        <f t="shared" si="146"/>
        <v>0.18032310836183485</v>
      </c>
      <c r="FL88" s="77">
        <f t="shared" si="146"/>
        <v>0.19534182931432964</v>
      </c>
      <c r="FM88" s="77">
        <f t="shared" si="146"/>
        <v>0.18760875039322067</v>
      </c>
      <c r="FN88" s="77">
        <f t="shared" si="146"/>
        <v>0.17416916695013196</v>
      </c>
      <c r="FO88" s="77">
        <f t="shared" si="146"/>
        <v>0.17175032380122723</v>
      </c>
      <c r="FP88" s="77">
        <f t="shared" si="146"/>
        <v>0.19129378428542521</v>
      </c>
      <c r="FQ88" s="77">
        <f t="shared" si="146"/>
        <v>0.17596233646936987</v>
      </c>
      <c r="FR88" s="77">
        <f t="shared" si="146"/>
        <v>0.14260913318879664</v>
      </c>
      <c r="FS88" s="77">
        <f t="shared" si="146"/>
        <v>0.15386932783648133</v>
      </c>
      <c r="FT88" s="77">
        <f t="shared" si="146"/>
        <v>0.1420813171222961</v>
      </c>
      <c r="FU88" s="77">
        <f t="shared" si="146"/>
        <v>0.14145644334332408</v>
      </c>
      <c r="FV88" s="77">
        <f t="shared" si="146"/>
        <v>0.1242820084857208</v>
      </c>
      <c r="FW88" s="77">
        <f t="shared" si="146"/>
        <v>0.11065831165792539</v>
      </c>
      <c r="FX88" s="77">
        <f t="shared" si="146"/>
        <v>9.2215235558017028E-2</v>
      </c>
      <c r="FY88" s="77">
        <f t="shared" si="146"/>
        <v>0.10286195642650986</v>
      </c>
      <c r="FZ88" s="77">
        <f t="shared" si="146"/>
        <v>0.11574019868974439</v>
      </c>
      <c r="GA88" s="77">
        <f t="shared" si="146"/>
        <v>0.10881999557700794</v>
      </c>
      <c r="GB88" s="77">
        <f t="shared" si="146"/>
        <v>0.10321976463964533</v>
      </c>
      <c r="GC88" s="77">
        <f t="shared" si="146"/>
        <v>0.10569587567404382</v>
      </c>
      <c r="GD88" s="77">
        <f t="shared" si="146"/>
        <v>0.12408654777447348</v>
      </c>
      <c r="GE88" s="82">
        <f t="shared" si="146"/>
        <v>0.12865957201570288</v>
      </c>
      <c r="GF88" s="82">
        <f t="shared" si="146"/>
        <v>0.12709475495117162</v>
      </c>
      <c r="GG88" s="82">
        <f t="shared" si="146"/>
        <v>0.13497944270293427</v>
      </c>
      <c r="GH88" s="82">
        <f t="shared" si="146"/>
        <v>0.13032686387801484</v>
      </c>
      <c r="GI88" s="82">
        <f t="shared" si="146"/>
        <v>0.1281147900764481</v>
      </c>
      <c r="GJ88" s="82">
        <f t="shared" si="146"/>
        <v>0.12118483015224801</v>
      </c>
      <c r="GK88" s="82">
        <f t="shared" si="146"/>
        <v>0.11641880545366479</v>
      </c>
      <c r="GL88" s="82">
        <f t="shared" si="146"/>
        <v>0.10827935822184953</v>
      </c>
      <c r="GM88" s="82">
        <f t="shared" si="146"/>
        <v>0.10417046101671423</v>
      </c>
      <c r="GN88" s="82">
        <f t="shared" si="146"/>
        <v>0.10056024385451034</v>
      </c>
      <c r="GO88" s="82">
        <f t="shared" si="146"/>
        <v>9.835861737940399E-2</v>
      </c>
      <c r="GP88" s="82">
        <f t="shared" si="146"/>
        <v>9.4640528061580298E-2</v>
      </c>
      <c r="GQ88" s="82">
        <f t="shared" si="146"/>
        <v>9.2900685595456611E-2</v>
      </c>
      <c r="GR88" s="82">
        <f t="shared" si="146"/>
        <v>9.1563009606089318E-2</v>
      </c>
      <c r="GS88" s="82">
        <f t="shared" si="146"/>
        <v>7.8494791771248185E-2</v>
      </c>
      <c r="GT88" s="82">
        <f t="shared" si="146"/>
        <v>7.5809832208483474E-2</v>
      </c>
    </row>
    <row r="89" spans="1:203" s="69" customFormat="1" x14ac:dyDescent="0.25">
      <c r="A89" s="78" t="s">
        <v>62</v>
      </c>
      <c r="B89" s="16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/>
      <c r="DP89" s="77"/>
      <c r="DQ89" s="77"/>
      <c r="DR89" s="77"/>
      <c r="DS89" s="77"/>
      <c r="DT89" s="77"/>
      <c r="DU89" s="77"/>
      <c r="DV89" s="77"/>
      <c r="DW89" s="77"/>
      <c r="DX89" s="77"/>
      <c r="DY89" s="77"/>
      <c r="DZ89" s="77"/>
      <c r="EA89" s="77"/>
      <c r="EB89" s="77"/>
      <c r="EC89" s="77"/>
      <c r="ED89" s="77"/>
      <c r="EE89" s="77"/>
      <c r="EF89" s="77"/>
      <c r="EG89" s="77"/>
      <c r="EH89" s="77"/>
      <c r="EI89" s="77"/>
      <c r="EJ89" s="77"/>
      <c r="EK89" s="77"/>
      <c r="EL89" s="77"/>
      <c r="EM89" s="77"/>
      <c r="EN89" s="77"/>
      <c r="EO89" s="77"/>
      <c r="EP89" s="77"/>
      <c r="EQ89" s="77"/>
      <c r="ER89" s="77"/>
      <c r="ES89" s="77"/>
      <c r="ET89" s="77"/>
      <c r="EU89" s="77"/>
      <c r="EV89" s="77"/>
      <c r="EW89" s="77"/>
      <c r="EX89" s="77"/>
      <c r="EY89" s="77"/>
      <c r="EZ89" s="77"/>
      <c r="FA89" s="77"/>
      <c r="FB89" s="77"/>
      <c r="FC89" s="77">
        <f t="shared" ref="FC89:FM89" si="147">(FC83+1)/(1+FC85)-1</f>
        <v>0.11581080163296931</v>
      </c>
      <c r="FD89" s="77">
        <f t="shared" si="147"/>
        <v>9.891997477925818E-2</v>
      </c>
      <c r="FE89" s="77">
        <f t="shared" si="147"/>
        <v>0.10319344550399911</v>
      </c>
      <c r="FF89" s="77">
        <f t="shared" si="147"/>
        <v>0.10330569907696163</v>
      </c>
      <c r="FG89" s="77">
        <f t="shared" si="147"/>
        <v>0.10120954617306399</v>
      </c>
      <c r="FH89" s="77">
        <f t="shared" si="147"/>
        <v>0.10434364635620796</v>
      </c>
      <c r="FI89" s="77">
        <f t="shared" si="147"/>
        <v>0.10789894980779291</v>
      </c>
      <c r="FJ89" s="77">
        <f t="shared" si="147"/>
        <v>0.10436235427139362</v>
      </c>
      <c r="FK89" s="77">
        <f t="shared" si="147"/>
        <v>0.10975746850960522</v>
      </c>
      <c r="FL89" s="77">
        <f t="shared" si="147"/>
        <v>0.11797890752651941</v>
      </c>
      <c r="FM89" s="77">
        <f t="shared" si="147"/>
        <v>0.11888443806712568</v>
      </c>
      <c r="FN89" s="77">
        <f t="shared" ref="FN89:GT89" si="148">(FN83+1)/(1+FN85)-1</f>
        <v>0.11205700907523131</v>
      </c>
      <c r="FO89" s="77">
        <f t="shared" si="148"/>
        <v>0.11060776633564484</v>
      </c>
      <c r="FP89" s="77">
        <f t="shared" si="148"/>
        <v>0.12919486426818549</v>
      </c>
      <c r="FQ89" s="77">
        <f t="shared" si="148"/>
        <v>0.1277051468941599</v>
      </c>
      <c r="FR89" s="77">
        <f t="shared" si="148"/>
        <v>0.13928562872977679</v>
      </c>
      <c r="FS89" s="77">
        <f t="shared" si="148"/>
        <v>0.14215426080630378</v>
      </c>
      <c r="FT89" s="77">
        <f t="shared" si="148"/>
        <v>0.13702792658884455</v>
      </c>
      <c r="FU89" s="77">
        <f t="shared" si="148"/>
        <v>0.14180890333991658</v>
      </c>
      <c r="FV89" s="77">
        <f t="shared" si="148"/>
        <v>0.1412696403721867</v>
      </c>
      <c r="FW89" s="77">
        <f t="shared" si="148"/>
        <v>0.13911153956768585</v>
      </c>
      <c r="FX89" s="77">
        <f t="shared" si="148"/>
        <v>0.13716173272319843</v>
      </c>
      <c r="FY89" s="77">
        <f t="shared" si="148"/>
        <v>0.14128134348317833</v>
      </c>
      <c r="FZ89" s="77">
        <f t="shared" si="148"/>
        <v>0.15229133053898747</v>
      </c>
      <c r="GA89" s="77">
        <f t="shared" si="148"/>
        <v>0.14930575446796412</v>
      </c>
      <c r="GB89" s="77">
        <f t="shared" si="148"/>
        <v>0.14608989539675865</v>
      </c>
      <c r="GC89" s="77">
        <f t="shared" si="148"/>
        <v>0.14651687837417104</v>
      </c>
      <c r="GD89" s="77">
        <f t="shared" si="148"/>
        <v>0.14237093269146972</v>
      </c>
      <c r="GE89" s="82">
        <f t="shared" si="148"/>
        <v>0.14080051794743786</v>
      </c>
      <c r="GF89" s="82">
        <f t="shared" si="148"/>
        <v>0.14340306262869484</v>
      </c>
      <c r="GG89" s="82">
        <f t="shared" si="148"/>
        <v>0.13840371024140596</v>
      </c>
      <c r="GH89" s="82">
        <f t="shared" si="148"/>
        <v>0.13629675241324724</v>
      </c>
      <c r="GI89" s="82">
        <f t="shared" si="148"/>
        <v>0.13288450049709954</v>
      </c>
      <c r="GJ89" s="82">
        <f t="shared" si="148"/>
        <v>0.12568716858327766</v>
      </c>
      <c r="GK89" s="82">
        <f t="shared" si="148"/>
        <v>0.11888026035576438</v>
      </c>
      <c r="GL89" s="82">
        <f t="shared" si="148"/>
        <v>0.11257088965439221</v>
      </c>
      <c r="GM89" s="82">
        <f t="shared" si="148"/>
        <v>0.10653324444836243</v>
      </c>
      <c r="GN89" s="82">
        <f t="shared" si="148"/>
        <v>0.10259191329878559</v>
      </c>
      <c r="GO89" s="82">
        <f t="shared" si="148"/>
        <v>9.94340761271304E-2</v>
      </c>
      <c r="GP89" s="82">
        <f t="shared" si="148"/>
        <v>9.5414125637632852E-2</v>
      </c>
      <c r="GQ89" s="82">
        <f t="shared" si="148"/>
        <v>9.2472595980396255E-2</v>
      </c>
      <c r="GR89" s="82">
        <f t="shared" si="148"/>
        <v>8.9272866389511485E-2</v>
      </c>
      <c r="GS89" s="82">
        <f t="shared" si="148"/>
        <v>7.4015475132246822E-2</v>
      </c>
      <c r="GT89" s="82">
        <f t="shared" si="148"/>
        <v>7.189191508765691E-2</v>
      </c>
    </row>
    <row r="90" spans="1:203" s="69" customFormat="1" x14ac:dyDescent="0.25">
      <c r="A90" s="78" t="s">
        <v>58</v>
      </c>
      <c r="B90" s="16"/>
      <c r="O90" s="77">
        <f>(1+O84)/(1+O85)-1</f>
        <v>5.8920827926110197E-2</v>
      </c>
      <c r="P90" s="77">
        <f t="shared" ref="P90:CA90" si="149">(1+P84)/(1+P85)-1</f>
        <v>4.5516008388124751E-2</v>
      </c>
      <c r="Q90" s="77">
        <f t="shared" si="149"/>
        <v>3.8978591731014811E-2</v>
      </c>
      <c r="R90" s="77">
        <f t="shared" si="149"/>
        <v>3.6688647878904357E-2</v>
      </c>
      <c r="S90" s="77">
        <f t="shared" si="149"/>
        <v>3.8920620746392576E-2</v>
      </c>
      <c r="T90" s="77">
        <f t="shared" si="149"/>
        <v>4.0504388004638736E-2</v>
      </c>
      <c r="U90" s="77">
        <f t="shared" si="149"/>
        <v>5.1917531141215445E-2</v>
      </c>
      <c r="V90" s="77">
        <f t="shared" si="149"/>
        <v>6.7960204307595751E-2</v>
      </c>
      <c r="W90" s="77">
        <f t="shared" si="149"/>
        <v>7.474463605419901E-2</v>
      </c>
      <c r="X90" s="77">
        <f t="shared" si="149"/>
        <v>7.7283231855520995E-2</v>
      </c>
      <c r="Y90" s="77">
        <f t="shared" si="149"/>
        <v>8.8132689401219766E-2</v>
      </c>
      <c r="Z90" s="77">
        <f t="shared" si="149"/>
        <v>0.11499532689491909</v>
      </c>
      <c r="AA90" s="77">
        <f t="shared" si="149"/>
        <v>0.12840245554424246</v>
      </c>
      <c r="AB90" s="77">
        <f t="shared" si="149"/>
        <v>0.13722807085982858</v>
      </c>
      <c r="AC90" s="77">
        <f t="shared" si="149"/>
        <v>0.13962341562614444</v>
      </c>
      <c r="AD90" s="77">
        <f t="shared" si="149"/>
        <v>0.14373138570643262</v>
      </c>
      <c r="AE90" s="77">
        <f t="shared" si="149"/>
        <v>0.14277528694388186</v>
      </c>
      <c r="AF90" s="77">
        <f t="shared" si="149"/>
        <v>0.13561085073307577</v>
      </c>
      <c r="AG90" s="77">
        <f t="shared" si="149"/>
        <v>0.11894971960692757</v>
      </c>
      <c r="AH90" s="77">
        <f t="shared" si="149"/>
        <v>0.10247816512743113</v>
      </c>
      <c r="AI90" s="77">
        <f t="shared" si="149"/>
        <v>9.3464151019487351E-2</v>
      </c>
      <c r="AJ90" s="77">
        <f t="shared" si="149"/>
        <v>9.3723605532022747E-2</v>
      </c>
      <c r="AK90" s="77">
        <f t="shared" si="149"/>
        <v>8.7469990734512004E-2</v>
      </c>
      <c r="AL90" s="77">
        <f t="shared" si="149"/>
        <v>8.2727503750661624E-2</v>
      </c>
      <c r="AM90" s="77">
        <f t="shared" si="149"/>
        <v>8.0248562700486303E-2</v>
      </c>
      <c r="AN90" s="77">
        <f t="shared" si="149"/>
        <v>8.335726884154071E-2</v>
      </c>
      <c r="AO90" s="77">
        <f t="shared" si="149"/>
        <v>8.5073462602784922E-2</v>
      </c>
      <c r="AP90" s="77">
        <f t="shared" si="149"/>
        <v>8.5166791006049625E-2</v>
      </c>
      <c r="AQ90" s="77">
        <f t="shared" si="149"/>
        <v>8.2242302834526271E-2</v>
      </c>
      <c r="AR90" s="77">
        <f t="shared" si="149"/>
        <v>8.5344820021003631E-2</v>
      </c>
      <c r="AS90" s="77">
        <f t="shared" si="149"/>
        <v>9.7157370284902234E-2</v>
      </c>
      <c r="AT90" s="77">
        <f t="shared" si="149"/>
        <v>0.10677924503584402</v>
      </c>
      <c r="AU90" s="77">
        <f t="shared" si="149"/>
        <v>0.11658864675723324</v>
      </c>
      <c r="AV90" s="77">
        <f t="shared" si="149"/>
        <v>0.11912256743954686</v>
      </c>
      <c r="AW90" s="77">
        <f t="shared" si="149"/>
        <v>0.11788379496554469</v>
      </c>
      <c r="AX90" s="77">
        <f t="shared" si="149"/>
        <v>0.12087757768450125</v>
      </c>
      <c r="AY90" s="77">
        <f t="shared" si="149"/>
        <v>0.12635085881202213</v>
      </c>
      <c r="AZ90" s="77">
        <f t="shared" si="149"/>
        <v>0.12679433854989597</v>
      </c>
      <c r="BA90" s="77">
        <f t="shared" si="149"/>
        <v>0.12803364045443177</v>
      </c>
      <c r="BB90" s="77">
        <f t="shared" si="149"/>
        <v>0.12883107869059018</v>
      </c>
      <c r="BC90" s="77">
        <f t="shared" si="149"/>
        <v>0.13256820935694869</v>
      </c>
      <c r="BD90" s="77">
        <f t="shared" si="149"/>
        <v>0.13451642086057558</v>
      </c>
      <c r="BE90" s="77">
        <f t="shared" si="149"/>
        <v>0.13208910469423052</v>
      </c>
      <c r="BF90" s="77">
        <f t="shared" si="149"/>
        <v>0.12897295314963109</v>
      </c>
      <c r="BG90" s="77">
        <f t="shared" si="149"/>
        <v>0.12587956364167696</v>
      </c>
      <c r="BH90" s="77">
        <f t="shared" si="149"/>
        <v>0.12256501309893153</v>
      </c>
      <c r="BI90" s="77">
        <f t="shared" si="149"/>
        <v>0.12370718786546187</v>
      </c>
      <c r="BJ90" s="77">
        <f t="shared" si="149"/>
        <v>0.12239592348370754</v>
      </c>
      <c r="BK90" s="77">
        <f t="shared" si="149"/>
        <v>0.11575237190200061</v>
      </c>
      <c r="BL90" s="77">
        <f t="shared" si="149"/>
        <v>0.11356284173937303</v>
      </c>
      <c r="BM90" s="77">
        <f t="shared" si="149"/>
        <v>0.11014863015997278</v>
      </c>
      <c r="BN90" s="77">
        <f t="shared" si="149"/>
        <v>0.10675980345507163</v>
      </c>
      <c r="BO90" s="77">
        <f t="shared" si="149"/>
        <v>0.10478590685269928</v>
      </c>
      <c r="BP90" s="77">
        <f t="shared" si="149"/>
        <v>0.10008068137392256</v>
      </c>
      <c r="BQ90" s="77">
        <f t="shared" si="149"/>
        <v>9.1784103148975227E-2</v>
      </c>
      <c r="BR90" s="77">
        <f t="shared" si="149"/>
        <v>8.9082278765542533E-2</v>
      </c>
      <c r="BS90" s="77">
        <f t="shared" si="149"/>
        <v>8.1637737968290658E-2</v>
      </c>
      <c r="BT90" s="77">
        <f t="shared" si="149"/>
        <v>7.9178052072831129E-2</v>
      </c>
      <c r="BU90" s="77">
        <f t="shared" si="149"/>
        <v>7.7792259292325916E-2</v>
      </c>
      <c r="BV90" s="77">
        <f t="shared" si="149"/>
        <v>7.5121562399271369E-2</v>
      </c>
      <c r="BW90" s="77">
        <f t="shared" si="149"/>
        <v>7.0754027803263675E-2</v>
      </c>
      <c r="BX90" s="77">
        <f t="shared" si="149"/>
        <v>6.8101635063598787E-2</v>
      </c>
      <c r="BY90" s="77">
        <f t="shared" si="149"/>
        <v>6.6829334630432724E-2</v>
      </c>
      <c r="BZ90" s="77">
        <f t="shared" si="149"/>
        <v>6.3446792984157563E-2</v>
      </c>
      <c r="CA90" s="77">
        <f t="shared" si="149"/>
        <v>5.9853743440517526E-2</v>
      </c>
      <c r="CB90" s="77">
        <f t="shared" ref="CB90:EM90" si="150">(1+CB84)/(1+CB85)-1</f>
        <v>5.2925245662370779E-2</v>
      </c>
      <c r="CC90" s="77">
        <f t="shared" si="150"/>
        <v>4.8636700584132164E-2</v>
      </c>
      <c r="CD90" s="77">
        <f t="shared" si="150"/>
        <v>4.6647253415721401E-2</v>
      </c>
      <c r="CE90" s="77">
        <f t="shared" si="150"/>
        <v>4.8941835778864684E-2</v>
      </c>
      <c r="CF90" s="77">
        <f t="shared" si="150"/>
        <v>5.1224218149064527E-2</v>
      </c>
      <c r="CG90" s="77">
        <f t="shared" si="150"/>
        <v>5.2254402316291859E-2</v>
      </c>
      <c r="CH90" s="77">
        <f t="shared" si="150"/>
        <v>5.4342752968877805E-2</v>
      </c>
      <c r="CI90" s="77">
        <f t="shared" si="150"/>
        <v>6.2120184963127878E-2</v>
      </c>
      <c r="CJ90" s="77">
        <f t="shared" si="150"/>
        <v>6.4017967021477995E-2</v>
      </c>
      <c r="CK90" s="77">
        <f t="shared" si="150"/>
        <v>6.4016014394439491E-2</v>
      </c>
      <c r="CL90" s="77">
        <f t="shared" si="150"/>
        <v>6.8364844278904879E-2</v>
      </c>
      <c r="CM90" s="77">
        <f t="shared" si="150"/>
        <v>6.8473383330072135E-2</v>
      </c>
      <c r="CN90" s="77">
        <f t="shared" si="150"/>
        <v>7.0707724592442789E-2</v>
      </c>
      <c r="CO90" s="77">
        <f t="shared" si="150"/>
        <v>7.2632734777385188E-2</v>
      </c>
      <c r="CP90" s="77">
        <f t="shared" si="150"/>
        <v>7.2755749325249086E-2</v>
      </c>
      <c r="CQ90" s="77">
        <f t="shared" si="150"/>
        <v>7.0639344620744504E-2</v>
      </c>
      <c r="CR90" s="77">
        <f t="shared" si="150"/>
        <v>6.6510232676477044E-2</v>
      </c>
      <c r="CS90" s="77">
        <f t="shared" si="150"/>
        <v>6.314452806673132E-2</v>
      </c>
      <c r="CT90" s="77">
        <f t="shared" si="150"/>
        <v>5.8828337144770204E-2</v>
      </c>
      <c r="CU90" s="77">
        <f t="shared" si="150"/>
        <v>5.3798873165670669E-2</v>
      </c>
      <c r="CV90" s="77">
        <f t="shared" si="150"/>
        <v>4.6918585294173587E-2</v>
      </c>
      <c r="CW90" s="77">
        <f t="shared" si="150"/>
        <v>4.1733126934734965E-2</v>
      </c>
      <c r="CX90" s="77">
        <f t="shared" si="150"/>
        <v>3.6257099703152607E-2</v>
      </c>
      <c r="CY90" s="77">
        <f t="shared" si="150"/>
        <v>3.358435495429446E-2</v>
      </c>
      <c r="CZ90" s="77">
        <f t="shared" si="150"/>
        <v>3.3790799525569959E-2</v>
      </c>
      <c r="DA90" s="77">
        <f t="shared" si="150"/>
        <v>3.7821352451818058E-2</v>
      </c>
      <c r="DB90" s="77">
        <f t="shared" si="150"/>
        <v>4.0930541296007483E-2</v>
      </c>
      <c r="DC90" s="77">
        <f t="shared" si="150"/>
        <v>4.4144975189199132E-2</v>
      </c>
      <c r="DD90" s="77">
        <f t="shared" si="150"/>
        <v>4.3617808624972776E-2</v>
      </c>
      <c r="DE90" s="77">
        <f t="shared" si="150"/>
        <v>3.998727587673323E-2</v>
      </c>
      <c r="DF90" s="77">
        <f t="shared" si="150"/>
        <v>3.7198582009595693E-2</v>
      </c>
      <c r="DG90" s="77">
        <f t="shared" si="150"/>
        <v>3.6572791630071766E-2</v>
      </c>
      <c r="DH90" s="77">
        <f t="shared" si="150"/>
        <v>3.7808278040107002E-2</v>
      </c>
      <c r="DI90" s="77">
        <f t="shared" si="150"/>
        <v>4.0181154741326219E-2</v>
      </c>
      <c r="DJ90" s="77">
        <f t="shared" si="150"/>
        <v>3.9041990699086204E-2</v>
      </c>
      <c r="DK90" s="77">
        <f t="shared" si="150"/>
        <v>3.8730918740497389E-2</v>
      </c>
      <c r="DL90" s="77">
        <f t="shared" si="150"/>
        <v>4.0790781156675893E-2</v>
      </c>
      <c r="DM90" s="77">
        <f t="shared" si="150"/>
        <v>4.098478005363182E-2</v>
      </c>
      <c r="DN90" s="77">
        <f t="shared" si="150"/>
        <v>4.0559416507448098E-2</v>
      </c>
      <c r="DO90" s="77">
        <f t="shared" si="150"/>
        <v>3.8988609253485906E-2</v>
      </c>
      <c r="DP90" s="77">
        <f t="shared" si="150"/>
        <v>3.9088271072863945E-2</v>
      </c>
      <c r="DQ90" s="77">
        <f t="shared" si="150"/>
        <v>4.3122933371664729E-2</v>
      </c>
      <c r="DR90" s="77">
        <f t="shared" si="150"/>
        <v>4.6858852625833336E-2</v>
      </c>
      <c r="DS90" s="77">
        <f t="shared" si="150"/>
        <v>4.8005287516931006E-2</v>
      </c>
      <c r="DT90" s="77">
        <f t="shared" si="150"/>
        <v>5.1131701942461527E-2</v>
      </c>
      <c r="DU90" s="77">
        <f t="shared" si="150"/>
        <v>5.3852774794944436E-2</v>
      </c>
      <c r="DV90" s="77">
        <f t="shared" si="150"/>
        <v>5.8902022213809024E-2</v>
      </c>
      <c r="DW90" s="77">
        <f t="shared" si="150"/>
        <v>5.8902971711045637E-2</v>
      </c>
      <c r="DX90" s="77">
        <f t="shared" si="150"/>
        <v>5.743940717674767E-2</v>
      </c>
      <c r="DY90" s="77">
        <f t="shared" si="150"/>
        <v>5.4825048352515893E-2</v>
      </c>
      <c r="DZ90" s="77">
        <f t="shared" si="150"/>
        <v>4.8967754250663464E-2</v>
      </c>
      <c r="EA90" s="77">
        <f t="shared" si="150"/>
        <v>4.4607573569406256E-2</v>
      </c>
      <c r="EB90" s="77">
        <f t="shared" si="150"/>
        <v>4.0054226351991407E-2</v>
      </c>
      <c r="EC90" s="77">
        <f t="shared" si="150"/>
        <v>3.5620677542950396E-2</v>
      </c>
      <c r="ED90" s="77">
        <f t="shared" si="150"/>
        <v>3.1616603713075619E-2</v>
      </c>
      <c r="EE90" s="77">
        <f t="shared" si="150"/>
        <v>2.4978625167454416E-2</v>
      </c>
      <c r="EF90" s="77">
        <f t="shared" si="150"/>
        <v>1.8992454858680841E-2</v>
      </c>
      <c r="EG90" s="77">
        <f t="shared" si="150"/>
        <v>1.4847345424211067E-2</v>
      </c>
      <c r="EH90" s="77">
        <f t="shared" si="150"/>
        <v>9.5103171178334556E-3</v>
      </c>
      <c r="EI90" s="77">
        <f t="shared" si="150"/>
        <v>9.4106161169529301E-3</v>
      </c>
      <c r="EJ90" s="77">
        <f t="shared" si="150"/>
        <v>7.9073927371879904E-3</v>
      </c>
      <c r="EK90" s="77">
        <f t="shared" si="150"/>
        <v>5.7979542687729424E-3</v>
      </c>
      <c r="EL90" s="77">
        <f t="shared" si="150"/>
        <v>1.0221139307322158E-2</v>
      </c>
      <c r="EM90" s="77">
        <f t="shared" si="150"/>
        <v>1.2135403391112076E-2</v>
      </c>
      <c r="EN90" s="77">
        <f t="shared" ref="EN90:FO90" si="151">(1+EN84)/(1+EN85)-1</f>
        <v>1.6069475628113894E-2</v>
      </c>
      <c r="EO90" s="77">
        <f t="shared" si="151"/>
        <v>1.8291757504190098E-2</v>
      </c>
      <c r="EP90" s="77">
        <f t="shared" si="151"/>
        <v>2.0622105480894826E-2</v>
      </c>
      <c r="EQ90" s="77">
        <f t="shared" si="151"/>
        <v>2.1740348587226066E-2</v>
      </c>
      <c r="ER90" s="77">
        <f t="shared" si="151"/>
        <v>2.7437362663945475E-2</v>
      </c>
      <c r="ES90" s="77">
        <f t="shared" si="151"/>
        <v>2.958354646793615E-2</v>
      </c>
      <c r="ET90" s="77">
        <f t="shared" si="151"/>
        <v>2.7235305968467349E-2</v>
      </c>
      <c r="EU90" s="77">
        <f t="shared" si="151"/>
        <v>2.8152386833022014E-2</v>
      </c>
      <c r="EV90" s="77">
        <f t="shared" si="151"/>
        <v>2.9988269324016104E-2</v>
      </c>
      <c r="EW90" s="77">
        <f t="shared" si="151"/>
        <v>3.0698894099199237E-2</v>
      </c>
      <c r="EX90" s="77">
        <f t="shared" si="151"/>
        <v>3.3259145047786154E-2</v>
      </c>
      <c r="EY90" s="77">
        <f t="shared" si="151"/>
        <v>3.4797472616507674E-2</v>
      </c>
      <c r="EZ90" s="77">
        <f t="shared" si="151"/>
        <v>3.45843300189006E-2</v>
      </c>
      <c r="FA90" s="77">
        <f t="shared" si="151"/>
        <v>3.7568642192484125E-2</v>
      </c>
      <c r="FB90" s="77">
        <f t="shared" si="151"/>
        <v>3.9114884194213273E-2</v>
      </c>
      <c r="FC90" s="77">
        <f t="shared" si="151"/>
        <v>4.2313469811585014E-2</v>
      </c>
      <c r="FD90" s="77">
        <f t="shared" si="151"/>
        <v>3.6133430947737688E-2</v>
      </c>
      <c r="FE90" s="77">
        <f t="shared" si="151"/>
        <v>3.1014901449239796E-2</v>
      </c>
      <c r="FF90" s="77">
        <f t="shared" si="151"/>
        <v>2.9696133517880918E-2</v>
      </c>
      <c r="FG90" s="77">
        <f t="shared" si="151"/>
        <v>3.0614349130663188E-2</v>
      </c>
      <c r="FH90" s="77">
        <f t="shared" si="151"/>
        <v>2.8972489047999428E-2</v>
      </c>
      <c r="FI90" s="77">
        <f t="shared" si="151"/>
        <v>2.7532586456633812E-2</v>
      </c>
      <c r="FJ90" s="77">
        <f t="shared" si="151"/>
        <v>2.363015152898984E-2</v>
      </c>
      <c r="FK90" s="77">
        <f t="shared" si="151"/>
        <v>2.6372818825538324E-2</v>
      </c>
      <c r="FL90" s="77">
        <f t="shared" si="151"/>
        <v>2.8713917977452041E-2</v>
      </c>
      <c r="FM90" s="77">
        <f t="shared" si="151"/>
        <v>2.6256513887128685E-2</v>
      </c>
      <c r="FN90" s="77">
        <f t="shared" si="151"/>
        <v>2.3404413305717631E-2</v>
      </c>
      <c r="FO90" s="77">
        <f t="shared" si="151"/>
        <v>2.3603533412014377E-2</v>
      </c>
      <c r="FP90" s="77">
        <f>(1+FP84)/(1+FP85)-1</f>
        <v>2.4516828402257218E-2</v>
      </c>
      <c r="FQ90" s="77">
        <f>(1+FQ84)/(1+FQ85)-1</f>
        <v>2.9600971779527807E-2</v>
      </c>
      <c r="FR90" s="77">
        <f>(1+FR84)/(1+FR85)-1</f>
        <v>3.9958826669685754E-2</v>
      </c>
      <c r="FS90" s="77">
        <f>(1+FS84)/(1+FS85)-1</f>
        <v>4.2126795938568273E-2</v>
      </c>
      <c r="FT90" s="77">
        <f t="shared" ref="FT90:FY90" si="152">(1+FT84)/(1+FT85)-1</f>
        <v>4.2950973061128828E-2</v>
      </c>
      <c r="FU90" s="77">
        <f t="shared" si="152"/>
        <v>4.8456742612878134E-2</v>
      </c>
      <c r="FV90" s="77">
        <f t="shared" si="152"/>
        <v>4.8773693509610583E-2</v>
      </c>
      <c r="FW90" s="77">
        <f t="shared" si="152"/>
        <v>4.7614985983424063E-2</v>
      </c>
      <c r="FX90" s="77">
        <f t="shared" si="152"/>
        <v>5.2430162777513223E-2</v>
      </c>
      <c r="FY90" s="77">
        <f t="shared" si="152"/>
        <v>5.7680473907458119E-2</v>
      </c>
      <c r="FZ90" s="77">
        <f t="shared" ref="FZ90:GU90" si="153">(1+FZ84)/(1+FZ85)-1</f>
        <v>6.6232396943309624E-2</v>
      </c>
      <c r="GA90" s="77">
        <f t="shared" si="153"/>
        <v>7.2824105882284051E-2</v>
      </c>
      <c r="GB90" s="77">
        <f t="shared" si="153"/>
        <v>8.265738996689187E-2</v>
      </c>
      <c r="GC90" s="77">
        <f t="shared" si="153"/>
        <v>8.7406802939349992E-2</v>
      </c>
      <c r="GD90" s="82">
        <f t="shared" si="153"/>
        <v>8.817469970783276E-2</v>
      </c>
      <c r="GE90" s="82">
        <f t="shared" si="153"/>
        <v>9.0361070834219515E-2</v>
      </c>
      <c r="GF90" s="82">
        <f t="shared" si="153"/>
        <v>9.3519731732985667E-2</v>
      </c>
      <c r="GG90" s="82">
        <f t="shared" si="153"/>
        <v>9.6071341611886574E-2</v>
      </c>
      <c r="GH90" s="82">
        <f t="shared" si="153"/>
        <v>9.5763087084691279E-2</v>
      </c>
      <c r="GI90" s="82">
        <f t="shared" si="153"/>
        <v>9.3939219716096423E-2</v>
      </c>
      <c r="GJ90" s="82">
        <f t="shared" si="153"/>
        <v>8.7984457848213626E-2</v>
      </c>
      <c r="GK90" s="82">
        <f t="shared" si="153"/>
        <v>8.1843611635904479E-2</v>
      </c>
      <c r="GL90" s="82">
        <f t="shared" si="153"/>
        <v>7.573747825035837E-2</v>
      </c>
      <c r="GM90" s="82">
        <f t="shared" si="153"/>
        <v>6.8076472239323671E-2</v>
      </c>
      <c r="GN90" s="82">
        <f t="shared" si="153"/>
        <v>6.3641670018820706E-2</v>
      </c>
      <c r="GO90" s="82">
        <f t="shared" si="153"/>
        <v>5.9529403263846703E-2</v>
      </c>
      <c r="GP90" s="82">
        <f t="shared" si="153"/>
        <v>5.5762106408930423E-2</v>
      </c>
      <c r="GQ90" s="82">
        <f t="shared" si="153"/>
        <v>5.2093393600814775E-2</v>
      </c>
      <c r="GR90" s="82">
        <f t="shared" si="153"/>
        <v>4.6862518768731931E-2</v>
      </c>
      <c r="GS90" s="82">
        <f t="shared" si="153"/>
        <v>2.847371849717284E-2</v>
      </c>
      <c r="GT90" s="82">
        <f t="shared" si="153"/>
        <v>2.4900707151363388E-2</v>
      </c>
      <c r="GU90" s="82">
        <f t="shared" si="153"/>
        <v>2.5427897211033779E-2</v>
      </c>
    </row>
    <row r="91" spans="1:203" s="69" customFormat="1" x14ac:dyDescent="0.25">
      <c r="A91" s="78"/>
      <c r="B91" s="16"/>
      <c r="FP91" s="70"/>
    </row>
    <row r="92" spans="1:203" s="69" customFormat="1" x14ac:dyDescent="0.25">
      <c r="A92" s="78"/>
      <c r="B92" s="16"/>
      <c r="FP92" s="70"/>
    </row>
    <row r="93" spans="1:203" s="69" customFormat="1" x14ac:dyDescent="0.25">
      <c r="A93" s="78"/>
      <c r="B93" s="16"/>
      <c r="FP93" s="70"/>
    </row>
    <row r="94" spans="1:203" s="69" customFormat="1" x14ac:dyDescent="0.25">
      <c r="A94" s="78"/>
      <c r="B94" s="16"/>
      <c r="FP94" s="70"/>
    </row>
    <row r="95" spans="1:203" s="69" customFormat="1" x14ac:dyDescent="0.25">
      <c r="A95" s="78"/>
      <c r="B95" s="16"/>
    </row>
    <row r="96" spans="1:203" s="69" customFormat="1" x14ac:dyDescent="0.25">
      <c r="A96" s="78"/>
      <c r="B96" s="16"/>
    </row>
    <row r="97" spans="1:172" s="69" customFormat="1" x14ac:dyDescent="0.25">
      <c r="A97" s="78"/>
      <c r="B97" s="16"/>
      <c r="FP97" s="70"/>
    </row>
    <row r="98" spans="1:172" s="69" customFormat="1" x14ac:dyDescent="0.25">
      <c r="A98" s="78"/>
      <c r="B98" s="16"/>
      <c r="FP98" s="70"/>
    </row>
    <row r="99" spans="1:172" s="69" customFormat="1" x14ac:dyDescent="0.25">
      <c r="A99" s="78"/>
      <c r="B99" s="16"/>
      <c r="FP99" s="70"/>
    </row>
    <row r="100" spans="1:172" s="69" customFormat="1" x14ac:dyDescent="0.25">
      <c r="A100" s="78"/>
      <c r="B100" s="16"/>
      <c r="FP100" s="70"/>
    </row>
    <row r="101" spans="1:172" s="69" customFormat="1" x14ac:dyDescent="0.25">
      <c r="A101" s="78"/>
      <c r="B101" s="16"/>
      <c r="FP101" s="70"/>
    </row>
    <row r="102" spans="1:172" s="69" customFormat="1" x14ac:dyDescent="0.25">
      <c r="A102" s="78"/>
      <c r="B102" s="16"/>
      <c r="FP102" s="70"/>
    </row>
    <row r="103" spans="1:172" s="69" customFormat="1" x14ac:dyDescent="0.25">
      <c r="A103" s="78"/>
      <c r="B103" s="16"/>
      <c r="FP103" s="70"/>
    </row>
    <row r="104" spans="1:172" s="69" customFormat="1" x14ac:dyDescent="0.25">
      <c r="A104" s="78"/>
      <c r="B104" s="16"/>
      <c r="FP104" s="70"/>
    </row>
    <row r="105" spans="1:172" s="69" customFormat="1" x14ac:dyDescent="0.25">
      <c r="A105" s="78"/>
      <c r="B105" s="16"/>
      <c r="FP105" s="70"/>
    </row>
    <row r="106" spans="1:172" s="69" customFormat="1" x14ac:dyDescent="0.25">
      <c r="A106" s="78"/>
      <c r="B106" s="16"/>
      <c r="FP106" s="70"/>
    </row>
    <row r="107" spans="1:172" s="69" customFormat="1" x14ac:dyDescent="0.25">
      <c r="A107" s="78"/>
      <c r="B107" s="16"/>
      <c r="FP107" s="70"/>
    </row>
    <row r="108" spans="1:172" s="69" customFormat="1" x14ac:dyDescent="0.25">
      <c r="A108" s="78"/>
      <c r="B108" s="16"/>
      <c r="FP108" s="70"/>
    </row>
    <row r="109" spans="1:172" s="69" customFormat="1" x14ac:dyDescent="0.25">
      <c r="A109" s="78"/>
      <c r="B109" s="16"/>
      <c r="FP109" s="70"/>
    </row>
    <row r="110" spans="1:172" s="69" customFormat="1" x14ac:dyDescent="0.25">
      <c r="A110" s="78"/>
      <c r="B110" s="16"/>
      <c r="FP110" s="70"/>
    </row>
    <row r="111" spans="1:172" s="69" customFormat="1" x14ac:dyDescent="0.25">
      <c r="A111" s="78"/>
      <c r="B111" s="16"/>
      <c r="FP111" s="70"/>
    </row>
    <row r="112" spans="1:172" s="69" customFormat="1" x14ac:dyDescent="0.25">
      <c r="A112" s="78"/>
      <c r="B112" s="16"/>
      <c r="FP112" s="70"/>
    </row>
    <row r="113" spans="1:172" s="69" customFormat="1" x14ac:dyDescent="0.25">
      <c r="A113" s="78"/>
      <c r="B113" s="16"/>
      <c r="FP113" s="70"/>
    </row>
    <row r="114" spans="1:172" s="69" customFormat="1" x14ac:dyDescent="0.25">
      <c r="A114" s="78"/>
      <c r="B114" s="16"/>
      <c r="FP114" s="70"/>
    </row>
    <row r="115" spans="1:172" s="69" customFormat="1" x14ac:dyDescent="0.25">
      <c r="A115" s="78"/>
      <c r="B115" s="16"/>
      <c r="FP115" s="70"/>
    </row>
    <row r="116" spans="1:172" s="69" customFormat="1" x14ac:dyDescent="0.25">
      <c r="A116" s="78"/>
      <c r="B116" s="16"/>
      <c r="FP116" s="70"/>
    </row>
    <row r="117" spans="1:172" s="69" customFormat="1" x14ac:dyDescent="0.25">
      <c r="A117" s="78"/>
      <c r="B117" s="16"/>
      <c r="FP117" s="70"/>
    </row>
    <row r="118" spans="1:172" s="69" customFormat="1" x14ac:dyDescent="0.25">
      <c r="A118" s="78"/>
      <c r="B118" s="16"/>
      <c r="FP118" s="70"/>
    </row>
    <row r="119" spans="1:172" s="69" customFormat="1" x14ac:dyDescent="0.25">
      <c r="A119" s="78"/>
      <c r="B119" s="16"/>
      <c r="FP119" s="70"/>
    </row>
    <row r="120" spans="1:172" s="69" customFormat="1" x14ac:dyDescent="0.25">
      <c r="A120" s="78"/>
      <c r="B120" s="16"/>
      <c r="FP120" s="70"/>
    </row>
    <row r="121" spans="1:172" s="69" customFormat="1" x14ac:dyDescent="0.25">
      <c r="A121" s="78"/>
      <c r="B121" s="16"/>
      <c r="FP121" s="70"/>
    </row>
    <row r="122" spans="1:172" s="69" customFormat="1" x14ac:dyDescent="0.25">
      <c r="A122" s="78"/>
      <c r="B122" s="16"/>
      <c r="FP122" s="70"/>
    </row>
    <row r="123" spans="1:172" s="69" customFormat="1" x14ac:dyDescent="0.25">
      <c r="A123" s="78"/>
      <c r="B123" s="16"/>
      <c r="FP123" s="70"/>
    </row>
    <row r="124" spans="1:172" s="69" customFormat="1" x14ac:dyDescent="0.25">
      <c r="A124" s="78"/>
      <c r="B124" s="16"/>
      <c r="FP124" s="70"/>
    </row>
    <row r="125" spans="1:172" s="69" customFormat="1" x14ac:dyDescent="0.25">
      <c r="A125" s="78"/>
      <c r="B125" s="16"/>
      <c r="FP125" s="70"/>
    </row>
    <row r="126" spans="1:172" s="69" customFormat="1" x14ac:dyDescent="0.25">
      <c r="A126" s="78"/>
      <c r="B126" s="16"/>
      <c r="FP126" s="70"/>
    </row>
    <row r="127" spans="1:172" s="69" customFormat="1" x14ac:dyDescent="0.25">
      <c r="A127" s="78"/>
      <c r="B127" s="16"/>
      <c r="FP127" s="70"/>
    </row>
    <row r="128" spans="1:172" s="69" customFormat="1" x14ac:dyDescent="0.25">
      <c r="A128" s="78"/>
      <c r="B128" s="16"/>
      <c r="FP128" s="70"/>
    </row>
    <row r="129" spans="1:172" s="69" customFormat="1" x14ac:dyDescent="0.25">
      <c r="A129" s="78"/>
      <c r="B129" s="16"/>
      <c r="FP129" s="70"/>
    </row>
    <row r="130" spans="1:172" s="69" customFormat="1" x14ac:dyDescent="0.25">
      <c r="A130" s="78"/>
      <c r="B130" s="16"/>
      <c r="FP130" s="70"/>
    </row>
    <row r="131" spans="1:172" s="69" customFormat="1" x14ac:dyDescent="0.25">
      <c r="A131" s="78"/>
      <c r="B131" s="16"/>
      <c r="FP131" s="70"/>
    </row>
    <row r="132" spans="1:172" s="69" customFormat="1" x14ac:dyDescent="0.25">
      <c r="A132" s="78"/>
      <c r="B132" s="16"/>
      <c r="FP132" s="70"/>
    </row>
    <row r="133" spans="1:172" s="69" customFormat="1" x14ac:dyDescent="0.25">
      <c r="A133" s="78"/>
      <c r="B133" s="16"/>
      <c r="FP133" s="70"/>
    </row>
    <row r="134" spans="1:172" s="69" customFormat="1" x14ac:dyDescent="0.25">
      <c r="A134" s="78"/>
      <c r="B134" s="16"/>
      <c r="FP134" s="70"/>
    </row>
    <row r="135" spans="1:172" s="69" customFormat="1" x14ac:dyDescent="0.25">
      <c r="A135" s="78"/>
      <c r="B135" s="16"/>
      <c r="FP135" s="70"/>
    </row>
    <row r="136" spans="1:172" s="69" customFormat="1" x14ac:dyDescent="0.25">
      <c r="A136" s="78"/>
      <c r="B136" s="16"/>
      <c r="FP136" s="70"/>
    </row>
    <row r="137" spans="1:172" s="69" customFormat="1" x14ac:dyDescent="0.25">
      <c r="A137" s="78"/>
      <c r="B137" s="16"/>
      <c r="FP137" s="70"/>
    </row>
  </sheetData>
  <mergeCells count="2">
    <mergeCell ref="A51:A53"/>
    <mergeCell ref="A55:A57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92"/>
  <sheetViews>
    <sheetView topLeftCell="A165" zoomScale="80" zoomScaleNormal="80" workbookViewId="0">
      <selection activeCell="J191" sqref="J191"/>
    </sheetView>
  </sheetViews>
  <sheetFormatPr defaultRowHeight="15" x14ac:dyDescent="0.25"/>
  <cols>
    <col min="2" max="5" width="9.28515625" bestFit="1" customWidth="1"/>
    <col min="7" max="7" width="13.28515625" bestFit="1" customWidth="1"/>
    <col min="8" max="10" width="9.28515625" bestFit="1" customWidth="1"/>
  </cols>
  <sheetData>
    <row r="1" spans="1:10" x14ac:dyDescent="0.25">
      <c r="B1" s="212" t="s">
        <v>66</v>
      </c>
      <c r="C1" s="212"/>
      <c r="D1" s="212"/>
      <c r="E1" s="212"/>
      <c r="H1" s="212" t="s">
        <v>67</v>
      </c>
      <c r="I1" s="212"/>
      <c r="J1" s="212"/>
    </row>
    <row r="2" spans="1:10" x14ac:dyDescent="0.25">
      <c r="B2" s="75" t="s">
        <v>61</v>
      </c>
      <c r="C2" s="75" t="s">
        <v>62</v>
      </c>
      <c r="D2" s="75" t="s">
        <v>58</v>
      </c>
      <c r="E2" s="75" t="s">
        <v>59</v>
      </c>
      <c r="H2" s="75" t="s">
        <v>61</v>
      </c>
      <c r="I2" s="75" t="s">
        <v>62</v>
      </c>
      <c r="J2" s="75" t="s">
        <v>58</v>
      </c>
    </row>
    <row r="3" spans="1:10" x14ac:dyDescent="0.25">
      <c r="A3" s="76">
        <v>37591</v>
      </c>
      <c r="B3" s="90">
        <v>0.15521451017036059</v>
      </c>
      <c r="C3" s="90"/>
      <c r="D3" s="90">
        <v>0.19160717707107833</v>
      </c>
      <c r="E3" s="90">
        <v>0.12530337079575005</v>
      </c>
      <c r="G3" s="76">
        <v>37591</v>
      </c>
      <c r="H3" s="90">
        <v>2.6580511665453388E-2</v>
      </c>
      <c r="I3" s="90"/>
      <c r="J3" s="90">
        <v>5.8920827926110197E-2</v>
      </c>
    </row>
    <row r="4" spans="1:10" x14ac:dyDescent="0.25">
      <c r="A4" s="76">
        <v>37622</v>
      </c>
      <c r="B4" s="90">
        <v>0.16436224216750617</v>
      </c>
      <c r="C4" s="90"/>
      <c r="D4" s="90">
        <v>0.1967712385101732</v>
      </c>
      <c r="E4" s="90">
        <v>0.14467041050403351</v>
      </c>
      <c r="G4" s="76">
        <v>37622</v>
      </c>
      <c r="H4" s="90">
        <v>1.7203058175323749E-2</v>
      </c>
      <c r="I4" s="90"/>
      <c r="J4" s="90">
        <v>4.5516008388124751E-2</v>
      </c>
    </row>
    <row r="5" spans="1:10" x14ac:dyDescent="0.25">
      <c r="A5" s="76">
        <v>37653</v>
      </c>
      <c r="B5" s="90">
        <v>0.16885268736965831</v>
      </c>
      <c r="C5" s="90"/>
      <c r="D5" s="90">
        <v>0.20362681696287299</v>
      </c>
      <c r="E5" s="90">
        <v>0.15847123948679442</v>
      </c>
      <c r="G5" s="76">
        <v>37653</v>
      </c>
      <c r="H5" s="90">
        <v>8.9613341522944978E-3</v>
      </c>
      <c r="I5" s="90"/>
      <c r="J5" s="90">
        <v>3.8978591731014811E-2</v>
      </c>
    </row>
    <row r="6" spans="1:10" x14ac:dyDescent="0.25">
      <c r="A6" s="76">
        <v>37681</v>
      </c>
      <c r="B6" s="90">
        <v>0.17305428096222464</v>
      </c>
      <c r="C6" s="90"/>
      <c r="D6" s="90">
        <v>0.20849499290205453</v>
      </c>
      <c r="E6" s="90">
        <v>0.16572607925694083</v>
      </c>
      <c r="G6" s="76">
        <v>37681</v>
      </c>
      <c r="H6" s="90">
        <v>6.2863839418905165E-3</v>
      </c>
      <c r="I6" s="90"/>
      <c r="J6" s="90">
        <v>3.6688647878904357E-2</v>
      </c>
    </row>
    <row r="7" spans="1:10" x14ac:dyDescent="0.25">
      <c r="A7" s="76">
        <v>37712</v>
      </c>
      <c r="B7" s="90">
        <v>0.16925203460709692</v>
      </c>
      <c r="C7" s="90"/>
      <c r="D7" s="90">
        <v>0.2131393863513229</v>
      </c>
      <c r="E7" s="90">
        <v>0.16769208554140191</v>
      </c>
      <c r="G7" s="76">
        <v>37712</v>
      </c>
      <c r="H7" s="90">
        <v>1.3359250139746148E-3</v>
      </c>
      <c r="I7" s="90"/>
      <c r="J7" s="90">
        <v>3.8920620746392576E-2</v>
      </c>
    </row>
    <row r="8" spans="1:10" x14ac:dyDescent="0.25">
      <c r="A8" s="76">
        <v>37742</v>
      </c>
      <c r="B8" s="90">
        <v>0.17316822351317951</v>
      </c>
      <c r="C8" s="90"/>
      <c r="D8" s="90">
        <v>0.21983850928157378</v>
      </c>
      <c r="E8" s="90">
        <v>0.17235306582497145</v>
      </c>
      <c r="G8" s="76">
        <v>37742</v>
      </c>
      <c r="H8" s="90">
        <v>6.9531757281193762E-4</v>
      </c>
      <c r="I8" s="90"/>
      <c r="J8" s="90">
        <v>4.0504388004638736E-2</v>
      </c>
    </row>
    <row r="9" spans="1:10" x14ac:dyDescent="0.25">
      <c r="A9" s="76">
        <v>37773</v>
      </c>
      <c r="B9" s="90">
        <v>0.17432975296161168</v>
      </c>
      <c r="C9" s="90"/>
      <c r="D9" s="90">
        <v>0.22621879557308944</v>
      </c>
      <c r="E9" s="90">
        <v>0.16569860209742515</v>
      </c>
      <c r="G9" s="76">
        <v>37773</v>
      </c>
      <c r="H9" s="90">
        <v>7.404273153160279E-3</v>
      </c>
      <c r="I9" s="90"/>
      <c r="J9" s="90">
        <v>5.1917531141215445E-2</v>
      </c>
    </row>
    <row r="10" spans="1:10" x14ac:dyDescent="0.25">
      <c r="A10" s="76">
        <v>37803</v>
      </c>
      <c r="B10" s="90">
        <v>0.18703754310620702</v>
      </c>
      <c r="C10" s="90"/>
      <c r="D10" s="90">
        <v>0.23273995127142899</v>
      </c>
      <c r="E10" s="90">
        <v>0.15429390186937453</v>
      </c>
      <c r="G10" s="76">
        <v>37803</v>
      </c>
      <c r="H10" s="90">
        <v>2.8366814711404231E-2</v>
      </c>
      <c r="I10" s="90"/>
      <c r="J10" s="90">
        <v>6.7960204307595751E-2</v>
      </c>
    </row>
    <row r="11" spans="1:10" x14ac:dyDescent="0.25">
      <c r="A11" s="76">
        <v>37834</v>
      </c>
      <c r="B11" s="90">
        <v>0.19075009994294656</v>
      </c>
      <c r="C11" s="90"/>
      <c r="D11" s="90">
        <v>0.23675024488262353</v>
      </c>
      <c r="E11" s="90">
        <v>0.15073869958840591</v>
      </c>
      <c r="G11" s="76">
        <v>37834</v>
      </c>
      <c r="H11" s="90">
        <v>3.4770187505514416E-2</v>
      </c>
      <c r="I11" s="90"/>
      <c r="J11" s="90">
        <v>7.474463605419901E-2</v>
      </c>
    </row>
    <row r="12" spans="1:10" x14ac:dyDescent="0.25">
      <c r="A12" s="76">
        <v>37865</v>
      </c>
      <c r="B12" s="90">
        <v>0.18960122798266177</v>
      </c>
      <c r="C12" s="90"/>
      <c r="D12" s="90">
        <v>0.24040999111920658</v>
      </c>
      <c r="E12" s="90">
        <v>0.15142420715368865</v>
      </c>
      <c r="G12" s="76">
        <v>37865</v>
      </c>
      <c r="H12" s="90">
        <v>3.315634723656391E-2</v>
      </c>
      <c r="I12" s="90"/>
      <c r="J12" s="90">
        <v>7.7283231855520995E-2</v>
      </c>
    </row>
    <row r="13" spans="1:10" x14ac:dyDescent="0.25">
      <c r="A13" s="76">
        <v>37895</v>
      </c>
      <c r="B13" s="90">
        <v>0.18277707325455927</v>
      </c>
      <c r="C13" s="90"/>
      <c r="D13" s="90">
        <v>0.24028796357458115</v>
      </c>
      <c r="E13" s="90">
        <v>0.13983154412637822</v>
      </c>
      <c r="G13" s="76">
        <v>37895</v>
      </c>
      <c r="H13" s="90">
        <v>3.7677084258180171E-2</v>
      </c>
      <c r="I13" s="90"/>
      <c r="J13" s="90">
        <v>8.8132689401219766E-2</v>
      </c>
    </row>
    <row r="14" spans="1:10" x14ac:dyDescent="0.25">
      <c r="A14" s="76">
        <v>37926</v>
      </c>
      <c r="B14" s="90">
        <v>0.18677620400779515</v>
      </c>
      <c r="C14" s="90"/>
      <c r="D14" s="90">
        <v>0.23784500914563766</v>
      </c>
      <c r="E14" s="90">
        <v>0.11017954899670745</v>
      </c>
      <c r="G14" s="76">
        <v>37926</v>
      </c>
      <c r="H14" s="90">
        <v>6.8994835187073722E-2</v>
      </c>
      <c r="I14" s="90"/>
      <c r="J14" s="90">
        <v>0.11499532689491909</v>
      </c>
    </row>
    <row r="15" spans="1:10" x14ac:dyDescent="0.25">
      <c r="A15" s="76">
        <v>37956</v>
      </c>
      <c r="B15" s="90">
        <v>0.17529431648548677</v>
      </c>
      <c r="C15" s="90"/>
      <c r="D15" s="90">
        <v>0.23334331213970194</v>
      </c>
      <c r="E15" s="90">
        <v>9.2999493292351243E-2</v>
      </c>
      <c r="G15" s="76">
        <v>37956</v>
      </c>
      <c r="H15" s="90">
        <v>7.5292645328906449E-2</v>
      </c>
      <c r="I15" s="90"/>
      <c r="J15" s="90">
        <v>0.12840245554424246</v>
      </c>
    </row>
    <row r="16" spans="1:10" x14ac:dyDescent="0.25">
      <c r="A16" s="76">
        <v>37987</v>
      </c>
      <c r="B16" s="90">
        <v>0.16602785574425472</v>
      </c>
      <c r="C16" s="90"/>
      <c r="D16" s="90">
        <v>0.22487670119042469</v>
      </c>
      <c r="E16" s="90">
        <v>7.7072165712834817E-2</v>
      </c>
      <c r="G16" s="76">
        <v>37987</v>
      </c>
      <c r="H16" s="90">
        <v>8.2590278407711493E-2</v>
      </c>
      <c r="I16" s="90"/>
      <c r="J16" s="90">
        <v>0.13722807085982858</v>
      </c>
    </row>
    <row r="17" spans="1:10" x14ac:dyDescent="0.25">
      <c r="A17" s="76">
        <v>38018</v>
      </c>
      <c r="B17" s="90">
        <v>0.16005390530037178</v>
      </c>
      <c r="C17" s="90"/>
      <c r="D17" s="90">
        <v>0.21585521905458238</v>
      </c>
      <c r="E17" s="90">
        <v>6.6892099954399153E-2</v>
      </c>
      <c r="G17" s="76">
        <v>38018</v>
      </c>
      <c r="H17" s="90">
        <v>8.7320737823397998E-2</v>
      </c>
      <c r="I17" s="90"/>
      <c r="J17" s="90">
        <v>0.13962341562614444</v>
      </c>
    </row>
    <row r="18" spans="1:10" x14ac:dyDescent="0.25">
      <c r="A18" s="76">
        <v>38047</v>
      </c>
      <c r="B18" s="90">
        <v>0.15651876306105494</v>
      </c>
      <c r="C18" s="90"/>
      <c r="D18" s="90">
        <v>0.21107685309248936</v>
      </c>
      <c r="E18" s="90">
        <v>5.8882241256726919E-2</v>
      </c>
      <c r="G18" s="76">
        <v>38047</v>
      </c>
      <c r="H18" s="90">
        <v>9.2207157699093045E-2</v>
      </c>
      <c r="I18" s="90"/>
      <c r="J18" s="90">
        <v>0.14373138570643262</v>
      </c>
    </row>
    <row r="19" spans="1:10" x14ac:dyDescent="0.25">
      <c r="A19" s="76">
        <v>38078</v>
      </c>
      <c r="B19" s="90">
        <v>0.16082443425436388</v>
      </c>
      <c r="C19" s="90"/>
      <c r="D19" s="90">
        <v>0.20287381953370054</v>
      </c>
      <c r="E19" s="90">
        <v>5.2589982717021977E-2</v>
      </c>
      <c r="G19" s="76">
        <v>38078</v>
      </c>
      <c r="H19" s="90">
        <v>0.10282679230706648</v>
      </c>
      <c r="I19" s="90"/>
      <c r="J19" s="90">
        <v>0.14277528694388186</v>
      </c>
    </row>
    <row r="20" spans="1:10" x14ac:dyDescent="0.25">
      <c r="A20" s="76">
        <v>38108</v>
      </c>
      <c r="B20" s="90">
        <v>0.15573037785543042</v>
      </c>
      <c r="C20" s="90"/>
      <c r="D20" s="90">
        <v>0.19414452046088559</v>
      </c>
      <c r="E20" s="90">
        <v>5.1543774603795223E-2</v>
      </c>
      <c r="G20" s="76">
        <v>38108</v>
      </c>
      <c r="H20" s="90">
        <v>9.9079663412862784E-2</v>
      </c>
      <c r="I20" s="90"/>
      <c r="J20" s="90">
        <v>0.13561085073307577</v>
      </c>
    </row>
    <row r="21" spans="1:10" x14ac:dyDescent="0.25">
      <c r="A21" s="76">
        <v>38139</v>
      </c>
      <c r="B21" s="90">
        <v>0.15564106277075873</v>
      </c>
      <c r="C21" s="90"/>
      <c r="D21" s="90">
        <v>0.18675878466773455</v>
      </c>
      <c r="E21" s="90">
        <v>6.0600636358019155E-2</v>
      </c>
      <c r="G21" s="76">
        <v>38139</v>
      </c>
      <c r="H21" s="90">
        <v>8.9610003195073951E-2</v>
      </c>
      <c r="I21" s="90"/>
      <c r="J21" s="90">
        <v>0.11894971960692757</v>
      </c>
    </row>
    <row r="22" spans="1:10" x14ac:dyDescent="0.25">
      <c r="A22" s="76">
        <v>38169</v>
      </c>
      <c r="B22" s="90">
        <v>0.14820546277958901</v>
      </c>
      <c r="C22" s="90"/>
      <c r="D22" s="90">
        <v>0.17757442495096787</v>
      </c>
      <c r="E22" s="90">
        <v>6.8115870408060886E-2</v>
      </c>
      <c r="G22" s="76">
        <v>38169</v>
      </c>
      <c r="H22" s="90">
        <v>7.498212000251514E-2</v>
      </c>
      <c r="I22" s="90"/>
      <c r="J22" s="90">
        <v>0.10247816512743113</v>
      </c>
    </row>
    <row r="23" spans="1:10" x14ac:dyDescent="0.25">
      <c r="A23" s="76">
        <v>38200</v>
      </c>
      <c r="B23" s="90">
        <v>0.14560823302528947</v>
      </c>
      <c r="C23" s="90"/>
      <c r="D23" s="90">
        <v>0.17202037440585194</v>
      </c>
      <c r="E23" s="90">
        <v>7.1841608445162963E-2</v>
      </c>
      <c r="G23" s="76">
        <v>38200</v>
      </c>
      <c r="H23" s="90">
        <v>6.8822318520675774E-2</v>
      </c>
      <c r="I23" s="90"/>
      <c r="J23" s="90">
        <v>9.3464151019487351E-2</v>
      </c>
    </row>
    <row r="24" spans="1:10" x14ac:dyDescent="0.25">
      <c r="A24" s="76">
        <v>38231</v>
      </c>
      <c r="B24" s="90">
        <v>0.14422548549347658</v>
      </c>
      <c r="C24" s="90"/>
      <c r="D24" s="90">
        <v>0.16706395464784141</v>
      </c>
      <c r="E24" s="90">
        <v>6.7055651670006267E-2</v>
      </c>
      <c r="G24" s="76">
        <v>38231</v>
      </c>
      <c r="H24" s="90">
        <v>7.2320345900136473E-2</v>
      </c>
      <c r="I24" s="90"/>
      <c r="J24" s="90">
        <v>9.3723605532022747E-2</v>
      </c>
    </row>
    <row r="25" spans="1:10" x14ac:dyDescent="0.25">
      <c r="A25" s="76">
        <v>38261</v>
      </c>
      <c r="B25" s="90">
        <v>0.14535875909582607</v>
      </c>
      <c r="C25" s="90"/>
      <c r="D25" s="90">
        <v>0.16212655302939805</v>
      </c>
      <c r="E25" s="90">
        <v>6.8651606877409677E-2</v>
      </c>
      <c r="G25" s="76">
        <v>38261</v>
      </c>
      <c r="H25" s="90">
        <v>7.1779382283954973E-2</v>
      </c>
      <c r="I25" s="90"/>
      <c r="J25" s="90">
        <v>8.7469990734512004E-2</v>
      </c>
    </row>
    <row r="26" spans="1:10" x14ac:dyDescent="0.25">
      <c r="A26" s="76">
        <v>38292</v>
      </c>
      <c r="B26" s="90">
        <v>0.14132493057725859</v>
      </c>
      <c r="C26" s="90"/>
      <c r="D26" s="90">
        <v>0.16109446905690294</v>
      </c>
      <c r="E26" s="90">
        <v>7.2379213638492867E-2</v>
      </c>
      <c r="G26" s="76">
        <v>38292</v>
      </c>
      <c r="H26" s="90">
        <v>6.4292291441232496E-2</v>
      </c>
      <c r="I26" s="90"/>
      <c r="J26" s="90">
        <v>8.2727503750661624E-2</v>
      </c>
    </row>
    <row r="27" spans="1:10" x14ac:dyDescent="0.25">
      <c r="A27" s="76">
        <v>38322</v>
      </c>
      <c r="B27" s="90">
        <v>0.14382806925775826</v>
      </c>
      <c r="C27" s="90"/>
      <c r="D27" s="90">
        <v>0.16235441175786258</v>
      </c>
      <c r="E27" s="90">
        <v>7.6006441380604084E-2</v>
      </c>
      <c r="G27" s="76">
        <v>38322</v>
      </c>
      <c r="H27" s="90">
        <v>6.3030875345070791E-2</v>
      </c>
      <c r="I27" s="90"/>
      <c r="J27" s="90">
        <v>8.0248562700486303E-2</v>
      </c>
    </row>
    <row r="28" spans="1:10" x14ac:dyDescent="0.25">
      <c r="A28" s="76">
        <v>38353</v>
      </c>
      <c r="B28" s="90">
        <v>0.14453668578306855</v>
      </c>
      <c r="C28" s="90"/>
      <c r="D28" s="90">
        <v>0.16361696715722429</v>
      </c>
      <c r="E28" s="90">
        <v>7.4084238527800883E-2</v>
      </c>
      <c r="G28" s="76">
        <v>38353</v>
      </c>
      <c r="H28" s="90">
        <v>6.5593037052506853E-2</v>
      </c>
      <c r="I28" s="90"/>
      <c r="J28" s="90">
        <v>8.335726884154071E-2</v>
      </c>
    </row>
    <row r="29" spans="1:10" x14ac:dyDescent="0.25">
      <c r="A29" s="76">
        <v>38384</v>
      </c>
      <c r="B29" s="90">
        <v>0.14573311501330632</v>
      </c>
      <c r="C29" s="90"/>
      <c r="D29" s="90">
        <v>0.16522862500647251</v>
      </c>
      <c r="E29" s="90">
        <v>7.3870724117994779E-2</v>
      </c>
      <c r="G29" s="76">
        <v>38384</v>
      </c>
      <c r="H29" s="90">
        <v>6.6919033437972342E-2</v>
      </c>
      <c r="I29" s="90"/>
      <c r="J29" s="90">
        <v>8.5073462602784922E-2</v>
      </c>
    </row>
    <row r="30" spans="1:10" x14ac:dyDescent="0.25">
      <c r="A30" s="76">
        <v>38412</v>
      </c>
      <c r="B30" s="90">
        <v>0.14947252402659261</v>
      </c>
      <c r="C30" s="90"/>
      <c r="D30" s="90">
        <v>0.16695267603972352</v>
      </c>
      <c r="E30" s="90">
        <v>7.5367110117561698E-2</v>
      </c>
      <c r="G30" s="76">
        <v>38412</v>
      </c>
      <c r="H30" s="90">
        <v>6.8911735547620978E-2</v>
      </c>
      <c r="I30" s="90"/>
      <c r="J30" s="90">
        <v>8.5166791006049625E-2</v>
      </c>
    </row>
    <row r="31" spans="1:10" x14ac:dyDescent="0.25">
      <c r="A31" s="76">
        <v>38443</v>
      </c>
      <c r="B31" s="90">
        <v>0.15311007366075113</v>
      </c>
      <c r="C31" s="90"/>
      <c r="D31" s="90">
        <v>0.16960536545946159</v>
      </c>
      <c r="E31" s="90">
        <v>8.0724124714142809E-2</v>
      </c>
      <c r="G31" s="76">
        <v>38443</v>
      </c>
      <c r="H31" s="90">
        <v>6.6979118251621061E-2</v>
      </c>
      <c r="I31" s="90"/>
      <c r="J31" s="90">
        <v>8.2242302834526271E-2</v>
      </c>
    </row>
    <row r="32" spans="1:10" x14ac:dyDescent="0.25">
      <c r="A32" s="76">
        <v>38473</v>
      </c>
      <c r="B32" s="90">
        <v>0.15606710457864548</v>
      </c>
      <c r="C32" s="90"/>
      <c r="D32" s="90">
        <v>0.17272492931083039</v>
      </c>
      <c r="E32" s="90">
        <v>8.0509076634406096E-2</v>
      </c>
      <c r="G32" s="76">
        <v>38473</v>
      </c>
      <c r="H32" s="90">
        <v>6.9928175133511239E-2</v>
      </c>
      <c r="I32" s="90"/>
      <c r="J32" s="90">
        <v>8.5344820021003631E-2</v>
      </c>
    </row>
    <row r="33" spans="1:10" x14ac:dyDescent="0.25">
      <c r="A33" s="76">
        <v>38504</v>
      </c>
      <c r="B33" s="90">
        <v>0.16201286892797118</v>
      </c>
      <c r="C33" s="90"/>
      <c r="D33" s="90">
        <v>0.17689544175330707</v>
      </c>
      <c r="E33" s="90">
        <v>7.2676968343838411E-2</v>
      </c>
      <c r="G33" s="76">
        <v>38504</v>
      </c>
      <c r="H33" s="90">
        <v>8.3283134830482108E-2</v>
      </c>
      <c r="I33" s="90"/>
      <c r="J33" s="90">
        <v>9.7157370284902234E-2</v>
      </c>
    </row>
    <row r="34" spans="1:10" x14ac:dyDescent="0.25">
      <c r="A34" s="76">
        <v>38534</v>
      </c>
      <c r="B34" s="90">
        <v>0.16399888205759172</v>
      </c>
      <c r="C34" s="90"/>
      <c r="D34" s="90">
        <v>0.17945163680894649</v>
      </c>
      <c r="E34" s="90">
        <v>6.5661144351102152E-2</v>
      </c>
      <c r="G34" s="76">
        <v>38534</v>
      </c>
      <c r="H34" s="90">
        <v>9.2278618046423233E-2</v>
      </c>
      <c r="I34" s="90"/>
      <c r="J34" s="90">
        <v>0.10677924503584402</v>
      </c>
    </row>
    <row r="35" spans="1:10" x14ac:dyDescent="0.25">
      <c r="A35" s="76">
        <v>38565</v>
      </c>
      <c r="B35" s="90">
        <v>0.16523093637493536</v>
      </c>
      <c r="C35" s="90"/>
      <c r="D35" s="90">
        <v>0.18376002959815874</v>
      </c>
      <c r="E35" s="90">
        <v>6.0157680302412864E-2</v>
      </c>
      <c r="G35" s="76">
        <v>38565</v>
      </c>
      <c r="H35" s="90">
        <v>9.9110970023393197E-2</v>
      </c>
      <c r="I35" s="90"/>
      <c r="J35" s="90">
        <v>0.11658864675723324</v>
      </c>
    </row>
    <row r="36" spans="1:10" x14ac:dyDescent="0.25">
      <c r="A36" s="76">
        <v>38596</v>
      </c>
      <c r="B36" s="90">
        <v>0.16798449620055189</v>
      </c>
      <c r="C36" s="90"/>
      <c r="D36" s="90">
        <v>0.18668289386877146</v>
      </c>
      <c r="E36" s="90">
        <v>6.036901443583309E-2</v>
      </c>
      <c r="G36" s="76">
        <v>38596</v>
      </c>
      <c r="H36" s="90">
        <v>0.1014887084587015</v>
      </c>
      <c r="I36" s="90"/>
      <c r="J36" s="90">
        <v>0.11912256743954686</v>
      </c>
    </row>
    <row r="37" spans="1:10" x14ac:dyDescent="0.25">
      <c r="A37" s="76">
        <v>38626</v>
      </c>
      <c r="B37" s="90">
        <v>0.16998067088089464</v>
      </c>
      <c r="C37" s="90"/>
      <c r="D37" s="90">
        <v>0.18902788526066705</v>
      </c>
      <c r="E37" s="90">
        <v>6.364175830754859E-2</v>
      </c>
      <c r="G37" s="76">
        <v>38626</v>
      </c>
      <c r="H37" s="90">
        <v>9.9976248339996632E-2</v>
      </c>
      <c r="I37" s="90"/>
      <c r="J37" s="90">
        <v>0.11788379496554469</v>
      </c>
    </row>
    <row r="38" spans="1:10" x14ac:dyDescent="0.25">
      <c r="A38" s="76">
        <v>38657</v>
      </c>
      <c r="B38" s="90">
        <v>0.17268974472321696</v>
      </c>
      <c r="C38" s="90"/>
      <c r="D38" s="90">
        <v>0.19055453834791547</v>
      </c>
      <c r="E38" s="90">
        <v>6.2162864215155711E-2</v>
      </c>
      <c r="G38" s="76">
        <v>38657</v>
      </c>
      <c r="H38" s="90">
        <v>0.10405831744996163</v>
      </c>
      <c r="I38" s="90"/>
      <c r="J38" s="90">
        <v>0.12087757768450125</v>
      </c>
    </row>
    <row r="39" spans="1:10" x14ac:dyDescent="0.25">
      <c r="A39" s="76">
        <v>38687</v>
      </c>
      <c r="B39" s="90">
        <v>0.17180057630725099</v>
      </c>
      <c r="C39" s="90"/>
      <c r="D39" s="90">
        <v>0.19043721921721501</v>
      </c>
      <c r="E39" s="90">
        <v>5.6897333458586496E-2</v>
      </c>
      <c r="G39" s="76">
        <v>38687</v>
      </c>
      <c r="H39" s="90">
        <v>0.10871750662162771</v>
      </c>
      <c r="I39" s="90"/>
      <c r="J39" s="90">
        <v>0.12635085881202213</v>
      </c>
    </row>
    <row r="40" spans="1:10" x14ac:dyDescent="0.25">
      <c r="A40" s="76">
        <v>38718</v>
      </c>
      <c r="B40" s="90">
        <v>0.17735483834219856</v>
      </c>
      <c r="C40" s="90"/>
      <c r="D40" s="90">
        <v>0.19102433562045884</v>
      </c>
      <c r="E40" s="90">
        <v>5.7002413726379153E-2</v>
      </c>
      <c r="G40" s="76">
        <v>38718</v>
      </c>
      <c r="H40" s="90">
        <v>0.11386201493289527</v>
      </c>
      <c r="I40" s="90"/>
      <c r="J40" s="90">
        <v>0.12679433854989597</v>
      </c>
    </row>
    <row r="41" spans="1:10" x14ac:dyDescent="0.25">
      <c r="A41" s="76">
        <v>38749</v>
      </c>
      <c r="B41" s="90">
        <v>0.17832606369556481</v>
      </c>
      <c r="C41" s="90"/>
      <c r="D41" s="90">
        <v>0.19020066733856389</v>
      </c>
      <c r="E41" s="90">
        <v>5.5110968906111557E-2</v>
      </c>
      <c r="G41" s="76">
        <v>38749</v>
      </c>
      <c r="H41" s="90">
        <v>0.11677927575447034</v>
      </c>
      <c r="I41" s="90"/>
      <c r="J41" s="90">
        <v>0.12803364045443177</v>
      </c>
    </row>
    <row r="42" spans="1:10" x14ac:dyDescent="0.25">
      <c r="A42" s="76">
        <v>38777</v>
      </c>
      <c r="B42" s="90">
        <v>0.17636733760701695</v>
      </c>
      <c r="C42" s="90"/>
      <c r="D42" s="90">
        <v>0.188911175824654</v>
      </c>
      <c r="E42" s="90">
        <v>5.3223284039765284E-2</v>
      </c>
      <c r="G42" s="76">
        <v>38777</v>
      </c>
      <c r="H42" s="90">
        <v>0.11692112720383263</v>
      </c>
      <c r="I42" s="90"/>
      <c r="J42" s="90">
        <v>0.12883107869059018</v>
      </c>
    </row>
    <row r="43" spans="1:10" x14ac:dyDescent="0.25">
      <c r="A43" s="76">
        <v>38808</v>
      </c>
      <c r="B43" s="90">
        <v>0.17439931500996275</v>
      </c>
      <c r="C43" s="90"/>
      <c r="D43" s="90">
        <v>0.18504231981417996</v>
      </c>
      <c r="E43" s="90">
        <v>4.6331964842122098E-2</v>
      </c>
      <c r="G43" s="76">
        <v>38808</v>
      </c>
      <c r="H43" s="90">
        <v>0.12239648072604226</v>
      </c>
      <c r="I43" s="90"/>
      <c r="J43" s="90">
        <v>0.13256820935694869</v>
      </c>
    </row>
    <row r="44" spans="1:10" x14ac:dyDescent="0.25">
      <c r="A44" s="76">
        <v>38838</v>
      </c>
      <c r="B44" s="90">
        <v>0.16671313072950777</v>
      </c>
      <c r="C44" s="90"/>
      <c r="D44" s="90">
        <v>0.18247375518010012</v>
      </c>
      <c r="E44" s="90">
        <v>4.2271168083355626E-2</v>
      </c>
      <c r="G44" s="76">
        <v>38838</v>
      </c>
      <c r="H44" s="90">
        <v>0.11939499667345688</v>
      </c>
      <c r="I44" s="90"/>
      <c r="J44" s="90">
        <v>0.13451642086057558</v>
      </c>
    </row>
    <row r="45" spans="1:10" x14ac:dyDescent="0.25">
      <c r="A45" s="76">
        <v>38869</v>
      </c>
      <c r="B45" s="90">
        <v>0.16763343242037787</v>
      </c>
      <c r="C45" s="90"/>
      <c r="D45" s="90">
        <v>0.17770149177204986</v>
      </c>
      <c r="E45" s="90">
        <v>4.0290456721725043E-2</v>
      </c>
      <c r="G45" s="76">
        <v>38869</v>
      </c>
      <c r="H45" s="90">
        <v>0.1224109813522174</v>
      </c>
      <c r="I45" s="90"/>
      <c r="J45" s="90">
        <v>0.13208910469423052</v>
      </c>
    </row>
    <row r="46" spans="1:10" x14ac:dyDescent="0.25">
      <c r="A46" s="76">
        <v>38899</v>
      </c>
      <c r="B46" s="90">
        <v>0.16818911091420707</v>
      </c>
      <c r="C46" s="90"/>
      <c r="D46" s="90">
        <v>0.17375687048151223</v>
      </c>
      <c r="E46" s="90">
        <v>3.9667838992016646E-2</v>
      </c>
      <c r="G46" s="76">
        <v>38899</v>
      </c>
      <c r="H46" s="90">
        <v>0.12361762776734042</v>
      </c>
      <c r="I46" s="90"/>
      <c r="J46" s="90">
        <v>0.12897295314963109</v>
      </c>
    </row>
    <row r="47" spans="1:10" x14ac:dyDescent="0.25">
      <c r="A47" s="76">
        <v>38930</v>
      </c>
      <c r="B47" s="90">
        <v>0.16951966793861728</v>
      </c>
      <c r="C47" s="90"/>
      <c r="D47" s="90">
        <v>0.16913850781977091</v>
      </c>
      <c r="E47" s="90">
        <v>3.8422354908168144E-2</v>
      </c>
      <c r="G47" s="76">
        <v>38930</v>
      </c>
      <c r="H47" s="90">
        <v>0.1262466205689905</v>
      </c>
      <c r="I47" s="90"/>
      <c r="J47" s="90">
        <v>0.12587956364167696</v>
      </c>
    </row>
    <row r="48" spans="1:10" x14ac:dyDescent="0.25">
      <c r="A48" s="76">
        <v>38961</v>
      </c>
      <c r="B48" s="90">
        <v>0.16511630034273561</v>
      </c>
      <c r="C48" s="90"/>
      <c r="D48" s="90">
        <v>0.16407032118488751</v>
      </c>
      <c r="E48" s="90">
        <v>3.6973634134006339E-2</v>
      </c>
      <c r="G48" s="76">
        <v>38961</v>
      </c>
      <c r="H48" s="90">
        <v>0.12357369752775171</v>
      </c>
      <c r="I48" s="90"/>
      <c r="J48" s="90">
        <v>0.12256501309893153</v>
      </c>
    </row>
    <row r="49" spans="1:10" x14ac:dyDescent="0.25">
      <c r="A49" s="76">
        <v>38991</v>
      </c>
      <c r="B49" s="90">
        <v>0.16391350767960877</v>
      </c>
      <c r="C49" s="90"/>
      <c r="D49" s="90">
        <v>0.16039708873464376</v>
      </c>
      <c r="E49" s="90">
        <v>3.2650766378807372E-2</v>
      </c>
      <c r="G49" s="76">
        <v>38991</v>
      </c>
      <c r="H49" s="90">
        <v>0.12711242326493388</v>
      </c>
      <c r="I49" s="90"/>
      <c r="J49" s="90">
        <v>0.12370718786546187</v>
      </c>
    </row>
    <row r="50" spans="1:10" x14ac:dyDescent="0.25">
      <c r="A50" s="76">
        <v>39022</v>
      </c>
      <c r="B50" s="90">
        <v>0.16223154559813158</v>
      </c>
      <c r="C50" s="90"/>
      <c r="D50" s="90">
        <v>0.1562765230220331</v>
      </c>
      <c r="E50" s="90">
        <v>3.0185960969250969E-2</v>
      </c>
      <c r="G50" s="76">
        <v>39022</v>
      </c>
      <c r="H50" s="90">
        <v>0.12817645515635401</v>
      </c>
      <c r="I50" s="90"/>
      <c r="J50" s="90">
        <v>0.12239592348370754</v>
      </c>
    </row>
    <row r="51" spans="1:10" x14ac:dyDescent="0.25">
      <c r="A51" s="76">
        <v>39052</v>
      </c>
      <c r="B51" s="90">
        <v>0.16333818633187369</v>
      </c>
      <c r="C51" s="90"/>
      <c r="D51" s="90">
        <v>0.15080680063068042</v>
      </c>
      <c r="E51" s="90">
        <v>3.1417749683044116E-2</v>
      </c>
      <c r="G51" s="76">
        <v>39052</v>
      </c>
      <c r="H51" s="90">
        <v>0.1279020422999011</v>
      </c>
      <c r="I51" s="90"/>
      <c r="J51" s="90">
        <v>0.11575237190200061</v>
      </c>
    </row>
    <row r="52" spans="1:10" x14ac:dyDescent="0.25">
      <c r="A52" s="76">
        <v>39083</v>
      </c>
      <c r="B52" s="90">
        <v>0.15813221093225249</v>
      </c>
      <c r="C52" s="90"/>
      <c r="D52" s="90">
        <v>0.14683576267129261</v>
      </c>
      <c r="E52" s="90">
        <v>2.9879697566010499E-2</v>
      </c>
      <c r="G52" s="76">
        <v>39083</v>
      </c>
      <c r="H52" s="90">
        <v>0.1245315483637075</v>
      </c>
      <c r="I52" s="90"/>
      <c r="J52" s="90">
        <v>0.11356284173937303</v>
      </c>
    </row>
    <row r="53" spans="1:10" x14ac:dyDescent="0.25">
      <c r="A53" s="76">
        <v>39114</v>
      </c>
      <c r="B53" s="90">
        <v>0.15500879157804692</v>
      </c>
      <c r="C53" s="90"/>
      <c r="D53" s="90">
        <v>0.14366113080230658</v>
      </c>
      <c r="E53" s="90">
        <v>3.0187399895728051E-2</v>
      </c>
      <c r="G53" s="76">
        <v>39114</v>
      </c>
      <c r="H53" s="90">
        <v>0.12116377243106724</v>
      </c>
      <c r="I53" s="90"/>
      <c r="J53" s="90">
        <v>0.11014863015997278</v>
      </c>
    </row>
    <row r="54" spans="1:10" x14ac:dyDescent="0.25">
      <c r="A54" s="76">
        <v>39142</v>
      </c>
      <c r="B54" s="90">
        <v>0.15503709413585409</v>
      </c>
      <c r="C54" s="90"/>
      <c r="D54" s="90">
        <v>0.139488831271672</v>
      </c>
      <c r="E54" s="90">
        <v>2.9571933959317231E-2</v>
      </c>
      <c r="G54" s="76">
        <v>39142</v>
      </c>
      <c r="H54" s="90">
        <v>0.12186148052234547</v>
      </c>
      <c r="I54" s="90"/>
      <c r="J54" s="90">
        <v>0.10675980345507163</v>
      </c>
    </row>
    <row r="55" spans="1:10" x14ac:dyDescent="0.25">
      <c r="A55" s="76">
        <v>39173</v>
      </c>
      <c r="B55" s="90">
        <v>0.15400051556266003</v>
      </c>
      <c r="C55" s="90"/>
      <c r="D55" s="90">
        <v>0.13791059189317956</v>
      </c>
      <c r="E55" s="90">
        <v>2.9982899704835475E-2</v>
      </c>
      <c r="G55" s="76">
        <v>39173</v>
      </c>
      <c r="H55" s="90">
        <v>0.12040745132114772</v>
      </c>
      <c r="I55" s="90"/>
      <c r="J55" s="90">
        <v>0.10478590685269928</v>
      </c>
    </row>
    <row r="56" spans="1:10" x14ac:dyDescent="0.25">
      <c r="A56" s="76">
        <v>39203</v>
      </c>
      <c r="B56" s="90">
        <v>0.16268895464686195</v>
      </c>
      <c r="C56" s="90"/>
      <c r="D56" s="90">
        <v>0.1351017683547393</v>
      </c>
      <c r="E56" s="90">
        <v>3.1835016807201688E-2</v>
      </c>
      <c r="G56" s="76">
        <v>39203</v>
      </c>
      <c r="H56" s="90">
        <v>0.12681672525958709</v>
      </c>
      <c r="I56" s="90"/>
      <c r="J56" s="90">
        <v>0.10008068137392256</v>
      </c>
    </row>
    <row r="57" spans="1:10" x14ac:dyDescent="0.25">
      <c r="A57" s="76">
        <v>39234</v>
      </c>
      <c r="B57" s="90">
        <v>0.15495607245601328</v>
      </c>
      <c r="C57" s="90"/>
      <c r="D57" s="90">
        <v>0.13207273616007797</v>
      </c>
      <c r="E57" s="90">
        <v>3.6901648315724955E-2</v>
      </c>
      <c r="G57" s="76">
        <v>39234</v>
      </c>
      <c r="H57" s="90">
        <v>0.11385305861172879</v>
      </c>
      <c r="I57" s="90"/>
      <c r="J57" s="90">
        <v>9.1784103148975227E-2</v>
      </c>
    </row>
    <row r="58" spans="1:10" x14ac:dyDescent="0.25">
      <c r="A58" s="76">
        <v>39264</v>
      </c>
      <c r="B58" s="90">
        <v>0.15448444498692515</v>
      </c>
      <c r="C58" s="90"/>
      <c r="D58" s="90">
        <v>0.12983477483525863</v>
      </c>
      <c r="E58" s="90">
        <v>3.7419115951375481E-2</v>
      </c>
      <c r="G58" s="76">
        <v>39264</v>
      </c>
      <c r="H58" s="90">
        <v>0.11284284937066524</v>
      </c>
      <c r="I58" s="90"/>
      <c r="J58" s="90">
        <v>8.9082278765542533E-2</v>
      </c>
    </row>
    <row r="59" spans="1:10" x14ac:dyDescent="0.25">
      <c r="A59" s="76">
        <v>39295</v>
      </c>
      <c r="B59" s="90">
        <v>0.14877409422084864</v>
      </c>
      <c r="C59" s="90"/>
      <c r="D59" s="90">
        <v>0.12682217964263054</v>
      </c>
      <c r="E59" s="90">
        <v>4.1774098746973021E-2</v>
      </c>
      <c r="G59" s="76">
        <v>39295</v>
      </c>
      <c r="H59" s="90">
        <v>0.10270940274150919</v>
      </c>
      <c r="I59" s="90"/>
      <c r="J59" s="90">
        <v>8.1637737968290658E-2</v>
      </c>
    </row>
    <row r="60" spans="1:10" x14ac:dyDescent="0.25">
      <c r="A60" s="76">
        <v>39326</v>
      </c>
      <c r="B60" s="90">
        <v>0.15224841069823336</v>
      </c>
      <c r="C60" s="90"/>
      <c r="D60" s="90">
        <v>0.12392317146227105</v>
      </c>
      <c r="E60" s="90">
        <v>4.1462221459652282E-2</v>
      </c>
      <c r="G60" s="76">
        <v>39326</v>
      </c>
      <c r="H60" s="90">
        <v>0.10637561973521192</v>
      </c>
      <c r="I60" s="90"/>
      <c r="J60" s="90">
        <v>7.9178052072831129E-2</v>
      </c>
    </row>
    <row r="61" spans="1:10" x14ac:dyDescent="0.25">
      <c r="A61" s="76">
        <v>39356</v>
      </c>
      <c r="B61" s="90">
        <v>0.15373638016031865</v>
      </c>
      <c r="C61" s="90"/>
      <c r="D61" s="90">
        <v>0.12214428425845369</v>
      </c>
      <c r="E61" s="90">
        <v>4.115081044954727E-2</v>
      </c>
      <c r="G61" s="76">
        <v>39356</v>
      </c>
      <c r="H61" s="90">
        <v>0.10813569809560941</v>
      </c>
      <c r="I61" s="90"/>
      <c r="J61" s="90">
        <v>7.7792259292325916E-2</v>
      </c>
    </row>
    <row r="62" spans="1:10" x14ac:dyDescent="0.25">
      <c r="A62" s="76">
        <v>39387</v>
      </c>
      <c r="B62" s="90">
        <v>0.15264708966236729</v>
      </c>
      <c r="C62" s="90"/>
      <c r="D62" s="90">
        <v>0.12014481909149155</v>
      </c>
      <c r="E62" s="90">
        <v>4.1877363701779968E-2</v>
      </c>
      <c r="G62" s="76">
        <v>39387</v>
      </c>
      <c r="H62" s="90">
        <v>0.10631743218513123</v>
      </c>
      <c r="I62" s="90"/>
      <c r="J62" s="90">
        <v>7.5121562399271369E-2</v>
      </c>
    </row>
    <row r="63" spans="1:10" x14ac:dyDescent="0.25">
      <c r="A63" s="76">
        <v>39417</v>
      </c>
      <c r="B63" s="90">
        <v>0.15094377830927952</v>
      </c>
      <c r="C63" s="90"/>
      <c r="D63" s="90">
        <v>0.11848107294965815</v>
      </c>
      <c r="E63" s="90">
        <v>4.4573304332378161E-2</v>
      </c>
      <c r="G63" s="76">
        <v>39417</v>
      </c>
      <c r="H63" s="90">
        <v>0.10183150721517453</v>
      </c>
      <c r="I63" s="90"/>
      <c r="J63" s="90">
        <v>7.0754027803263675E-2</v>
      </c>
    </row>
    <row r="64" spans="1:10" x14ac:dyDescent="0.25">
      <c r="A64" s="76">
        <v>39448</v>
      </c>
      <c r="B64" s="90">
        <v>0.14913959559500656</v>
      </c>
      <c r="C64" s="90"/>
      <c r="D64" s="90">
        <v>0.11682127713503188</v>
      </c>
      <c r="E64" s="90">
        <v>4.5613301648519844E-2</v>
      </c>
      <c r="G64" s="76">
        <v>39448</v>
      </c>
      <c r="H64" s="90">
        <v>9.9010115673993981E-2</v>
      </c>
      <c r="I64" s="90"/>
      <c r="J64" s="90">
        <v>6.8101635063598787E-2</v>
      </c>
    </row>
    <row r="65" spans="1:10" x14ac:dyDescent="0.25">
      <c r="A65" s="76">
        <v>39479</v>
      </c>
      <c r="B65" s="90">
        <v>0.15262522529822808</v>
      </c>
      <c r="C65" s="90"/>
      <c r="D65" s="90">
        <v>0.11604624502043448</v>
      </c>
      <c r="E65" s="90">
        <v>4.6133818027277451E-2</v>
      </c>
      <c r="G65" s="76">
        <v>39479</v>
      </c>
      <c r="H65" s="90">
        <v>0.1017952057718241</v>
      </c>
      <c r="I65" s="90"/>
      <c r="J65" s="90">
        <v>6.6829334630432724E-2</v>
      </c>
    </row>
    <row r="66" spans="1:10" x14ac:dyDescent="0.25">
      <c r="A66" s="76">
        <v>39508</v>
      </c>
      <c r="B66" s="90">
        <v>0.14929851499319402</v>
      </c>
      <c r="C66" s="90"/>
      <c r="D66" s="90">
        <v>0.11372690101791805</v>
      </c>
      <c r="E66" s="90">
        <v>4.7280323158122917E-2</v>
      </c>
      <c r="G66" s="76">
        <v>39508</v>
      </c>
      <c r="H66" s="90">
        <v>9.7412497474821613E-2</v>
      </c>
      <c r="I66" s="90"/>
      <c r="J66" s="90">
        <v>6.3446792984157563E-2</v>
      </c>
    </row>
    <row r="67" spans="1:10" x14ac:dyDescent="0.25">
      <c r="A67" s="76">
        <v>39539</v>
      </c>
      <c r="B67" s="90">
        <v>0.15081600616729518</v>
      </c>
      <c r="C67" s="90"/>
      <c r="D67" s="90">
        <v>0.11328555887366654</v>
      </c>
      <c r="E67" s="90">
        <v>5.0414329112711043E-2</v>
      </c>
      <c r="G67" s="76">
        <v>39539</v>
      </c>
      <c r="H67" s="90">
        <v>9.558292787132272E-2</v>
      </c>
      <c r="I67" s="90"/>
      <c r="J67" s="90">
        <v>5.9853743440517526E-2</v>
      </c>
    </row>
    <row r="68" spans="1:10" x14ac:dyDescent="0.25">
      <c r="A68" s="76">
        <v>39569</v>
      </c>
      <c r="B68" s="90">
        <v>0.14910688458916299</v>
      </c>
      <c r="C68" s="90"/>
      <c r="D68" s="90">
        <v>0.11163265544071543</v>
      </c>
      <c r="E68" s="90">
        <v>5.5756484157062136E-2</v>
      </c>
      <c r="G68" s="76">
        <v>39569</v>
      </c>
      <c r="H68" s="90">
        <v>8.8420390339003063E-2</v>
      </c>
      <c r="I68" s="90"/>
      <c r="J68" s="90">
        <v>5.2925245662370779E-2</v>
      </c>
    </row>
    <row r="69" spans="1:10" x14ac:dyDescent="0.25">
      <c r="A69" s="76">
        <v>39600</v>
      </c>
      <c r="B69" s="90">
        <v>0.15423341944137547</v>
      </c>
      <c r="C69" s="90"/>
      <c r="D69" s="90">
        <v>0.11218345945193353</v>
      </c>
      <c r="E69" s="90">
        <v>6.0599403809158403E-2</v>
      </c>
      <c r="G69" s="76">
        <v>39600</v>
      </c>
      <c r="H69" s="90">
        <v>8.8284054560024305E-2</v>
      </c>
      <c r="I69" s="90"/>
      <c r="J69" s="90">
        <v>4.8636700584132164E-2</v>
      </c>
    </row>
    <row r="70" spans="1:10" x14ac:dyDescent="0.25">
      <c r="A70" s="76">
        <v>39630</v>
      </c>
      <c r="B70" s="90">
        <v>0.15758550946920691</v>
      </c>
      <c r="C70" s="90"/>
      <c r="D70" s="90">
        <v>0.11328495837186248</v>
      </c>
      <c r="E70" s="90">
        <v>6.3667777982189921E-2</v>
      </c>
      <c r="G70" s="76">
        <v>39630</v>
      </c>
      <c r="H70" s="90">
        <v>8.8296114097939249E-2</v>
      </c>
      <c r="I70" s="90"/>
      <c r="J70" s="90">
        <v>4.6647253415721401E-2</v>
      </c>
    </row>
    <row r="71" spans="1:10" x14ac:dyDescent="0.25">
      <c r="A71" s="76">
        <v>39661</v>
      </c>
      <c r="B71" s="90">
        <v>0.15828957279164002</v>
      </c>
      <c r="C71" s="90"/>
      <c r="D71" s="90">
        <v>0.11361566981607618</v>
      </c>
      <c r="E71" s="90">
        <v>6.1656263322922511E-2</v>
      </c>
      <c r="G71" s="76">
        <v>39661</v>
      </c>
      <c r="H71" s="90">
        <v>9.1021277608499096E-2</v>
      </c>
      <c r="I71" s="90"/>
      <c r="J71" s="90">
        <v>4.8941835778864684E-2</v>
      </c>
    </row>
    <row r="72" spans="1:10" x14ac:dyDescent="0.25">
      <c r="A72" s="76">
        <v>39692</v>
      </c>
      <c r="B72" s="90">
        <v>0.14867474021115901</v>
      </c>
      <c r="C72" s="90"/>
      <c r="D72" s="90">
        <v>0.11693000216671878</v>
      </c>
      <c r="E72" s="90">
        <v>6.2504062295430485E-2</v>
      </c>
      <c r="G72" s="76">
        <v>39692</v>
      </c>
      <c r="H72" s="90">
        <v>8.110150443054831E-2</v>
      </c>
      <c r="I72" s="90"/>
      <c r="J72" s="90">
        <v>5.1224218149064527E-2</v>
      </c>
    </row>
    <row r="73" spans="1:10" x14ac:dyDescent="0.25">
      <c r="A73" s="76">
        <v>39722</v>
      </c>
      <c r="B73" s="90">
        <v>0.1421753843548399</v>
      </c>
      <c r="C73" s="90"/>
      <c r="D73" s="90">
        <v>0.11969659783244446</v>
      </c>
      <c r="E73" s="90">
        <v>6.4093051421495018E-2</v>
      </c>
      <c r="G73" s="76">
        <v>39722</v>
      </c>
      <c r="H73" s="90">
        <v>7.3379233920413789E-2</v>
      </c>
      <c r="I73" s="90"/>
      <c r="J73" s="90">
        <v>5.2254402316291859E-2</v>
      </c>
    </row>
    <row r="74" spans="1:10" x14ac:dyDescent="0.25">
      <c r="A74" s="76">
        <v>39753</v>
      </c>
      <c r="B74" s="90">
        <v>0.14129256708204552</v>
      </c>
      <c r="C74" s="90"/>
      <c r="D74" s="90">
        <v>0.12169526292179267</v>
      </c>
      <c r="E74" s="90">
        <v>6.3881038460462669E-2</v>
      </c>
      <c r="G74" s="76">
        <v>39753</v>
      </c>
      <c r="H74" s="90">
        <v>7.2763331446911383E-2</v>
      </c>
      <c r="I74" s="90"/>
      <c r="J74" s="90">
        <v>5.4342752968877805E-2</v>
      </c>
    </row>
    <row r="75" spans="1:10" x14ac:dyDescent="0.25">
      <c r="A75" s="76">
        <v>39783</v>
      </c>
      <c r="B75" s="90">
        <v>0.14644660660793329</v>
      </c>
      <c r="C75" s="90"/>
      <c r="D75" s="90">
        <v>0.12480984715045285</v>
      </c>
      <c r="E75" s="90">
        <v>5.9023134175254732E-2</v>
      </c>
      <c r="G75" s="76">
        <v>39783</v>
      </c>
      <c r="H75" s="90">
        <v>8.255105069141111E-2</v>
      </c>
      <c r="I75" s="90"/>
      <c r="J75" s="90">
        <v>6.2120184963127878E-2</v>
      </c>
    </row>
    <row r="76" spans="1:10" x14ac:dyDescent="0.25">
      <c r="A76" s="76">
        <v>39814</v>
      </c>
      <c r="B76" s="90">
        <v>0.14836483017717672</v>
      </c>
      <c r="C76" s="90"/>
      <c r="D76" s="90">
        <v>0.12614718175520934</v>
      </c>
      <c r="E76" s="90">
        <v>5.8391133100553327E-2</v>
      </c>
      <c r="G76" s="76">
        <v>39814</v>
      </c>
      <c r="H76" s="90">
        <v>8.500987419749606E-2</v>
      </c>
      <c r="I76" s="90"/>
      <c r="J76" s="90">
        <v>6.4017967021477995E-2</v>
      </c>
    </row>
    <row r="77" spans="1:10" x14ac:dyDescent="0.25">
      <c r="A77" s="76">
        <v>39845</v>
      </c>
      <c r="B77" s="90">
        <v>0.14363156928972765</v>
      </c>
      <c r="C77" s="90"/>
      <c r="D77" s="90">
        <v>0.1268175074586344</v>
      </c>
      <c r="E77" s="90">
        <v>5.9023071283317963E-2</v>
      </c>
      <c r="G77" s="76">
        <v>39845</v>
      </c>
      <c r="H77" s="90">
        <v>7.9892969568530425E-2</v>
      </c>
      <c r="I77" s="90"/>
      <c r="J77" s="90">
        <v>6.4016014394439491E-2</v>
      </c>
    </row>
    <row r="78" spans="1:10" x14ac:dyDescent="0.25">
      <c r="A78" s="76">
        <v>39873</v>
      </c>
      <c r="B78" s="90">
        <v>0.14687228519972129</v>
      </c>
      <c r="C78" s="90"/>
      <c r="D78" s="90">
        <v>0.12827016787086798</v>
      </c>
      <c r="E78" s="90">
        <v>5.6071971960474087E-2</v>
      </c>
      <c r="G78" s="76">
        <v>39873</v>
      </c>
      <c r="H78" s="90">
        <v>8.5979285171906561E-2</v>
      </c>
      <c r="I78" s="90"/>
      <c r="J78" s="90">
        <v>6.8364844278904879E-2</v>
      </c>
    </row>
    <row r="79" spans="1:10" x14ac:dyDescent="0.25">
      <c r="A79" s="76">
        <v>39904</v>
      </c>
      <c r="B79" s="90">
        <v>0.14483596286993516</v>
      </c>
      <c r="C79" s="90"/>
      <c r="D79" s="90">
        <v>0.12759924408422529</v>
      </c>
      <c r="E79" s="90">
        <v>5.5336765217190331E-2</v>
      </c>
      <c r="G79" s="76">
        <v>39904</v>
      </c>
      <c r="H79" s="90">
        <v>8.4806291794757849E-2</v>
      </c>
      <c r="I79" s="90"/>
      <c r="J79" s="90">
        <v>6.8473383330072135E-2</v>
      </c>
    </row>
    <row r="80" spans="1:10" x14ac:dyDescent="0.25">
      <c r="A80" s="76">
        <v>39934</v>
      </c>
      <c r="B80" s="90">
        <v>0.14119562684887899</v>
      </c>
      <c r="C80" s="90"/>
      <c r="D80" s="90">
        <v>0.12636970486089805</v>
      </c>
      <c r="E80" s="90">
        <v>5.1986157370483621E-2</v>
      </c>
      <c r="G80" s="76">
        <v>39934</v>
      </c>
      <c r="H80" s="90">
        <v>8.4800991774816703E-2</v>
      </c>
      <c r="I80" s="90"/>
      <c r="J80" s="90">
        <v>7.0707724592442789E-2</v>
      </c>
    </row>
    <row r="81" spans="1:10" x14ac:dyDescent="0.25">
      <c r="A81" s="76">
        <v>39965</v>
      </c>
      <c r="B81" s="90">
        <v>0.13756812427035925</v>
      </c>
      <c r="C81" s="90"/>
      <c r="D81" s="90">
        <v>0.12413838611117378</v>
      </c>
      <c r="E81" s="90">
        <v>4.8017974525528695E-2</v>
      </c>
      <c r="G81" s="76">
        <v>39965</v>
      </c>
      <c r="H81" s="90">
        <v>8.5447150642022907E-2</v>
      </c>
      <c r="I81" s="90"/>
      <c r="J81" s="90">
        <v>7.2632734777385188E-2</v>
      </c>
    </row>
    <row r="82" spans="1:10" x14ac:dyDescent="0.25">
      <c r="A82" s="76">
        <v>39995</v>
      </c>
      <c r="B82" s="90">
        <v>0.13461395877119364</v>
      </c>
      <c r="C82" s="90"/>
      <c r="D82" s="90">
        <v>0.12102412126392847</v>
      </c>
      <c r="E82" s="90">
        <v>4.4994745513169843E-2</v>
      </c>
      <c r="G82" s="76">
        <v>39995</v>
      </c>
      <c r="H82" s="90">
        <v>8.5760443909231432E-2</v>
      </c>
      <c r="I82" s="90"/>
      <c r="J82" s="90">
        <v>7.2755749325249086E-2</v>
      </c>
    </row>
    <row r="83" spans="1:10" x14ac:dyDescent="0.25">
      <c r="A83" s="76">
        <v>40026</v>
      </c>
      <c r="B83" s="90">
        <v>0.13462863842649297</v>
      </c>
      <c r="C83" s="90"/>
      <c r="D83" s="90">
        <v>0.1173620943383975</v>
      </c>
      <c r="E83" s="90">
        <v>4.364004550402889E-2</v>
      </c>
      <c r="G83" s="76">
        <v>40026</v>
      </c>
      <c r="H83" s="90">
        <v>8.718388424671919E-2</v>
      </c>
      <c r="I83" s="90"/>
      <c r="J83" s="90">
        <v>7.0639344620744504E-2</v>
      </c>
    </row>
    <row r="84" spans="1:10" x14ac:dyDescent="0.25">
      <c r="A84" s="76">
        <v>40057</v>
      </c>
      <c r="B84" s="90">
        <v>0.14331385047345302</v>
      </c>
      <c r="C84" s="90"/>
      <c r="D84" s="90">
        <v>0.11283075448994317</v>
      </c>
      <c r="E84" s="90">
        <v>4.3431858780409227E-2</v>
      </c>
      <c r="G84" s="76">
        <v>40057</v>
      </c>
      <c r="H84" s="90">
        <v>9.5724498780196843E-2</v>
      </c>
      <c r="I84" s="90"/>
      <c r="J84" s="90">
        <v>6.6510232676477044E-2</v>
      </c>
    </row>
    <row r="85" spans="1:10" x14ac:dyDescent="0.25">
      <c r="A85" s="76">
        <v>40087</v>
      </c>
      <c r="B85" s="90">
        <v>0.14698209323190237</v>
      </c>
      <c r="C85" s="90"/>
      <c r="D85" s="90">
        <v>0.10744147726420583</v>
      </c>
      <c r="E85" s="90">
        <v>4.1665971114977163E-2</v>
      </c>
      <c r="G85" s="76">
        <v>40087</v>
      </c>
      <c r="H85" s="90">
        <v>0.10110354474207983</v>
      </c>
      <c r="I85" s="90"/>
      <c r="J85" s="90">
        <v>6.314452806673132E-2</v>
      </c>
    </row>
    <row r="86" spans="1:10" x14ac:dyDescent="0.25">
      <c r="A86" s="76">
        <v>40118</v>
      </c>
      <c r="B86" s="90">
        <v>0.14902239164963849</v>
      </c>
      <c r="C86" s="90"/>
      <c r="D86" s="90">
        <v>0.10349494259963365</v>
      </c>
      <c r="E86" s="90">
        <v>4.218493582756877E-2</v>
      </c>
      <c r="G86" s="76">
        <v>40118</v>
      </c>
      <c r="H86" s="90">
        <v>0.10251295345891109</v>
      </c>
      <c r="I86" s="90"/>
      <c r="J86" s="90">
        <v>5.8828337144770204E-2</v>
      </c>
    </row>
    <row r="87" spans="1:10" x14ac:dyDescent="0.25">
      <c r="A87" s="76">
        <v>40148</v>
      </c>
      <c r="B87" s="90">
        <v>0.14409933538290698</v>
      </c>
      <c r="C87" s="90"/>
      <c r="D87" s="90">
        <v>9.9238979114528059E-2</v>
      </c>
      <c r="E87" s="90">
        <v>4.3120283296899764E-2</v>
      </c>
      <c r="G87" s="76">
        <v>40148</v>
      </c>
      <c r="H87" s="90">
        <v>9.680480161583227E-2</v>
      </c>
      <c r="I87" s="90"/>
      <c r="J87" s="90">
        <v>5.3798873165670669E-2</v>
      </c>
    </row>
    <row r="88" spans="1:10" x14ac:dyDescent="0.25">
      <c r="A88" s="76">
        <v>40179</v>
      </c>
      <c r="B88" s="90">
        <v>0.14146982181715639</v>
      </c>
      <c r="C88" s="90"/>
      <c r="D88" s="90">
        <v>9.4996493198103771E-2</v>
      </c>
      <c r="E88" s="90">
        <v>4.5923253803370701E-2</v>
      </c>
      <c r="G88" s="76">
        <v>40179</v>
      </c>
      <c r="H88" s="90">
        <v>9.1351413850244256E-2</v>
      </c>
      <c r="I88" s="90"/>
      <c r="J88" s="90">
        <v>4.6918585294173587E-2</v>
      </c>
    </row>
    <row r="89" spans="1:10" x14ac:dyDescent="0.25">
      <c r="A89" s="76">
        <v>40210</v>
      </c>
      <c r="B89" s="90">
        <v>0.14340123302963947</v>
      </c>
      <c r="C89" s="90"/>
      <c r="D89" s="90">
        <v>9.2065211687460069E-2</v>
      </c>
      <c r="E89" s="90">
        <v>4.831571873002205E-2</v>
      </c>
      <c r="G89" s="76">
        <v>40210</v>
      </c>
      <c r="H89" s="90">
        <v>9.0703127503237724E-2</v>
      </c>
      <c r="I89" s="90"/>
      <c r="J89" s="90">
        <v>4.1733126934734965E-2</v>
      </c>
    </row>
    <row r="90" spans="1:10" x14ac:dyDescent="0.25">
      <c r="A90" s="76">
        <v>40238</v>
      </c>
      <c r="B90" s="90">
        <v>0.14337820021526859</v>
      </c>
      <c r="C90" s="90"/>
      <c r="D90" s="90">
        <v>8.9793906404165069E-2</v>
      </c>
      <c r="E90" s="90">
        <v>5.1663633201016079E-2</v>
      </c>
      <c r="G90" s="76">
        <v>40238</v>
      </c>
      <c r="H90" s="90">
        <v>8.7209031594156272E-2</v>
      </c>
      <c r="I90" s="90"/>
      <c r="J90" s="90">
        <v>3.6257099703152607E-2</v>
      </c>
    </row>
    <row r="91" spans="1:10" x14ac:dyDescent="0.25">
      <c r="A91" s="76">
        <v>40269</v>
      </c>
      <c r="B91" s="90">
        <v>0.14313490601708456</v>
      </c>
      <c r="C91" s="90"/>
      <c r="D91" s="90">
        <v>8.7956689386228692E-2</v>
      </c>
      <c r="E91" s="90">
        <v>5.2605608987123853E-2</v>
      </c>
      <c r="G91" s="76">
        <v>40269</v>
      </c>
      <c r="H91" s="90">
        <v>8.6004954046438264E-2</v>
      </c>
      <c r="I91" s="90"/>
      <c r="J91" s="90">
        <v>3.358435495429446E-2</v>
      </c>
    </row>
    <row r="92" spans="1:10" x14ac:dyDescent="0.25">
      <c r="A92" s="76">
        <v>40299</v>
      </c>
      <c r="B92" s="90">
        <v>0.14488103001918717</v>
      </c>
      <c r="C92" s="90"/>
      <c r="D92" s="90">
        <v>8.7740760699240861E-2</v>
      </c>
      <c r="E92" s="90">
        <v>5.2186536384759563E-2</v>
      </c>
      <c r="G92" s="76">
        <v>40299</v>
      </c>
      <c r="H92" s="90">
        <v>8.8097015528177725E-2</v>
      </c>
      <c r="I92" s="90"/>
      <c r="J92" s="90">
        <v>3.3790799525569959E-2</v>
      </c>
    </row>
    <row r="93" spans="1:10" x14ac:dyDescent="0.25">
      <c r="A93" s="76">
        <v>40330</v>
      </c>
      <c r="B93" s="90">
        <v>0.14556295454118739</v>
      </c>
      <c r="C93" s="90"/>
      <c r="D93" s="90">
        <v>8.8064621584720726E-2</v>
      </c>
      <c r="E93" s="90">
        <v>4.8412252276564427E-2</v>
      </c>
      <c r="G93" s="76">
        <v>40330</v>
      </c>
      <c r="H93" s="90">
        <v>9.2664600259741325E-2</v>
      </c>
      <c r="I93" s="90"/>
      <c r="J93" s="90">
        <v>3.7821352451818058E-2</v>
      </c>
    </row>
    <row r="94" spans="1:10" x14ac:dyDescent="0.25">
      <c r="A94" s="76">
        <v>40360</v>
      </c>
      <c r="B94" s="90">
        <v>0.14478195994335286</v>
      </c>
      <c r="C94" s="90"/>
      <c r="D94" s="90">
        <v>8.8820296984174707E-2</v>
      </c>
      <c r="E94" s="90">
        <v>4.6006677475849855E-2</v>
      </c>
      <c r="G94" s="76">
        <v>40360</v>
      </c>
      <c r="H94" s="90">
        <v>9.4430833563950767E-2</v>
      </c>
      <c r="I94" s="90"/>
      <c r="J94" s="90">
        <v>4.0930541296007483E-2</v>
      </c>
    </row>
    <row r="95" spans="1:10" x14ac:dyDescent="0.25">
      <c r="A95" s="76">
        <v>40391</v>
      </c>
      <c r="B95" s="90">
        <v>0.14578355995707981</v>
      </c>
      <c r="C95" s="90"/>
      <c r="D95" s="90">
        <v>9.0983014825040565E-2</v>
      </c>
      <c r="E95" s="90">
        <v>4.4857793456655193E-2</v>
      </c>
      <c r="G95" s="76">
        <v>40391</v>
      </c>
      <c r="H95" s="90">
        <v>9.6592825485405598E-2</v>
      </c>
      <c r="I95" s="90"/>
      <c r="J95" s="90">
        <v>4.4144975189199132E-2</v>
      </c>
    </row>
    <row r="96" spans="1:10" x14ac:dyDescent="0.25">
      <c r="A96" s="76">
        <v>40422</v>
      </c>
      <c r="B96" s="90">
        <v>0.14414413553467509</v>
      </c>
      <c r="C96" s="90"/>
      <c r="D96" s="90">
        <v>9.2716625733492375E-2</v>
      </c>
      <c r="E96" s="90">
        <v>4.704674134797493E-2</v>
      </c>
      <c r="G96" s="76">
        <v>40422</v>
      </c>
      <c r="H96" s="90">
        <v>9.2734536436927639E-2</v>
      </c>
      <c r="I96" s="90"/>
      <c r="J96" s="90">
        <v>4.3617808624972776E-2</v>
      </c>
    </row>
    <row r="97" spans="1:10" x14ac:dyDescent="0.25">
      <c r="A97" s="76">
        <v>40452</v>
      </c>
      <c r="B97" s="90">
        <v>0.14424835933421254</v>
      </c>
      <c r="C97" s="90"/>
      <c r="D97" s="90">
        <v>9.4018899991989091E-2</v>
      </c>
      <c r="E97" s="90">
        <v>5.1954120371045853E-2</v>
      </c>
      <c r="G97" s="76">
        <v>40452</v>
      </c>
      <c r="H97" s="90">
        <v>8.773599264064158E-2</v>
      </c>
      <c r="I97" s="90"/>
      <c r="J97" s="90">
        <v>3.998727587673323E-2</v>
      </c>
    </row>
    <row r="98" spans="1:10" x14ac:dyDescent="0.25">
      <c r="A98" s="76">
        <v>40483</v>
      </c>
      <c r="B98" s="90">
        <v>0.14596237654288147</v>
      </c>
      <c r="C98" s="90"/>
      <c r="D98" s="90">
        <v>9.5649168569366561E-2</v>
      </c>
      <c r="E98" s="90">
        <v>5.6354286993452574E-2</v>
      </c>
      <c r="G98" s="76">
        <v>40483</v>
      </c>
      <c r="H98" s="90">
        <v>8.4827685798925856E-2</v>
      </c>
      <c r="I98" s="90"/>
      <c r="J98" s="90">
        <v>3.7198582009595693E-2</v>
      </c>
    </row>
    <row r="99" spans="1:10" x14ac:dyDescent="0.25">
      <c r="A99" s="76">
        <v>40513</v>
      </c>
      <c r="B99" s="90">
        <v>0.14910307244372656</v>
      </c>
      <c r="C99" s="90"/>
      <c r="D99" s="90">
        <v>9.7824586356658028E-2</v>
      </c>
      <c r="E99" s="90">
        <v>5.9090683472662109E-2</v>
      </c>
      <c r="G99" s="76">
        <v>40513</v>
      </c>
      <c r="H99" s="90">
        <v>8.4990256618934668E-2</v>
      </c>
      <c r="I99" s="90"/>
      <c r="J99" s="90">
        <v>3.6572791630071766E-2</v>
      </c>
    </row>
    <row r="100" spans="1:10" x14ac:dyDescent="0.25">
      <c r="A100" s="76">
        <v>40544</v>
      </c>
      <c r="B100" s="90">
        <v>0.15208220874028178</v>
      </c>
      <c r="C100" s="90"/>
      <c r="D100" s="90">
        <v>0.1000058392602079</v>
      </c>
      <c r="E100" s="90">
        <v>5.9931648779638191E-2</v>
      </c>
      <c r="G100" s="76">
        <v>40544</v>
      </c>
      <c r="H100" s="90">
        <v>8.6940096624855023E-2</v>
      </c>
      <c r="I100" s="90"/>
      <c r="J100" s="90">
        <v>3.7808278040107002E-2</v>
      </c>
    </row>
    <row r="101" spans="1:10" x14ac:dyDescent="0.25">
      <c r="A101" s="76">
        <v>40575</v>
      </c>
      <c r="B101" s="90">
        <v>0.15472954595611199</v>
      </c>
      <c r="C101" s="90"/>
      <c r="D101" s="90">
        <v>0.1027397239387553</v>
      </c>
      <c r="E101" s="90">
        <v>6.014199441345025E-2</v>
      </c>
      <c r="G101" s="76">
        <v>40575</v>
      </c>
      <c r="H101" s="90">
        <v>8.9221587335566843E-2</v>
      </c>
      <c r="I101" s="90"/>
      <c r="J101" s="90">
        <v>4.0181154741326219E-2</v>
      </c>
    </row>
    <row r="102" spans="1:10" x14ac:dyDescent="0.25">
      <c r="A102" s="76">
        <v>40603</v>
      </c>
      <c r="B102" s="90">
        <v>0.15622671078155426</v>
      </c>
      <c r="C102" s="90"/>
      <c r="D102" s="90">
        <v>0.10449079932412819</v>
      </c>
      <c r="E102" s="90">
        <v>6.2989570403219952E-2</v>
      </c>
      <c r="G102" s="76">
        <v>40603</v>
      </c>
      <c r="H102" s="90">
        <v>8.7712187376369988E-2</v>
      </c>
      <c r="I102" s="90"/>
      <c r="J102" s="90">
        <v>3.9041990699086204E-2</v>
      </c>
    </row>
    <row r="103" spans="1:10" x14ac:dyDescent="0.25">
      <c r="A103" s="76">
        <v>40634</v>
      </c>
      <c r="B103" s="90">
        <v>0.15902846896166878</v>
      </c>
      <c r="C103" s="90"/>
      <c r="D103" s="90">
        <v>0.10635593725881698</v>
      </c>
      <c r="E103" s="90">
        <v>6.5103500144501059E-2</v>
      </c>
      <c r="G103" s="76">
        <v>40634</v>
      </c>
      <c r="H103" s="90">
        <v>8.8183888987713344E-2</v>
      </c>
      <c r="I103" s="90"/>
      <c r="J103" s="90">
        <v>3.8730918740497389E-2</v>
      </c>
    </row>
    <row r="104" spans="1:10" x14ac:dyDescent="0.25">
      <c r="A104" s="76">
        <v>40664</v>
      </c>
      <c r="B104" s="90">
        <v>0.16222356925218406</v>
      </c>
      <c r="C104" s="90"/>
      <c r="D104" s="90">
        <v>0.10899142534757278</v>
      </c>
      <c r="E104" s="90">
        <v>6.5527717410316155E-2</v>
      </c>
      <c r="G104" s="76">
        <v>40664</v>
      </c>
      <c r="H104" s="90">
        <v>9.0749259978782915E-2</v>
      </c>
      <c r="I104" s="90"/>
      <c r="J104" s="90">
        <v>4.0790781156675893E-2</v>
      </c>
    </row>
    <row r="105" spans="1:10" x14ac:dyDescent="0.25">
      <c r="A105" s="76">
        <v>40695</v>
      </c>
      <c r="B105" s="90">
        <v>0.16337531821509632</v>
      </c>
      <c r="C105" s="90"/>
      <c r="D105" s="90">
        <v>0.11086193375425046</v>
      </c>
      <c r="E105" s="90">
        <v>6.7126008986431618E-2</v>
      </c>
      <c r="G105" s="76">
        <v>40695</v>
      </c>
      <c r="H105" s="90">
        <v>9.0194886469015412E-2</v>
      </c>
      <c r="I105" s="90"/>
      <c r="J105" s="90">
        <v>4.098478005363182E-2</v>
      </c>
    </row>
    <row r="106" spans="1:10" x14ac:dyDescent="0.25">
      <c r="A106" s="76">
        <v>40725</v>
      </c>
      <c r="B106" s="90">
        <v>0.16358263323611744</v>
      </c>
      <c r="C106" s="90"/>
      <c r="D106" s="90">
        <v>0.11207346273217067</v>
      </c>
      <c r="E106" s="90">
        <v>6.8726537947014554E-2</v>
      </c>
      <c r="G106" s="76">
        <v>40725</v>
      </c>
      <c r="H106" s="90">
        <v>8.8756189652891004E-2</v>
      </c>
      <c r="I106" s="90"/>
      <c r="J106" s="90">
        <v>4.0559416507448098E-2</v>
      </c>
    </row>
    <row r="107" spans="1:10" x14ac:dyDescent="0.25">
      <c r="A107" s="76">
        <v>40756</v>
      </c>
      <c r="B107" s="90">
        <v>0.16693789982068963</v>
      </c>
      <c r="C107" s="90"/>
      <c r="D107" s="90">
        <v>0.11405753670671448</v>
      </c>
      <c r="E107" s="90">
        <v>7.2251925367271985E-2</v>
      </c>
      <c r="G107" s="76">
        <v>40756</v>
      </c>
      <c r="H107" s="90">
        <v>8.8305716421059666E-2</v>
      </c>
      <c r="I107" s="90"/>
      <c r="J107" s="90">
        <v>3.8988609253485906E-2</v>
      </c>
    </row>
    <row r="108" spans="1:10" x14ac:dyDescent="0.25">
      <c r="A108" s="76">
        <v>40787</v>
      </c>
      <c r="B108" s="90">
        <v>0.1670826778560135</v>
      </c>
      <c r="C108" s="90"/>
      <c r="D108" s="90">
        <v>0.11505173778062305</v>
      </c>
      <c r="E108" s="90">
        <v>7.3105884093298767E-2</v>
      </c>
      <c r="G108" s="76">
        <v>40787</v>
      </c>
      <c r="H108" s="90">
        <v>8.7574576894728917E-2</v>
      </c>
      <c r="I108" s="90"/>
      <c r="J108" s="90">
        <v>3.9088271072863945E-2</v>
      </c>
    </row>
    <row r="109" spans="1:10" x14ac:dyDescent="0.25">
      <c r="A109" s="76">
        <v>40817</v>
      </c>
      <c r="B109" s="90">
        <v>0.16966180263329544</v>
      </c>
      <c r="C109" s="90"/>
      <c r="D109" s="90">
        <v>0.11582600245322117</v>
      </c>
      <c r="E109" s="90">
        <v>6.9697508084267445E-2</v>
      </c>
      <c r="G109" s="76">
        <v>40817</v>
      </c>
      <c r="H109" s="90">
        <v>9.3450993195314691E-2</v>
      </c>
      <c r="I109" s="90"/>
      <c r="J109" s="90">
        <v>4.3122933371664729E-2</v>
      </c>
    </row>
    <row r="110" spans="1:10" x14ac:dyDescent="0.25">
      <c r="A110" s="76">
        <v>40848</v>
      </c>
      <c r="B110" s="90">
        <v>0.16876942340230361</v>
      </c>
      <c r="C110" s="90"/>
      <c r="D110" s="90">
        <v>0.1163794326696943</v>
      </c>
      <c r="E110" s="90">
        <v>6.6408742563032863E-2</v>
      </c>
      <c r="G110" s="76">
        <v>40848</v>
      </c>
      <c r="H110" s="90">
        <v>9.5986348155074674E-2</v>
      </c>
      <c r="I110" s="90"/>
      <c r="J110" s="90">
        <v>4.6858852625833336E-2</v>
      </c>
    </row>
    <row r="111" spans="1:10" x14ac:dyDescent="0.25">
      <c r="A111" s="76">
        <v>40878</v>
      </c>
      <c r="B111" s="90">
        <v>0.16910555961523199</v>
      </c>
      <c r="C111" s="90"/>
      <c r="D111" s="90">
        <v>0.1161582141157127</v>
      </c>
      <c r="E111" s="90">
        <v>6.5031090406288294E-2</v>
      </c>
      <c r="G111" s="76">
        <v>40878</v>
      </c>
      <c r="H111" s="90">
        <v>9.7719653582358124E-2</v>
      </c>
      <c r="I111" s="90"/>
      <c r="J111" s="90">
        <v>4.8005287516931006E-2</v>
      </c>
    </row>
    <row r="112" spans="1:10" x14ac:dyDescent="0.25">
      <c r="A112" s="76">
        <v>40909</v>
      </c>
      <c r="B112" s="90">
        <v>0.16889155568961711</v>
      </c>
      <c r="C112" s="90"/>
      <c r="D112" s="90">
        <v>0.11649020644590702</v>
      </c>
      <c r="E112" s="90">
        <v>6.2179177340636604E-2</v>
      </c>
      <c r="G112" s="76">
        <v>40909</v>
      </c>
      <c r="H112" s="90">
        <v>0.10046551525906855</v>
      </c>
      <c r="I112" s="90"/>
      <c r="J112" s="90">
        <v>5.1131701942461527E-2</v>
      </c>
    </row>
    <row r="113" spans="1:10" x14ac:dyDescent="0.25">
      <c r="A113" s="76">
        <v>40940</v>
      </c>
      <c r="B113" s="90">
        <v>0.16757419212309221</v>
      </c>
      <c r="C113" s="90"/>
      <c r="D113" s="90">
        <v>0.11549373561508491</v>
      </c>
      <c r="E113" s="90">
        <v>5.8491055197092745E-2</v>
      </c>
      <c r="G113" s="76">
        <v>40940</v>
      </c>
      <c r="H113" s="90">
        <v>0.10305532237652026</v>
      </c>
      <c r="I113" s="90"/>
      <c r="J113" s="90">
        <v>5.3852774794944436E-2</v>
      </c>
    </row>
    <row r="114" spans="1:10" x14ac:dyDescent="0.25">
      <c r="A114" s="76">
        <v>40969</v>
      </c>
      <c r="B114" s="90">
        <v>0.16740957271550361</v>
      </c>
      <c r="C114" s="90"/>
      <c r="D114" s="90">
        <v>0.11438841086715068</v>
      </c>
      <c r="E114" s="90">
        <v>5.2399926989787238E-2</v>
      </c>
      <c r="G114" s="76">
        <v>40969</v>
      </c>
      <c r="H114" s="90">
        <v>0.10928321332621338</v>
      </c>
      <c r="I114" s="90"/>
      <c r="J114" s="90">
        <v>5.8902022213809024E-2</v>
      </c>
    </row>
    <row r="115" spans="1:10" x14ac:dyDescent="0.25">
      <c r="A115" s="76">
        <v>41000</v>
      </c>
      <c r="B115" s="90">
        <v>0.165429190887314</v>
      </c>
      <c r="C115" s="90"/>
      <c r="D115" s="90">
        <v>0.11295177368535048</v>
      </c>
      <c r="E115" s="90">
        <v>5.1042261111959197E-2</v>
      </c>
      <c r="G115" s="76">
        <v>41000</v>
      </c>
      <c r="H115" s="90">
        <v>0.10883190334738613</v>
      </c>
      <c r="I115" s="90"/>
      <c r="J115" s="90">
        <v>5.8902971711045637E-2</v>
      </c>
    </row>
    <row r="116" spans="1:10" x14ac:dyDescent="0.25">
      <c r="A116" s="76">
        <v>41030</v>
      </c>
      <c r="B116" s="90">
        <v>0.16299554304731334</v>
      </c>
      <c r="C116" s="90"/>
      <c r="D116" s="90">
        <v>0.11019666977980247</v>
      </c>
      <c r="E116" s="90">
        <v>4.9891523093423595E-2</v>
      </c>
      <c r="G116" s="76">
        <v>41030</v>
      </c>
      <c r="H116" s="90">
        <v>0.10772924389430028</v>
      </c>
      <c r="I116" s="90"/>
      <c r="J116" s="90">
        <v>5.743940717674767E-2</v>
      </c>
    </row>
    <row r="117" spans="1:10" x14ac:dyDescent="0.25">
      <c r="A117" s="76">
        <v>41061</v>
      </c>
      <c r="B117" s="90">
        <v>0.16114448936712122</v>
      </c>
      <c r="C117" s="90"/>
      <c r="D117" s="90">
        <v>0.10667782138113435</v>
      </c>
      <c r="E117" s="90">
        <v>4.9157699762254481E-2</v>
      </c>
      <c r="G117" s="76">
        <v>41061</v>
      </c>
      <c r="H117" s="90">
        <v>0.10673971094168544</v>
      </c>
      <c r="I117" s="90"/>
      <c r="J117" s="90">
        <v>5.4825048352515893E-2</v>
      </c>
    </row>
    <row r="118" spans="1:10" x14ac:dyDescent="0.25">
      <c r="A118" s="76">
        <v>41091</v>
      </c>
      <c r="B118" s="90">
        <v>0.16046753014872572</v>
      </c>
      <c r="C118" s="90"/>
      <c r="D118" s="90">
        <v>0.1034992874779892</v>
      </c>
      <c r="E118" s="90">
        <v>5.1985900430543408E-2</v>
      </c>
      <c r="G118" s="76">
        <v>41091</v>
      </c>
      <c r="H118" s="90">
        <v>0.1031208019744223</v>
      </c>
      <c r="I118" s="90"/>
      <c r="J118" s="90">
        <v>4.8967754250663464E-2</v>
      </c>
    </row>
    <row r="119" spans="1:10" x14ac:dyDescent="0.25">
      <c r="A119" s="76">
        <v>41122</v>
      </c>
      <c r="B119" s="90">
        <v>0.15887955265055997</v>
      </c>
      <c r="C119" s="90"/>
      <c r="D119" s="90">
        <v>9.9350383458580271E-2</v>
      </c>
      <c r="E119" s="90">
        <v>5.2405143591022219E-2</v>
      </c>
      <c r="G119" s="76">
        <v>41122</v>
      </c>
      <c r="H119" s="90">
        <v>0.10117245217580861</v>
      </c>
      <c r="I119" s="90"/>
      <c r="J119" s="90">
        <v>4.4607573569406256E-2</v>
      </c>
    </row>
    <row r="120" spans="1:10" x14ac:dyDescent="0.25">
      <c r="A120" s="76">
        <v>41153</v>
      </c>
      <c r="B120" s="90">
        <v>0.15617321720234023</v>
      </c>
      <c r="C120" s="90"/>
      <c r="D120" s="90">
        <v>9.4993932563162797E-2</v>
      </c>
      <c r="E120" s="90">
        <v>5.282388631203716E-2</v>
      </c>
      <c r="G120" s="76">
        <v>41153</v>
      </c>
      <c r="H120" s="90">
        <v>9.8163930581331993E-2</v>
      </c>
      <c r="I120" s="90"/>
      <c r="J120" s="90">
        <v>4.0054226351991407E-2</v>
      </c>
    </row>
    <row r="121" spans="1:10" x14ac:dyDescent="0.25">
      <c r="A121" s="76">
        <v>41183</v>
      </c>
      <c r="B121" s="90">
        <v>0.15342996227778949</v>
      </c>
      <c r="C121" s="90"/>
      <c r="D121" s="90">
        <v>9.2063239048174594E-2</v>
      </c>
      <c r="E121" s="90">
        <v>5.4501192115182784E-2</v>
      </c>
      <c r="G121" s="76">
        <v>41183</v>
      </c>
      <c r="H121" s="90">
        <v>9.381570253530902E-2</v>
      </c>
      <c r="I121" s="90"/>
      <c r="J121" s="90">
        <v>3.5620677542950396E-2</v>
      </c>
    </row>
    <row r="122" spans="1:10" x14ac:dyDescent="0.25">
      <c r="A122" s="76">
        <v>41214</v>
      </c>
      <c r="B122" s="90">
        <v>0.15175341565988343</v>
      </c>
      <c r="C122" s="90"/>
      <c r="D122" s="90">
        <v>8.8706709164128039E-2</v>
      </c>
      <c r="E122" s="90">
        <v>5.5340429036881744E-2</v>
      </c>
      <c r="G122" s="76">
        <v>41214</v>
      </c>
      <c r="H122" s="90">
        <v>9.1357237882935483E-2</v>
      </c>
      <c r="I122" s="90"/>
      <c r="J122" s="90">
        <v>3.1616603713075619E-2</v>
      </c>
    </row>
    <row r="123" spans="1:10" x14ac:dyDescent="0.25">
      <c r="A123" s="76">
        <v>41244</v>
      </c>
      <c r="B123" s="90">
        <v>0.15030640887081392</v>
      </c>
      <c r="C123" s="90"/>
      <c r="D123" s="90">
        <v>8.4822709408909569E-2</v>
      </c>
      <c r="E123" s="90">
        <v>5.8385689976391708E-2</v>
      </c>
      <c r="G123" s="76">
        <v>41244</v>
      </c>
      <c r="H123" s="90">
        <v>8.684992603827868E-2</v>
      </c>
      <c r="I123" s="90"/>
      <c r="J123" s="90">
        <v>2.4978625167454416E-2</v>
      </c>
    </row>
    <row r="124" spans="1:10" x14ac:dyDescent="0.25">
      <c r="A124" s="76">
        <v>41275</v>
      </c>
      <c r="B124" s="90">
        <v>0.15222904152428418</v>
      </c>
      <c r="C124" s="90"/>
      <c r="D124" s="90">
        <v>8.1704475830472134E-2</v>
      </c>
      <c r="E124" s="90">
        <v>6.1543165185151905E-2</v>
      </c>
      <c r="G124" s="76">
        <v>41275</v>
      </c>
      <c r="H124" s="90">
        <v>8.5428345557022167E-2</v>
      </c>
      <c r="I124" s="90"/>
      <c r="J124" s="90">
        <v>1.8992454858680841E-2</v>
      </c>
    </row>
    <row r="125" spans="1:10" x14ac:dyDescent="0.25">
      <c r="A125" s="76">
        <v>41306</v>
      </c>
      <c r="B125" s="90">
        <v>0.15346708753084948</v>
      </c>
      <c r="C125" s="90"/>
      <c r="D125" s="90">
        <v>7.8912980408973876E-2</v>
      </c>
      <c r="E125" s="90">
        <v>6.3128346616488473E-2</v>
      </c>
      <c r="G125" s="76">
        <v>41306</v>
      </c>
      <c r="H125" s="90">
        <v>8.4974444714857933E-2</v>
      </c>
      <c r="I125" s="90"/>
      <c r="J125" s="90">
        <v>1.4847345424211067E-2</v>
      </c>
    </row>
    <row r="126" spans="1:10" x14ac:dyDescent="0.25">
      <c r="A126" s="76">
        <v>41334</v>
      </c>
      <c r="B126" s="90">
        <v>0.15182232308651566</v>
      </c>
      <c r="C126" s="90"/>
      <c r="D126" s="90">
        <v>7.6023608213869887E-2</v>
      </c>
      <c r="E126" s="90">
        <v>6.5886687801203214E-2</v>
      </c>
      <c r="G126" s="76">
        <v>41334</v>
      </c>
      <c r="H126" s="90">
        <v>8.0623612499174158E-2</v>
      </c>
      <c r="I126" s="90"/>
      <c r="J126" s="90">
        <v>9.5103171178334556E-3</v>
      </c>
    </row>
    <row r="127" spans="1:10" x14ac:dyDescent="0.25">
      <c r="A127" s="76">
        <v>41365</v>
      </c>
      <c r="B127" s="90">
        <v>0.15179277588970708</v>
      </c>
      <c r="C127" s="90"/>
      <c r="D127" s="90">
        <v>7.4955170513329117E-2</v>
      </c>
      <c r="E127" s="90">
        <v>6.4933490246532166E-2</v>
      </c>
      <c r="G127" s="76">
        <v>41365</v>
      </c>
      <c r="H127" s="90">
        <v>8.1563108343101209E-2</v>
      </c>
      <c r="I127" s="90"/>
      <c r="J127" s="90">
        <v>9.4106161169529301E-3</v>
      </c>
    </row>
    <row r="128" spans="1:10" x14ac:dyDescent="0.25">
      <c r="A128" s="76">
        <v>41395</v>
      </c>
      <c r="B128" s="90">
        <v>0.15205557985928575</v>
      </c>
      <c r="C128" s="90"/>
      <c r="D128" s="90">
        <v>7.3461288005170822E-2</v>
      </c>
      <c r="E128" s="90">
        <v>6.5039601594703234E-2</v>
      </c>
      <c r="G128" s="76">
        <v>41395</v>
      </c>
      <c r="H128" s="90">
        <v>8.170210585061044E-2</v>
      </c>
      <c r="I128" s="90"/>
      <c r="J128" s="90">
        <v>7.9073927371879904E-3</v>
      </c>
    </row>
    <row r="129" spans="1:10" x14ac:dyDescent="0.25">
      <c r="A129" s="76">
        <v>41426</v>
      </c>
      <c r="B129" s="90">
        <v>0.15249372868778077</v>
      </c>
      <c r="C129" s="90"/>
      <c r="D129" s="90">
        <v>7.3141297557633544E-2</v>
      </c>
      <c r="E129" s="90">
        <v>6.6955140446492534E-2</v>
      </c>
      <c r="G129" s="76">
        <v>41426</v>
      </c>
      <c r="H129" s="90">
        <v>8.0170744765794666E-2</v>
      </c>
      <c r="I129" s="90"/>
      <c r="J129" s="90">
        <v>5.7979542687729424E-3</v>
      </c>
    </row>
    <row r="130" spans="1:10" x14ac:dyDescent="0.25">
      <c r="A130" s="76">
        <v>41456</v>
      </c>
      <c r="B130" s="90">
        <v>0.15623490645451188</v>
      </c>
      <c r="C130" s="90"/>
      <c r="D130" s="90">
        <v>7.3567654847088715E-2</v>
      </c>
      <c r="E130" s="90">
        <v>6.2705592938988808E-2</v>
      </c>
      <c r="G130" s="76">
        <v>41456</v>
      </c>
      <c r="H130" s="90">
        <v>8.8010559215051298E-2</v>
      </c>
      <c r="I130" s="90"/>
      <c r="J130" s="90">
        <v>1.0221139307322158E-2</v>
      </c>
    </row>
    <row r="131" spans="1:10" x14ac:dyDescent="0.25">
      <c r="A131" s="76">
        <v>41487</v>
      </c>
      <c r="B131" s="90">
        <v>0.15770382703348629</v>
      </c>
      <c r="C131" s="90"/>
      <c r="D131" s="90">
        <v>7.3780897007153623E-2</v>
      </c>
      <c r="E131" s="90">
        <v>6.0906370244041774E-2</v>
      </c>
      <c r="G131" s="76">
        <v>41487</v>
      </c>
      <c r="H131" s="90">
        <v>9.1240338925647091E-2</v>
      </c>
      <c r="I131" s="90"/>
      <c r="J131" s="90">
        <v>1.2135403391112076E-2</v>
      </c>
    </row>
    <row r="132" spans="1:10" x14ac:dyDescent="0.25">
      <c r="A132" s="76">
        <v>41518</v>
      </c>
      <c r="B132" s="90">
        <v>0.15721298464037137</v>
      </c>
      <c r="C132" s="90"/>
      <c r="D132" s="90">
        <v>7.5596520167002801E-2</v>
      </c>
      <c r="E132" s="90">
        <v>5.8585604593711871E-2</v>
      </c>
      <c r="G132" s="76">
        <v>41518</v>
      </c>
      <c r="H132" s="90">
        <v>9.3169016864264709E-2</v>
      </c>
      <c r="I132" s="90"/>
      <c r="J132" s="90">
        <v>1.6069475628113894E-2</v>
      </c>
    </row>
    <row r="133" spans="1:10" x14ac:dyDescent="0.25">
      <c r="A133" s="76">
        <v>41548</v>
      </c>
      <c r="B133" s="90">
        <v>0.15687837924415393</v>
      </c>
      <c r="C133" s="90"/>
      <c r="D133" s="90">
        <v>7.773467049036431E-2</v>
      </c>
      <c r="E133" s="90">
        <v>5.8375129277160598E-2</v>
      </c>
      <c r="G133" s="76">
        <v>41548</v>
      </c>
      <c r="H133" s="90">
        <v>9.3070261424480272E-2</v>
      </c>
      <c r="I133" s="90"/>
      <c r="J133" s="90">
        <v>1.8291757504190098E-2</v>
      </c>
    </row>
    <row r="134" spans="1:10" x14ac:dyDescent="0.25">
      <c r="A134" s="76">
        <v>41579</v>
      </c>
      <c r="B134" s="90">
        <v>0.16580684147849212</v>
      </c>
      <c r="C134" s="90"/>
      <c r="D134" s="90">
        <v>7.9556797730377937E-2</v>
      </c>
      <c r="E134" s="90">
        <v>5.774389162550464E-2</v>
      </c>
      <c r="G134" s="76">
        <v>41579</v>
      </c>
      <c r="H134" s="90">
        <v>0.10216362458677963</v>
      </c>
      <c r="I134" s="90"/>
      <c r="J134" s="90">
        <v>2.0622105480894826E-2</v>
      </c>
    </row>
    <row r="135" spans="1:10" x14ac:dyDescent="0.25">
      <c r="A135" s="76">
        <v>41609</v>
      </c>
      <c r="B135" s="90">
        <v>0.16865408335348819</v>
      </c>
      <c r="C135" s="90"/>
      <c r="D135" s="90">
        <v>8.213356184231535E-2</v>
      </c>
      <c r="E135" s="90">
        <v>5.9108180800137466E-2</v>
      </c>
      <c r="G135" s="76">
        <v>41609</v>
      </c>
      <c r="H135" s="90">
        <v>0.10343221262873326</v>
      </c>
      <c r="I135" s="90"/>
      <c r="J135" s="90">
        <v>2.1740348587226066E-2</v>
      </c>
    </row>
    <row r="136" spans="1:10" x14ac:dyDescent="0.25">
      <c r="A136" s="76">
        <v>41640</v>
      </c>
      <c r="B136" s="90">
        <v>0.17359288360442737</v>
      </c>
      <c r="C136" s="90"/>
      <c r="D136" s="90">
        <v>8.482276055464677E-2</v>
      </c>
      <c r="E136" s="90">
        <v>5.5852940506185389E-2</v>
      </c>
      <c r="G136" s="76">
        <v>41640</v>
      </c>
      <c r="H136" s="90">
        <v>0.11151168745317541</v>
      </c>
      <c r="I136" s="90"/>
      <c r="J136" s="90">
        <v>2.7437362663945475E-2</v>
      </c>
    </row>
    <row r="137" spans="1:10" x14ac:dyDescent="0.25">
      <c r="A137" s="76">
        <v>41671</v>
      </c>
      <c r="B137" s="90">
        <v>0.16693344553903233</v>
      </c>
      <c r="C137" s="90"/>
      <c r="D137" s="90">
        <v>8.8061359700496E-2</v>
      </c>
      <c r="E137" s="90">
        <v>5.6797540552364412E-2</v>
      </c>
      <c r="G137" s="76">
        <v>41671</v>
      </c>
      <c r="H137" s="90">
        <v>0.10421665528205359</v>
      </c>
      <c r="I137" s="90"/>
      <c r="J137" s="90">
        <v>2.958354646793615E-2</v>
      </c>
    </row>
    <row r="138" spans="1:10" x14ac:dyDescent="0.25">
      <c r="A138" s="76">
        <v>41699</v>
      </c>
      <c r="B138" s="90">
        <v>0.16439013554145609</v>
      </c>
      <c r="C138" s="90"/>
      <c r="D138" s="90">
        <v>9.0442001163789199E-2</v>
      </c>
      <c r="E138" s="90">
        <v>6.1530882776396734E-2</v>
      </c>
      <c r="G138" s="76">
        <v>41699</v>
      </c>
      <c r="H138" s="90">
        <v>9.6897089320693741E-2</v>
      </c>
      <c r="I138" s="90"/>
      <c r="J138" s="90">
        <v>2.7235305968467349E-2</v>
      </c>
    </row>
    <row r="139" spans="1:10" x14ac:dyDescent="0.25">
      <c r="A139" s="76">
        <v>41730</v>
      </c>
      <c r="B139" s="90">
        <v>0.16609641993208002</v>
      </c>
      <c r="C139" s="90"/>
      <c r="D139" s="90">
        <v>9.2718045495807644E-2</v>
      </c>
      <c r="E139" s="90">
        <v>6.279775205469762E-2</v>
      </c>
      <c r="G139" s="76">
        <v>41730</v>
      </c>
      <c r="H139" s="90">
        <v>9.7195037981286703E-2</v>
      </c>
      <c r="I139" s="90"/>
      <c r="J139" s="90">
        <v>2.8152386833022014E-2</v>
      </c>
    </row>
    <row r="140" spans="1:10" x14ac:dyDescent="0.25">
      <c r="A140" s="76">
        <v>41760</v>
      </c>
      <c r="B140" s="90">
        <v>0.16589712836001724</v>
      </c>
      <c r="C140" s="90"/>
      <c r="D140" s="90">
        <v>9.565078776503122E-2</v>
      </c>
      <c r="E140" s="90">
        <v>6.3750743961491496E-2</v>
      </c>
      <c r="G140" s="76">
        <v>41760</v>
      </c>
      <c r="H140" s="90">
        <v>9.6024736037433556E-2</v>
      </c>
      <c r="I140" s="90"/>
      <c r="J140" s="90">
        <v>2.9988269324016104E-2</v>
      </c>
    </row>
    <row r="141" spans="1:10" x14ac:dyDescent="0.25">
      <c r="A141" s="76">
        <v>41791</v>
      </c>
      <c r="B141" s="90">
        <v>0.16542750314403709</v>
      </c>
      <c r="C141" s="90"/>
      <c r="D141" s="90">
        <v>9.793770422890824E-2</v>
      </c>
      <c r="E141" s="90">
        <v>6.5236132991559836E-2</v>
      </c>
      <c r="G141" s="76">
        <v>41791</v>
      </c>
      <c r="H141" s="90">
        <v>9.4055549797305904E-2</v>
      </c>
      <c r="I141" s="90"/>
      <c r="J141" s="90">
        <v>3.0698894099199237E-2</v>
      </c>
    </row>
    <row r="142" spans="1:10" x14ac:dyDescent="0.25">
      <c r="A142" s="76">
        <v>41821</v>
      </c>
      <c r="B142" s="90">
        <v>0.16663676801472938</v>
      </c>
      <c r="C142" s="90"/>
      <c r="D142" s="90">
        <v>0.10044490907375181</v>
      </c>
      <c r="E142" s="90">
        <v>6.5023149659961144E-2</v>
      </c>
      <c r="G142" s="76">
        <v>41821</v>
      </c>
      <c r="H142" s="90">
        <v>9.5409774320127427E-2</v>
      </c>
      <c r="I142" s="90"/>
      <c r="J142" s="90">
        <v>3.3259145047786154E-2</v>
      </c>
    </row>
    <row r="143" spans="1:10" x14ac:dyDescent="0.25">
      <c r="A143" s="76">
        <v>41852</v>
      </c>
      <c r="B143" s="90">
        <v>0.1615059804051131</v>
      </c>
      <c r="C143" s="90"/>
      <c r="D143" s="90">
        <v>0.10219320800585163</v>
      </c>
      <c r="E143" s="90">
        <v>6.5129396981355558E-2</v>
      </c>
      <c r="G143" s="76">
        <v>41852</v>
      </c>
      <c r="H143" s="90">
        <v>9.0483450834138113E-2</v>
      </c>
      <c r="I143" s="90"/>
      <c r="J143" s="90">
        <v>3.4797472616507674E-2</v>
      </c>
    </row>
    <row r="144" spans="1:10" x14ac:dyDescent="0.25">
      <c r="A144" s="76">
        <v>41883</v>
      </c>
      <c r="B144" s="90">
        <v>0.17966293621392149</v>
      </c>
      <c r="C144" s="90"/>
      <c r="D144" s="90">
        <v>0.10438205361801645</v>
      </c>
      <c r="E144" s="90">
        <v>6.7464508763476649E-2</v>
      </c>
      <c r="G144" s="76">
        <v>41883</v>
      </c>
      <c r="H144" s="90">
        <v>0.10510740781481598</v>
      </c>
      <c r="I144" s="90"/>
      <c r="J144" s="90">
        <v>3.45843300189006E-2</v>
      </c>
    </row>
    <row r="145" spans="1:11" x14ac:dyDescent="0.25">
      <c r="A145" s="76">
        <v>41913</v>
      </c>
      <c r="B145" s="90">
        <v>0.18080649032490403</v>
      </c>
      <c r="C145" s="90"/>
      <c r="D145" s="90">
        <v>0.10591576542742631</v>
      </c>
      <c r="E145" s="90">
        <v>6.5872387093848683E-2</v>
      </c>
      <c r="G145" s="76">
        <v>41913</v>
      </c>
      <c r="H145" s="90">
        <v>0.10783101675466855</v>
      </c>
      <c r="I145" s="90"/>
      <c r="J145" s="90">
        <v>3.7568642192484125E-2</v>
      </c>
    </row>
    <row r="146" spans="1:11" x14ac:dyDescent="0.25">
      <c r="A146" s="76">
        <v>41944</v>
      </c>
      <c r="B146" s="90">
        <v>0.18064160152304565</v>
      </c>
      <c r="C146" s="90"/>
      <c r="D146" s="90">
        <v>0.1072333775387373</v>
      </c>
      <c r="E146" s="90">
        <v>6.5554342816816602E-2</v>
      </c>
      <c r="G146" s="76">
        <v>41944</v>
      </c>
      <c r="H146" s="90">
        <v>0.10800693505879133</v>
      </c>
      <c r="I146" s="90"/>
      <c r="J146" s="90">
        <v>3.9114884194213273E-2</v>
      </c>
    </row>
    <row r="147" spans="1:11" x14ac:dyDescent="0.25">
      <c r="A147" s="76">
        <v>41974</v>
      </c>
      <c r="B147" s="90">
        <v>0.193078017184658</v>
      </c>
      <c r="C147" s="90">
        <v>0.18730767974273776</v>
      </c>
      <c r="D147" s="90">
        <v>0.10910092068966115</v>
      </c>
      <c r="E147" s="90">
        <v>6.407616596391974E-2</v>
      </c>
      <c r="G147" s="76">
        <v>41974</v>
      </c>
      <c r="H147" s="90">
        <v>0.12123366291535986</v>
      </c>
      <c r="I147" s="90">
        <v>0.11581080163296931</v>
      </c>
      <c r="J147" s="90">
        <v>4.2313469811585014E-2</v>
      </c>
    </row>
    <row r="148" spans="1:11" x14ac:dyDescent="0.25">
      <c r="A148" s="76">
        <v>42005</v>
      </c>
      <c r="B148" s="90">
        <v>0.18214979561745559</v>
      </c>
      <c r="C148" s="90">
        <v>0.17735882837119554</v>
      </c>
      <c r="D148" s="90">
        <v>0.11009069840767882</v>
      </c>
      <c r="E148" s="90">
        <v>7.1378130703005471E-2</v>
      </c>
      <c r="G148" s="76">
        <v>42005</v>
      </c>
      <c r="H148" s="90">
        <v>0.10339175473160456</v>
      </c>
      <c r="I148" s="90">
        <v>9.891997477925818E-2</v>
      </c>
      <c r="J148" s="90">
        <v>3.6133430947737688E-2</v>
      </c>
    </row>
    <row r="149" spans="1:11" x14ac:dyDescent="0.25">
      <c r="A149" s="76">
        <v>42036</v>
      </c>
      <c r="B149" s="90">
        <v>0.20942399954761282</v>
      </c>
      <c r="C149" s="90">
        <v>0.18815867205437153</v>
      </c>
      <c r="D149" s="90">
        <v>0.11042111532356524</v>
      </c>
      <c r="E149" s="90">
        <v>7.7017522988958254E-2</v>
      </c>
      <c r="G149" s="76">
        <v>42036</v>
      </c>
      <c r="H149" s="90">
        <v>0.12293808942977802</v>
      </c>
      <c r="I149" s="90">
        <v>0.10319344550399911</v>
      </c>
      <c r="J149" s="90">
        <v>3.1014901449239796E-2</v>
      </c>
    </row>
    <row r="150" spans="1:11" x14ac:dyDescent="0.25">
      <c r="A150" s="76">
        <v>42064</v>
      </c>
      <c r="B150" s="90">
        <v>0.24296033981895993</v>
      </c>
      <c r="C150" s="90">
        <v>0.19298935935220696</v>
      </c>
      <c r="D150" s="90">
        <v>0.11339634308120483</v>
      </c>
      <c r="E150" s="90">
        <v>8.1286320147059721E-2</v>
      </c>
      <c r="G150" s="76">
        <v>42064</v>
      </c>
      <c r="H150" s="90">
        <v>0.14952008238660763</v>
      </c>
      <c r="I150" s="90">
        <v>0.10330569907696163</v>
      </c>
      <c r="J150" s="90">
        <v>2.9696133517880918E-2</v>
      </c>
    </row>
    <row r="151" spans="1:11" x14ac:dyDescent="0.25">
      <c r="A151" s="76">
        <v>42095</v>
      </c>
      <c r="B151" s="90">
        <v>0.22869821731649109</v>
      </c>
      <c r="C151" s="90">
        <v>0.19119593712061378</v>
      </c>
      <c r="D151" s="90">
        <v>0.11483198605482703</v>
      </c>
      <c r="E151" s="90">
        <v>8.1715956114139621E-2</v>
      </c>
      <c r="G151" s="76">
        <v>42095</v>
      </c>
      <c r="H151" s="90">
        <v>0.13587879551149218</v>
      </c>
      <c r="I151" s="90">
        <v>0.10120954617306399</v>
      </c>
      <c r="J151" s="90">
        <v>3.0614349130663188E-2</v>
      </c>
    </row>
    <row r="152" spans="1:11" x14ac:dyDescent="0.25">
      <c r="A152" s="76">
        <v>42125</v>
      </c>
      <c r="B152" s="90">
        <v>0.24765784785145906</v>
      </c>
      <c r="C152" s="90">
        <v>0.19791566868124333</v>
      </c>
      <c r="D152" s="90">
        <v>0.11615824597677182</v>
      </c>
      <c r="E152" s="90">
        <v>8.4730892085789655E-2</v>
      </c>
      <c r="G152" s="76">
        <v>42125</v>
      </c>
      <c r="H152" s="90">
        <v>0.15020034642175917</v>
      </c>
      <c r="I152" s="90">
        <v>0.10434364635620796</v>
      </c>
      <c r="J152" s="90">
        <v>2.8972489047999428E-2</v>
      </c>
    </row>
    <row r="153" spans="1:11" x14ac:dyDescent="0.25">
      <c r="A153" s="76">
        <v>42156</v>
      </c>
      <c r="B153" s="90">
        <v>0.25164816394908329</v>
      </c>
      <c r="C153" s="90">
        <v>0.2064404548542107</v>
      </c>
      <c r="D153" s="90">
        <v>0.11892594644785093</v>
      </c>
      <c r="E153" s="90">
        <v>8.8944488180545234E-2</v>
      </c>
      <c r="G153" s="76">
        <v>42156</v>
      </c>
      <c r="H153" s="90">
        <v>0.14941411388232506</v>
      </c>
      <c r="I153" s="90">
        <v>0.10789894980779291</v>
      </c>
      <c r="J153" s="90">
        <v>2.7532586456633812E-2</v>
      </c>
    </row>
    <row r="154" spans="1:11" x14ac:dyDescent="0.25">
      <c r="A154" s="76">
        <v>42186</v>
      </c>
      <c r="B154" s="90">
        <v>0.27208501216158343</v>
      </c>
      <c r="C154" s="90">
        <v>0.20992435985349434</v>
      </c>
      <c r="D154" s="90">
        <v>0.12147525766808887</v>
      </c>
      <c r="E154" s="90">
        <v>9.5586385368727544E-2</v>
      </c>
      <c r="G154" s="76">
        <v>42186</v>
      </c>
      <c r="H154" s="90">
        <v>0.16109968976426625</v>
      </c>
      <c r="I154" s="90">
        <v>0.10436235427139362</v>
      </c>
      <c r="J154" s="90">
        <v>2.363015152898984E-2</v>
      </c>
    </row>
    <row r="155" spans="1:11" x14ac:dyDescent="0.25">
      <c r="A155" s="76">
        <v>42217</v>
      </c>
      <c r="B155" s="90">
        <v>0.29275895151981035</v>
      </c>
      <c r="C155" s="90">
        <v>0.21547133261069407</v>
      </c>
      <c r="D155" s="90">
        <v>0.12414358384872082</v>
      </c>
      <c r="E155" s="90">
        <v>9.5258529093804389E-2</v>
      </c>
      <c r="G155" s="76">
        <v>42217</v>
      </c>
      <c r="H155" s="90">
        <v>0.18032310836183485</v>
      </c>
      <c r="I155" s="90">
        <v>0.10975746850960522</v>
      </c>
      <c r="J155" s="90">
        <v>2.6372818825538324E-2</v>
      </c>
    </row>
    <row r="156" spans="1:11" x14ac:dyDescent="0.25">
      <c r="A156" s="76">
        <v>42248</v>
      </c>
      <c r="B156" s="90">
        <v>0.30881779729670966</v>
      </c>
      <c r="C156" s="90">
        <v>0.22411067302177279</v>
      </c>
      <c r="D156" s="90">
        <v>0.12637159610488702</v>
      </c>
      <c r="E156" s="90">
        <v>9.4931813812181298E-2</v>
      </c>
      <c r="G156" s="76">
        <v>42248</v>
      </c>
      <c r="H156" s="90">
        <v>0.19534182931432964</v>
      </c>
      <c r="I156" s="90">
        <v>0.11797890752651941</v>
      </c>
      <c r="J156" s="90">
        <v>2.8713917977452041E-2</v>
      </c>
    </row>
    <row r="157" spans="1:11" x14ac:dyDescent="0.25">
      <c r="A157" s="76">
        <v>42278</v>
      </c>
      <c r="B157" s="90">
        <v>0.30553025105879272</v>
      </c>
      <c r="C157" s="90">
        <v>0.22998208025319467</v>
      </c>
      <c r="D157" s="90">
        <v>0.12815683092783692</v>
      </c>
      <c r="E157" s="90">
        <v>9.9293223148219312E-2</v>
      </c>
      <c r="G157" s="76">
        <v>42278</v>
      </c>
      <c r="H157" s="90">
        <v>0.18760875039322067</v>
      </c>
      <c r="I157" s="90">
        <v>0.11888443806712568</v>
      </c>
      <c r="J157" s="90">
        <v>2.6256513887128685E-2</v>
      </c>
    </row>
    <row r="158" spans="1:11" x14ac:dyDescent="0.25">
      <c r="A158" s="76">
        <v>42309</v>
      </c>
      <c r="B158" s="90">
        <v>0.29717724182594152</v>
      </c>
      <c r="C158" s="90">
        <v>0.22855810251972009</v>
      </c>
      <c r="D158" s="90">
        <v>0.13061810128487927</v>
      </c>
      <c r="E158" s="90">
        <v>0.10476179952444098</v>
      </c>
      <c r="G158" s="76">
        <v>42309</v>
      </c>
      <c r="H158" s="90">
        <v>0.17416916695013196</v>
      </c>
      <c r="I158" s="90">
        <v>0.11205700907523131</v>
      </c>
      <c r="J158" s="90">
        <v>2.3404413305717631E-2</v>
      </c>
    </row>
    <row r="159" spans="1:11" x14ac:dyDescent="0.25">
      <c r="A159" s="76">
        <v>42339</v>
      </c>
      <c r="B159" s="90">
        <v>0.29681707112584221</v>
      </c>
      <c r="C159" s="90">
        <v>0.22914846401469902</v>
      </c>
      <c r="D159" s="90">
        <v>0.13285783603385881</v>
      </c>
      <c r="E159" s="146">
        <v>0.10673497995621717</v>
      </c>
      <c r="G159" s="76">
        <v>42339</v>
      </c>
      <c r="H159" s="90">
        <v>0.17175032380122723</v>
      </c>
      <c r="I159" s="90">
        <v>0.11060776633564484</v>
      </c>
      <c r="J159" s="90">
        <v>2.3603533412014377E-2</v>
      </c>
    </row>
    <row r="160" spans="1:11" x14ac:dyDescent="0.25">
      <c r="A160" s="76">
        <v>42370</v>
      </c>
      <c r="B160" s="90">
        <f>'Fatores Condicionantes da DLSP'!FP82</f>
        <v>0.31883719187525172</v>
      </c>
      <c r="C160" s="90">
        <f>'Fatores Condicionantes da DLSP'!FP83</f>
        <v>0.25008977929377219</v>
      </c>
      <c r="D160" s="90">
        <f>'Fatores Condicionantes da DLSP'!FP84</f>
        <v>0.13420460580128513</v>
      </c>
      <c r="E160" s="90">
        <f>'Fatores Condicionantes da DLSP'!FP85</f>
        <v>0.10706293382226528</v>
      </c>
      <c r="F160" s="90"/>
      <c r="G160" s="76">
        <v>42370</v>
      </c>
      <c r="H160" s="90">
        <f>'Fatores Condicionantes da DLSP'!FP88</f>
        <v>0.19129378428542521</v>
      </c>
      <c r="I160" s="90">
        <f>'Fatores Condicionantes da DLSP'!FP89</f>
        <v>0.12919486426818549</v>
      </c>
      <c r="J160" s="90">
        <f>'Fatores Condicionantes da DLSP'!FP90</f>
        <v>2.4516828402257218E-2</v>
      </c>
      <c r="K160" s="98"/>
    </row>
    <row r="161" spans="1:10" x14ac:dyDescent="0.25">
      <c r="A161" s="76">
        <v>42401</v>
      </c>
      <c r="B161" s="90">
        <f>'Fatores Condicionantes da DLSP'!FQ82</f>
        <v>0.29774856066464372</v>
      </c>
      <c r="C161" s="90">
        <f>'Fatores Condicionantes da DLSP'!FQ83</f>
        <v>0.24449371025763766</v>
      </c>
      <c r="D161" s="90">
        <f>'Fatores Condicionantes da DLSP'!FQ84</f>
        <v>0.13622956939029773</v>
      </c>
      <c r="E161" s="90">
        <f>'Fatores Condicionantes da DLSP'!FQ85</f>
        <v>0.1035630312454705</v>
      </c>
      <c r="G161" s="76">
        <v>42401</v>
      </c>
      <c r="H161" s="90">
        <f>'Fatores Condicionantes da DLSP'!FQ88</f>
        <v>0.17596233646936987</v>
      </c>
      <c r="I161" s="90">
        <f>'Fatores Condicionantes da DLSP'!FQ89</f>
        <v>0.1277051468941599</v>
      </c>
      <c r="J161" s="90">
        <f>'Fatores Condicionantes da DLSP'!FQ90</f>
        <v>2.9600971779527807E-2</v>
      </c>
    </row>
    <row r="162" spans="1:10" x14ac:dyDescent="0.25">
      <c r="A162" s="76">
        <v>42430</v>
      </c>
      <c r="B162" s="90">
        <f>'Fatores Condicionantes da DLSP'!FR82</f>
        <v>0.2498650273434222</v>
      </c>
      <c r="C162" s="90">
        <f>'Fatores Condicionantes da DLSP'!FR83</f>
        <v>0.24622954792102703</v>
      </c>
      <c r="D162" s="90">
        <f>'Fatores Condicionantes da DLSP'!FR84</f>
        <v>0.13757901068411038</v>
      </c>
      <c r="E162" s="90">
        <f>'Fatores Condicionantes da DLSP'!FR85</f>
        <v>9.3869277812698382E-2</v>
      </c>
      <c r="G162" s="76">
        <v>42430</v>
      </c>
      <c r="H162" s="90">
        <f>'Fatores Condicionantes da DLSP'!FR88</f>
        <v>0.14260913318879664</v>
      </c>
      <c r="I162" s="90">
        <f>'Fatores Condicionantes da DLSP'!FR89</f>
        <v>0.13928562872977679</v>
      </c>
      <c r="J162" s="90">
        <f>'Fatores Condicionantes da DLSP'!FR90</f>
        <v>3.9958826669685754E-2</v>
      </c>
    </row>
    <row r="163" spans="1:10" x14ac:dyDescent="0.25">
      <c r="A163" s="76">
        <v>42461</v>
      </c>
      <c r="B163" s="90">
        <f>'Fatores Condicionantes da DLSP'!FS82</f>
        <v>0.26092892443802262</v>
      </c>
      <c r="C163" s="90">
        <f>'Fatores Condicionantes da DLSP'!FS83</f>
        <v>0.24812689693480583</v>
      </c>
      <c r="D163" s="90">
        <f>'Fatores Condicionantes da DLSP'!FS84</f>
        <v>0.13881857176558876</v>
      </c>
      <c r="E163" s="90">
        <f>'Fatores Condicionantes da DLSP'!FS85</f>
        <v>9.2783120253555396E-2</v>
      </c>
      <c r="G163" s="76">
        <v>42461</v>
      </c>
      <c r="H163" s="90">
        <f>'Fatores Condicionantes da DLSP'!FS88</f>
        <v>0.15386932783648133</v>
      </c>
      <c r="I163" s="90">
        <f>'Fatores Condicionantes da DLSP'!FS89</f>
        <v>0.14215426080630378</v>
      </c>
      <c r="J163" s="90">
        <f>'Fatores Condicionantes da DLSP'!FS90</f>
        <v>4.2126795938568273E-2</v>
      </c>
    </row>
    <row r="164" spans="1:10" x14ac:dyDescent="0.25">
      <c r="A164" s="76">
        <v>42491</v>
      </c>
      <c r="B164" s="90">
        <f>'Fatores Condicionantes da DLSP'!FT82</f>
        <v>0.2485427370990636</v>
      </c>
      <c r="C164" s="90">
        <f>'Fatores Condicionantes da DLSP'!FT83</f>
        <v>0.24301828454592678</v>
      </c>
      <c r="D164" s="90">
        <f>'Fatores Condicionantes da DLSP'!FT84</f>
        <v>0.1401717575128103</v>
      </c>
      <c r="E164" s="90">
        <f>'Fatores Condicionantes da DLSP'!FT85</f>
        <v>9.3217022624114465E-2</v>
      </c>
      <c r="G164" s="76">
        <v>42491</v>
      </c>
      <c r="H164" s="90">
        <f>'Fatores Condicionantes da DLSP'!FT88</f>
        <v>0.1420813171222961</v>
      </c>
      <c r="I164" s="90">
        <f>'Fatores Condicionantes da DLSP'!FT89</f>
        <v>0.13702792658884455</v>
      </c>
      <c r="J164" s="90">
        <f>'Fatores Condicionantes da DLSP'!FT90</f>
        <v>4.2950973061128828E-2</v>
      </c>
    </row>
    <row r="165" spans="1:10" x14ac:dyDescent="0.25">
      <c r="A165" s="76">
        <v>42522</v>
      </c>
      <c r="B165" s="90">
        <f>'Fatores Condicionantes da DLSP'!FU$82</f>
        <v>0.2424120677621433</v>
      </c>
      <c r="C165" s="90">
        <f>'Fatores Condicionantes da DLSP'!FU$83</f>
        <v>0.24279570093161174</v>
      </c>
      <c r="D165" s="90">
        <f>'Fatores Condicionantes da DLSP'!FU84</f>
        <v>0.14118704848120989</v>
      </c>
      <c r="E165" s="90">
        <f>'Fatores Condicionantes da DLSP'!FU85</f>
        <v>8.8444570099512898E-2</v>
      </c>
      <c r="G165" s="76">
        <v>42522</v>
      </c>
      <c r="H165" s="90">
        <f>'Fatores Condicionantes da DLSP'!FU88</f>
        <v>0.14145644334332408</v>
      </c>
      <c r="I165" s="90">
        <f>'Fatores Condicionantes da DLSP'!FU89</f>
        <v>0.14180890333991658</v>
      </c>
      <c r="J165" s="90">
        <f>'Fatores Condicionantes da DLSP'!FU90</f>
        <v>4.8456742612878134E-2</v>
      </c>
    </row>
    <row r="166" spans="1:10" x14ac:dyDescent="0.25">
      <c r="A166" s="76">
        <v>42552</v>
      </c>
      <c r="B166" s="90">
        <f>'Fatores Condicionantes da DLSP'!FV82</f>
        <v>0.2225024690551789</v>
      </c>
      <c r="C166" s="90">
        <f>'Fatores Condicionantes da DLSP'!FV83</f>
        <v>0.24097418857737996</v>
      </c>
      <c r="D166" s="90">
        <f>'Fatores Condicionantes da DLSP'!FV84</f>
        <v>0.14039753382027231</v>
      </c>
      <c r="E166" s="90">
        <f>'Fatores Condicionantes da DLSP'!FV85</f>
        <v>8.7362832303747195E-2</v>
      </c>
      <c r="G166" s="76">
        <v>42552</v>
      </c>
      <c r="H166" s="90">
        <f>'Fatores Condicionantes da DLSP'!FV88</f>
        <v>0.1242820084857208</v>
      </c>
      <c r="I166" s="90">
        <f>'Fatores Condicionantes da DLSP'!FV89</f>
        <v>0.1412696403721867</v>
      </c>
      <c r="J166" s="90">
        <f>'Fatores Condicionantes da DLSP'!FV90</f>
        <v>4.8773693509610583E-2</v>
      </c>
    </row>
    <row r="167" spans="1:10" x14ac:dyDescent="0.25">
      <c r="A167" s="76">
        <v>42583</v>
      </c>
      <c r="B167" s="90">
        <f>'Fatores Condicionantes da DLSP'!FW82</f>
        <v>0.21033964995310184</v>
      </c>
      <c r="C167" s="90">
        <f>'Fatores Condicionantes da DLSP'!FW83</f>
        <v>0.24134654878675676</v>
      </c>
      <c r="D167" s="90">
        <f>'Fatores Condicionantes da DLSP'!FW84</f>
        <v>0.14163819971603164</v>
      </c>
      <c r="E167" s="90">
        <f>'Fatores Condicionantes da DLSP'!FW85</f>
        <v>8.9749779251530493E-2</v>
      </c>
      <c r="G167" s="76">
        <v>42583</v>
      </c>
      <c r="H167" s="90">
        <f>'Fatores Condicionantes da DLSP'!FW88</f>
        <v>0.11065831165792539</v>
      </c>
      <c r="I167" s="90">
        <f>'Fatores Condicionantes da DLSP'!FW89</f>
        <v>0.13911153956768585</v>
      </c>
      <c r="J167" s="90">
        <f>'Fatores Condicionantes da DLSP'!FW90</f>
        <v>4.7614985983424063E-2</v>
      </c>
    </row>
    <row r="168" spans="1:10" x14ac:dyDescent="0.25">
      <c r="A168" s="76">
        <v>42614</v>
      </c>
      <c r="B168" s="90">
        <f>'Fatores Condicionantes da DLSP'!FX82</f>
        <v>0.18479560860750222</v>
      </c>
      <c r="C168" s="90">
        <f>'Fatores Condicionantes da DLSP'!FX83</f>
        <v>0.23355194410797675</v>
      </c>
      <c r="D168" s="90">
        <f>'Fatores Condicionantes da DLSP'!FX84</f>
        <v>0.14163819971603209</v>
      </c>
      <c r="E168" s="90">
        <f>'Fatores Condicionantes da DLSP'!FX85</f>
        <v>8.4763854261917126E-2</v>
      </c>
      <c r="F168" s="91"/>
      <c r="G168" s="76">
        <v>42614</v>
      </c>
      <c r="H168" s="90">
        <f>'Fatores Condicionantes da DLSP'!FX88</f>
        <v>9.2215235558017028E-2</v>
      </c>
      <c r="I168" s="90">
        <f>'Fatores Condicionantes da DLSP'!FX89</f>
        <v>0.13716173272319843</v>
      </c>
      <c r="J168" s="90">
        <f>'Fatores Condicionantes da DLSP'!FX90</f>
        <v>5.2430162777513223E-2</v>
      </c>
    </row>
    <row r="169" spans="1:10" x14ac:dyDescent="0.25">
      <c r="A169" s="76">
        <v>42644</v>
      </c>
      <c r="B169" s="90">
        <f>'Fatores Condicionantes da DLSP'!FY82</f>
        <v>0.18969974510726728</v>
      </c>
      <c r="C169" s="90">
        <f>'Fatores Condicionantes da DLSP'!FY83</f>
        <v>0.2311442202948939</v>
      </c>
      <c r="D169" s="90">
        <f>'Fatores Condicionantes da DLSP'!FY84</f>
        <v>0.14096073663638609</v>
      </c>
      <c r="E169" s="90">
        <f>'Fatores Condicionantes da DLSP'!FY85</f>
        <v>7.8738583895058722E-2</v>
      </c>
      <c r="G169" s="76">
        <v>42644</v>
      </c>
      <c r="H169" s="90">
        <f>'Fatores Condicionantes da DLSP'!FY88</f>
        <v>0.10286195642650986</v>
      </c>
      <c r="I169" s="90">
        <f>'Fatores Condicionantes da DLSP'!FY89</f>
        <v>0.14128134348317833</v>
      </c>
      <c r="J169" s="90">
        <f>'Fatores Condicionantes da DLSP'!FY90</f>
        <v>5.7680473907458119E-2</v>
      </c>
    </row>
    <row r="170" spans="1:10" x14ac:dyDescent="0.25">
      <c r="A170" s="76">
        <v>42675</v>
      </c>
      <c r="B170" s="90">
        <f>'Fatores Condicionantes da DLSP'!FZ82</f>
        <v>0.19370207655958738</v>
      </c>
      <c r="C170" s="90">
        <f>'Fatores Condicionantes da DLSP'!FZ83</f>
        <v>0.2328072033985078</v>
      </c>
      <c r="D170" s="90">
        <f>'Fatores Condicionantes da DLSP'!FZ84</f>
        <v>0.14073493795508063</v>
      </c>
      <c r="E170" s="90">
        <f>'Fatores Condicionantes da DLSP'!FZ85</f>
        <v>6.9874580087189164E-2</v>
      </c>
      <c r="G170" s="76">
        <v>42675</v>
      </c>
      <c r="H170" s="90">
        <f>'Fatores Condicionantes da DLSP'!FZ88</f>
        <v>0.11574019868974439</v>
      </c>
      <c r="I170" s="90">
        <f>'Fatores Condicionantes da DLSP'!FZ89</f>
        <v>0.15229133053898747</v>
      </c>
      <c r="J170" s="90">
        <f>'Fatores Condicionantes da DLSP'!FZ90</f>
        <v>6.6232396943309624E-2</v>
      </c>
    </row>
    <row r="171" spans="1:10" x14ac:dyDescent="0.25">
      <c r="A171" s="76">
        <v>42705</v>
      </c>
      <c r="B171" s="90">
        <f>'Fatores Condicionantes da DLSP'!GA82</f>
        <v>0.17854320735113949</v>
      </c>
      <c r="C171" s="90">
        <f>'Fatores Condicionantes da DLSP'!GA83</f>
        <v>0.22157473305027975</v>
      </c>
      <c r="D171" s="90">
        <f>'Fatores Condicionantes da DLSP'!GA84</f>
        <v>0.14028387629515349</v>
      </c>
      <c r="E171" s="90">
        <f>'Fatores Condicionantes da DLSP'!GA85</f>
        <v>6.2880550542244729E-2</v>
      </c>
      <c r="G171" s="76">
        <v>42705</v>
      </c>
      <c r="H171" s="90">
        <f>'Fatores Condicionantes da DLSP'!GA88</f>
        <v>0.10881999557700794</v>
      </c>
      <c r="I171" s="90">
        <f>'Fatores Condicionantes da DLSP'!GA89</f>
        <v>0.14930575446796412</v>
      </c>
      <c r="J171" s="90">
        <f>'Fatores Condicionantes da DLSP'!GA90</f>
        <v>7.2824105882284051E-2</v>
      </c>
    </row>
    <row r="172" spans="1:10" x14ac:dyDescent="0.25">
      <c r="A172" s="76">
        <v>42736</v>
      </c>
      <c r="B172" s="90">
        <f>'Fatores Condicionantes da DLSP'!GB82</f>
        <v>0.16228564823377867</v>
      </c>
      <c r="C172" s="90">
        <f>'Fatores Condicionantes da DLSP'!GB83</f>
        <v>0.20745102626086087</v>
      </c>
      <c r="D172" s="90">
        <f>'Fatores Condicionantes da DLSP'!GB84</f>
        <v>0.1406223733888492</v>
      </c>
      <c r="E172" s="90">
        <f>'Fatores Condicionantes da DLSP'!GB85</f>
        <v>5.3539544420169616E-2</v>
      </c>
      <c r="G172" s="76">
        <v>42736</v>
      </c>
      <c r="H172" s="90">
        <f>'Fatores Condicionantes da DLSP'!GB88</f>
        <v>0.10321976463964533</v>
      </c>
      <c r="I172" s="90">
        <f>'Fatores Condicionantes da DLSP'!GB89</f>
        <v>0.14608989539675865</v>
      </c>
      <c r="J172" s="90">
        <f>'Fatores Condicionantes da DLSP'!GB90</f>
        <v>8.265738996689187E-2</v>
      </c>
    </row>
    <row r="173" spans="1:10" x14ac:dyDescent="0.25">
      <c r="A173" s="76">
        <v>42767</v>
      </c>
      <c r="B173" s="90">
        <f>'Fatores Condicionantes da DLSP'!GC82</f>
        <v>0.15831365749356308</v>
      </c>
      <c r="C173" s="90">
        <f>'Fatores Condicionantes da DLSP'!GC83</f>
        <v>0.20107724735620436</v>
      </c>
      <c r="D173" s="90">
        <f>'Fatores Condicionantes da DLSP'!GC84</f>
        <v>0.13915424558151734</v>
      </c>
      <c r="E173" s="90">
        <f>'Fatores Condicionantes da DLSP'!GC85</f>
        <v>4.7587933515120362E-2</v>
      </c>
      <c r="G173" s="76">
        <v>42767</v>
      </c>
      <c r="H173" s="90">
        <f>'Fatores Condicionantes da DLSP'!GC88</f>
        <v>0.10569587567404382</v>
      </c>
      <c r="I173" s="90">
        <f>'Fatores Condicionantes da DLSP'!GC89</f>
        <v>0.14651687837417104</v>
      </c>
      <c r="J173" s="90">
        <f>'Fatores Condicionantes da DLSP'!GC90</f>
        <v>8.7406802939349992E-2</v>
      </c>
    </row>
    <row r="174" spans="1:10" x14ac:dyDescent="0.25">
      <c r="A174" s="76">
        <v>42795</v>
      </c>
      <c r="B174" s="90">
        <f>'Fatores Condicionantes da DLSP'!GD82</f>
        <v>0.17546893600955271</v>
      </c>
      <c r="C174" s="90">
        <f>'Fatores Condicionantes da DLSP'!GD83</f>
        <v>0.19458910653959172</v>
      </c>
      <c r="D174" s="90">
        <f>'Fatores Condicionantes da DLSP'!GD84</f>
        <v>0.1379155448399787</v>
      </c>
      <c r="E174" s="90">
        <f>'Fatores Condicionantes da DLSP'!GD85</f>
        <v>4.5710348848857718E-2</v>
      </c>
      <c r="G174" s="76">
        <v>42795</v>
      </c>
      <c r="H174" s="90">
        <f>'Fatores Condicionantes da DLSP'!GD88</f>
        <v>0.12408654777447348</v>
      </c>
      <c r="I174" s="90">
        <f>'Fatores Condicionantes da DLSP'!GD89</f>
        <v>0.14237093269146972</v>
      </c>
      <c r="J174" s="90">
        <f>'Fatores Condicionantes da DLSP'!GD90</f>
        <v>8.817469970783276E-2</v>
      </c>
    </row>
    <row r="175" spans="1:10" x14ac:dyDescent="0.25">
      <c r="A175" s="76">
        <v>42826</v>
      </c>
      <c r="B175" s="98">
        <f>'Fatores Condicionantes da DLSP'!GE82</f>
        <v>0.17473744774559297</v>
      </c>
      <c r="C175" s="98">
        <f>'Fatores Condicionantes da DLSP'!GE83</f>
        <v>0.18737405154596831</v>
      </c>
      <c r="D175" s="90">
        <f>'Fatores Condicionantes da DLSP'!GE84</f>
        <v>0.13487539842095253</v>
      </c>
      <c r="E175" s="98">
        <f>'Fatores Condicionantes da DLSP'!GE85</f>
        <v>4.0825308952635142E-2</v>
      </c>
      <c r="F175" s="98"/>
      <c r="G175" s="76">
        <v>42826</v>
      </c>
      <c r="H175" s="98">
        <f>'Fatores Condicionantes da DLSP'!GE88</f>
        <v>0.12865957201570288</v>
      </c>
      <c r="I175" s="98">
        <f>'Fatores Condicionantes da DLSP'!GE89</f>
        <v>0.14080051794743786</v>
      </c>
      <c r="J175" s="98">
        <f>'Fatores Condicionantes da DLSP'!GE90</f>
        <v>9.0361070834219515E-2</v>
      </c>
    </row>
    <row r="176" spans="1:10" x14ac:dyDescent="0.25">
      <c r="A176" s="76">
        <v>42856</v>
      </c>
      <c r="B176" s="146">
        <f>'Fatores Condicionantes da DLSP'!GF82</f>
        <v>0.1676378087469983</v>
      </c>
      <c r="C176" s="90">
        <f>'Fatores Condicionantes da DLSP'!GF83</f>
        <v>0.1845327473112186</v>
      </c>
      <c r="D176" s="90">
        <f>'Fatores Condicionantes da DLSP'!GF84</f>
        <v>0.13285504858695241</v>
      </c>
      <c r="E176" s="90">
        <f>'Fatores Condicionantes da DLSP'!GF85</f>
        <v>3.5971291337952405E-2</v>
      </c>
      <c r="G176" s="76">
        <v>42856</v>
      </c>
      <c r="H176" s="90">
        <f>'Fatores Condicionantes da DLSP'!GF88</f>
        <v>0.12709475495117162</v>
      </c>
      <c r="I176" s="90">
        <f>'Fatores Condicionantes da DLSP'!GF89</f>
        <v>0.14340306262869484</v>
      </c>
      <c r="J176" s="90">
        <f>'Fatores Condicionantes da DLSP'!GF90</f>
        <v>9.3519731732985667E-2</v>
      </c>
    </row>
    <row r="177" spans="1:12" x14ac:dyDescent="0.25">
      <c r="A177" s="76">
        <v>42887</v>
      </c>
      <c r="B177" s="164">
        <f>'Fatores Condicionantes da DLSP'!GG82</f>
        <v>0.16901022902393703</v>
      </c>
      <c r="C177" s="164">
        <f>'Fatores Condicionantes da DLSP'!GG83</f>
        <v>0.17253716848096801</v>
      </c>
      <c r="D177" s="98">
        <f>'Fatores Condicionantes da DLSP'!GG84</f>
        <v>0.12893552242042983</v>
      </c>
      <c r="E177" s="164">
        <f>'Fatores Condicionantes da DLSP'!GG85</f>
        <v>2.9983614716367901E-2</v>
      </c>
      <c r="G177" s="76">
        <v>42887</v>
      </c>
      <c r="H177" s="164">
        <f>'Fatores Condicionantes da DLSP'!GG88</f>
        <v>0.13497944270293427</v>
      </c>
      <c r="I177" s="164">
        <f>'Fatores Condicionantes da DLSP'!GG89</f>
        <v>0.13840371024140596</v>
      </c>
      <c r="J177" s="98">
        <f>'Fatores Condicionantes da DLSP'!GG90</f>
        <v>9.6071341611886574E-2</v>
      </c>
    </row>
    <row r="178" spans="1:12" x14ac:dyDescent="0.25">
      <c r="A178" s="76">
        <v>42917</v>
      </c>
      <c r="B178" s="164">
        <f>'Fatores Condicionantes da DLSP'!GH82</f>
        <v>0.1609752015776531</v>
      </c>
      <c r="C178" s="164">
        <f>'Fatores Condicionantes da DLSP'!GH83</f>
        <v>0.16710696113064505</v>
      </c>
      <c r="D178" s="98">
        <f>'Fatores Condicionantes da DLSP'!GH84</f>
        <v>0.12547424250795469</v>
      </c>
      <c r="E178" s="164">
        <f>'Fatores Condicionantes da DLSP'!GH85</f>
        <v>2.7114579577881992E-2</v>
      </c>
      <c r="G178" s="76">
        <v>42917</v>
      </c>
      <c r="H178" s="164">
        <f>'Fatores Condicionantes da DLSP'!GH88</f>
        <v>0.13032686387801484</v>
      </c>
      <c r="I178" s="164">
        <f>'Fatores Condicionantes da DLSP'!GH89</f>
        <v>0.13629675241324724</v>
      </c>
      <c r="J178" s="98">
        <f>'Fatores Condicionantes da DLSP'!GH90</f>
        <v>9.5763087084691279E-2</v>
      </c>
    </row>
    <row r="179" spans="1:12" x14ac:dyDescent="0.25">
      <c r="A179" s="76">
        <v>42948</v>
      </c>
      <c r="B179" s="164">
        <f>'Fatores Condicionantes da DLSP'!GI82</f>
        <v>0.15581908035322489</v>
      </c>
      <c r="C179" s="164">
        <f>'Fatores Condicionantes da DLSP'!GI83</f>
        <v>0.1607059255222123</v>
      </c>
      <c r="D179" s="98">
        <f>'Fatores Condicionantes da DLSP'!GI84</f>
        <v>0.12080422490418696</v>
      </c>
      <c r="E179" s="164">
        <f>'Fatores Condicionantes da DLSP'!GI85</f>
        <v>2.4558041894743088E-2</v>
      </c>
      <c r="G179" s="76">
        <v>42948</v>
      </c>
      <c r="H179" s="164">
        <f>'Fatores Condicionantes da DLSP'!GI88</f>
        <v>0.1281147900764481</v>
      </c>
      <c r="I179" s="164">
        <f>'Fatores Condicionantes da DLSP'!GI89</f>
        <v>0.13288450049709954</v>
      </c>
      <c r="J179" s="98">
        <f>'Fatores Condicionantes da DLSP'!GI90</f>
        <v>9.3939219716096423E-2</v>
      </c>
    </row>
    <row r="180" spans="1:12" x14ac:dyDescent="0.25">
      <c r="A180" s="76">
        <v>42979</v>
      </c>
      <c r="B180" s="164">
        <f>'Fatores Condicionantes da DLSP'!GJ82</f>
        <v>0.14963717473778004</v>
      </c>
      <c r="C180" s="164">
        <f>'Fatores Condicionantes da DLSP'!GJ83</f>
        <v>0.15425376916036004</v>
      </c>
      <c r="D180" s="98">
        <f>'Fatores Condicionantes da DLSP'!GJ84</f>
        <v>0.11559427548568291</v>
      </c>
      <c r="E180" s="164">
        <f>'Fatores Condicionantes da DLSP'!GJ85</f>
        <v>2.5377033135266736E-2</v>
      </c>
      <c r="G180" s="76">
        <v>42979</v>
      </c>
      <c r="H180" s="164">
        <f>'Fatores Condicionantes da DLSP'!GJ88</f>
        <v>0.12118483015224801</v>
      </c>
      <c r="I180" s="164">
        <f>'Fatores Condicionantes da DLSP'!GJ89</f>
        <v>0.12568716858327766</v>
      </c>
      <c r="J180" s="98">
        <f>'Fatores Condicionantes da DLSP'!GJ90</f>
        <v>8.7984457848213626E-2</v>
      </c>
      <c r="L180" s="98"/>
    </row>
    <row r="181" spans="1:12" x14ac:dyDescent="0.25">
      <c r="A181" s="76">
        <v>43009</v>
      </c>
      <c r="B181" s="164">
        <f>'Fatores Condicionantes da DLSP'!GK82</f>
        <v>0.14657705298512091</v>
      </c>
      <c r="C181" s="164">
        <f>'Fatores Condicionantes da DLSP'!GK83</f>
        <v>0.14910500010847505</v>
      </c>
      <c r="D181" s="98">
        <f>'Fatores Condicionantes da DLSP'!GK84</f>
        <v>0.11106786625313303</v>
      </c>
      <c r="E181" s="164">
        <f>'Fatores Condicionantes da DLSP'!GK85</f>
        <v>2.701338188154323E-2</v>
      </c>
      <c r="G181" s="76">
        <v>43009</v>
      </c>
      <c r="H181" s="164">
        <f>'Fatores Condicionantes da DLSP'!GK88</f>
        <v>0.11641880545366479</v>
      </c>
      <c r="I181" s="164">
        <f>'Fatores Condicionantes da DLSP'!GK89</f>
        <v>0.11888026035576438</v>
      </c>
      <c r="J181" s="98">
        <f>'Fatores Condicionantes da DLSP'!GK90</f>
        <v>8.1843611635904479E-2</v>
      </c>
      <c r="L181" s="98"/>
    </row>
    <row r="182" spans="1:12" x14ac:dyDescent="0.25">
      <c r="A182" s="76">
        <v>43040</v>
      </c>
      <c r="B182" s="164">
        <f>'Fatores Condicionantes da DLSP'!GL82</f>
        <v>0.13935390437796635</v>
      </c>
      <c r="C182" s="164">
        <f>'Fatores Condicionantes da DLSP'!GL83</f>
        <v>0.14376576412898912</v>
      </c>
      <c r="D182" s="90">
        <f>'Fatores Condicionantes da DLSP'!GL84</f>
        <v>0.1058995972790735</v>
      </c>
      <c r="E182" s="164">
        <f>'Fatores Condicionantes da DLSP'!GL85</f>
        <v>2.8038549960881287E-2</v>
      </c>
      <c r="G182" s="76">
        <v>43040</v>
      </c>
      <c r="H182" s="164">
        <f>'Fatores Condicionantes da DLSP'!GL88</f>
        <v>0.10827935822184953</v>
      </c>
      <c r="I182" s="164">
        <f>'Fatores Condicionantes da DLSP'!GL89</f>
        <v>0.11257088965439221</v>
      </c>
      <c r="J182" s="98">
        <f>'Fatores Condicionantes da DLSP'!GL90</f>
        <v>7.573747825035837E-2</v>
      </c>
      <c r="L182" s="98"/>
    </row>
    <row r="183" spans="1:12" x14ac:dyDescent="0.25">
      <c r="A183" s="76">
        <v>43070</v>
      </c>
      <c r="B183" s="146">
        <f>'Fatores Condicionantes da DLSP'!GM82</f>
        <v>0.13671422808747291</v>
      </c>
      <c r="C183" s="146">
        <f>'Fatores Condicionantes da DLSP'!GM83</f>
        <v>0.13914665101442836</v>
      </c>
      <c r="D183" s="164">
        <f>'Fatores Condicionantes da DLSP'!GM84</f>
        <v>9.9556423164933516E-2</v>
      </c>
      <c r="E183" s="164">
        <f>'Fatores Condicionantes da DLSP'!GM85</f>
        <v>2.9473499083459087E-2</v>
      </c>
      <c r="G183" s="76">
        <v>43070</v>
      </c>
      <c r="H183" s="164">
        <f>'Fatores Condicionantes da DLSP'!GM88</f>
        <v>0.10417046101671423</v>
      </c>
      <c r="I183" s="164">
        <f>'Fatores Condicionantes da DLSP'!GM89</f>
        <v>0.10653324444836243</v>
      </c>
      <c r="J183" s="98">
        <f>'Fatores Condicionantes da DLSP'!GM90</f>
        <v>6.8076472239323671E-2</v>
      </c>
      <c r="L183" s="164"/>
    </row>
    <row r="184" spans="1:12" x14ac:dyDescent="0.25">
      <c r="A184" s="76">
        <v>43101</v>
      </c>
      <c r="B184" s="146">
        <f>'Fatores Condicionantes da DLSP'!GN82</f>
        <v>0.13198176753148783</v>
      </c>
      <c r="C184" s="146">
        <f>'Fatores Condicionantes da DLSP'!GN83</f>
        <v>0.13407144211442179</v>
      </c>
      <c r="D184" s="164">
        <f>'Fatores Condicionantes da DLSP'!GN84</f>
        <v>9.4009150676912068E-2</v>
      </c>
      <c r="E184" s="164">
        <f>'Fatores Condicionantes da DLSP'!GN85</f>
        <v>2.8550480405260981E-2</v>
      </c>
      <c r="G184" s="76">
        <v>43101</v>
      </c>
      <c r="H184" s="164">
        <f>'Fatores Condicionantes da DLSP'!GN88</f>
        <v>0.10056024385451034</v>
      </c>
      <c r="I184" s="164">
        <f>'Fatores Condicionantes da DLSP'!GN89</f>
        <v>0.10259191329878559</v>
      </c>
      <c r="J184" s="90">
        <f>'Fatores Condicionantes da DLSP'!GN90</f>
        <v>6.3641670018820706E-2</v>
      </c>
    </row>
    <row r="185" spans="1:12" x14ac:dyDescent="0.25">
      <c r="A185" s="76">
        <v>43132</v>
      </c>
      <c r="B185" s="146">
        <f>'Fatores Condicionantes da DLSP'!GO82</f>
        <v>0.12960468341497555</v>
      </c>
      <c r="C185" s="146">
        <f>'Fatores Condicionantes da DLSP'!GO83</f>
        <v>0.13071073677407763</v>
      </c>
      <c r="D185" s="164">
        <f>'Fatores Condicionantes da DLSP'!GO84</f>
        <v>8.9670857227216461E-2</v>
      </c>
      <c r="E185" s="164">
        <f>'Fatores Condicionantes da DLSP'!GO85</f>
        <v>2.8447963662471265E-2</v>
      </c>
      <c r="G185" s="76">
        <v>43132</v>
      </c>
      <c r="H185" s="164">
        <f>'Fatores Condicionantes da DLSP'!GO88</f>
        <v>9.835861737940399E-2</v>
      </c>
      <c r="I185" s="164">
        <f>'Fatores Condicionantes da DLSP'!GO89</f>
        <v>9.94340761271304E-2</v>
      </c>
      <c r="J185" s="98">
        <f>'Fatores Condicionantes da DLSP'!GO90</f>
        <v>5.9529403263846703E-2</v>
      </c>
    </row>
    <row r="186" spans="1:12" x14ac:dyDescent="0.25">
      <c r="A186" s="76">
        <v>43160</v>
      </c>
      <c r="B186" s="146">
        <f>'Fatores Condicionantes da DLSP'!GP82</f>
        <v>0.12398406460565492</v>
      </c>
      <c r="C186" s="146">
        <f>'Fatores Condicionantes da DLSP'!GP83</f>
        <v>0.12477839966416093</v>
      </c>
      <c r="D186" s="164">
        <f>'Fatores Condicionantes da DLSP'!GP84</f>
        <v>8.4063446581415846E-2</v>
      </c>
      <c r="E186" s="164">
        <f>'Fatores Condicionantes da DLSP'!GP85</f>
        <v>2.6806550453633449E-2</v>
      </c>
      <c r="G186" s="76">
        <v>43160</v>
      </c>
      <c r="H186" s="164">
        <f>'Fatores Condicionantes da DLSP'!GP88</f>
        <v>9.4640528061580298E-2</v>
      </c>
      <c r="I186" s="164">
        <f>'Fatores Condicionantes da DLSP'!GP89</f>
        <v>9.5414125637632852E-2</v>
      </c>
      <c r="J186" s="98">
        <f>'Fatores Condicionantes da DLSP'!GP90</f>
        <v>5.5762106408930423E-2</v>
      </c>
    </row>
    <row r="187" spans="1:12" x14ac:dyDescent="0.25">
      <c r="A187" s="76">
        <v>43191</v>
      </c>
      <c r="B187" s="146">
        <f>'Fatores Condicionantes da DLSP'!GQ82</f>
        <v>0.12309408592690674</v>
      </c>
      <c r="C187" s="146">
        <f>'Fatores Condicionantes da DLSP'!GQ83</f>
        <v>0.12265416954542974</v>
      </c>
      <c r="D187" s="164">
        <f>'Fatores Condicionantes da DLSP'!GQ84</f>
        <v>8.1159417108482179E-2</v>
      </c>
      <c r="E187" s="164">
        <f>'Fatores Condicionantes da DLSP'!GQ85</f>
        <v>2.7626847278442002E-2</v>
      </c>
      <c r="G187" s="76">
        <v>43191</v>
      </c>
      <c r="H187" s="90">
        <f>'Fatores Condicionantes da DLSP'!GQ88</f>
        <v>9.2900685595456611E-2</v>
      </c>
      <c r="I187" s="90">
        <f>'Fatores Condicionantes da DLSP'!GQ89</f>
        <v>9.2472595980396255E-2</v>
      </c>
      <c r="J187" s="98">
        <f>'Fatores Condicionantes da DLSP'!GQ90</f>
        <v>5.2093393600814775E-2</v>
      </c>
    </row>
    <row r="188" spans="1:12" x14ac:dyDescent="0.25">
      <c r="A188" s="76">
        <v>43221</v>
      </c>
      <c r="B188" s="164">
        <f>'Fatores Condicionantes da DLSP'!GR82</f>
        <v>0.12272588175051524</v>
      </c>
      <c r="C188" s="164">
        <f>'Fatores Condicionantes da DLSP'!GR83</f>
        <v>0.12037035757138859</v>
      </c>
      <c r="D188" s="164">
        <f>'Fatores Condicionantes da DLSP'!GR84</f>
        <v>7.6749243161265523E-2</v>
      </c>
      <c r="E188" s="164">
        <f>'Fatores Condicionantes da DLSP'!GR85</f>
        <v>2.8548853222565285E-2</v>
      </c>
      <c r="G188" s="76">
        <v>43221</v>
      </c>
      <c r="H188" s="164">
        <f>'Fatores Condicionantes da DLSP'!GR88</f>
        <v>9.1563009606089318E-2</v>
      </c>
      <c r="I188" s="164">
        <f>'Fatores Condicionantes da DLSP'!GR89</f>
        <v>8.9272866389511485E-2</v>
      </c>
      <c r="J188" s="98">
        <f>'Fatores Condicionantes da DLSP'!GR90</f>
        <v>4.6862518768731931E-2</v>
      </c>
    </row>
    <row r="189" spans="1:12" x14ac:dyDescent="0.25">
      <c r="A189" s="76">
        <v>43252</v>
      </c>
      <c r="B189" s="164">
        <f>'Fatores Condicionantes da DLSP'!GS82</f>
        <v>0.12585102436302553</v>
      </c>
      <c r="C189" s="164">
        <f>'Fatores Condicionantes da DLSP'!GS83</f>
        <v>0.1211750228978874</v>
      </c>
      <c r="D189" s="164">
        <f>'Fatores Condicionantes da DLSP'!GS84</f>
        <v>7.3633547732595339E-2</v>
      </c>
      <c r="E189" s="164">
        <f>'Fatores Condicionantes da DLSP'!GS85</f>
        <v>4.3909560762924515E-2</v>
      </c>
      <c r="G189" s="76">
        <v>43252</v>
      </c>
      <c r="H189" s="164">
        <f>'Fatores Condicionantes da DLSP'!GS88</f>
        <v>7.8494791771248185E-2</v>
      </c>
      <c r="I189" s="164">
        <f>'Fatores Condicionantes da DLSP'!GS89</f>
        <v>7.4015475132246822E-2</v>
      </c>
      <c r="J189" s="98">
        <f>'Fatores Condicionantes da DLSP'!GS90</f>
        <v>2.847371849717284E-2</v>
      </c>
    </row>
    <row r="190" spans="1:12" x14ac:dyDescent="0.25">
      <c r="A190" s="76">
        <v>43282</v>
      </c>
      <c r="B190" s="164">
        <f>'Fatores Condicionantes da DLSP'!GT82</f>
        <v>0.12405649278155439</v>
      </c>
      <c r="C190" s="164">
        <f>'Fatores Condicionantes da DLSP'!GT83</f>
        <v>0.11996286949796309</v>
      </c>
      <c r="D190" s="164">
        <f>'Fatores Condicionantes da DLSP'!GT84</f>
        <v>7.0864254851538799E-2</v>
      </c>
      <c r="E190" s="164">
        <f>'Fatores Condicionantes da DLSP'!GT85</f>
        <v>4.4846829921629805E-2</v>
      </c>
      <c r="G190" s="76">
        <v>43282</v>
      </c>
      <c r="H190" s="164">
        <f>'Fatores Condicionantes da DLSP'!GT88</f>
        <v>7.5809832208483474E-2</v>
      </c>
      <c r="I190" s="164">
        <f>'Fatores Condicionantes da DLSP'!GT89</f>
        <v>7.189191508765691E-2</v>
      </c>
      <c r="J190" s="164">
        <f>'Fatores Condicionantes da DLSP'!GT90</f>
        <v>2.4900707151363388E-2</v>
      </c>
    </row>
    <row r="191" spans="1:12" x14ac:dyDescent="0.25">
      <c r="A191" s="76">
        <v>43313</v>
      </c>
      <c r="D191" s="164">
        <f>'Fatores Condicionantes da DLSP'!GU84</f>
        <v>6.8420814587492718E-2</v>
      </c>
      <c r="E191" s="164">
        <f>'Fatores Condicionantes da DLSP'!GU85</f>
        <v>4.1926806841701358E-2</v>
      </c>
      <c r="G191" s="76">
        <v>43313</v>
      </c>
      <c r="J191" s="164">
        <f>'Fatores Condicionantes da DLSP'!GU90</f>
        <v>2.5427897211033779E-2</v>
      </c>
    </row>
    <row r="192" spans="1:12" x14ac:dyDescent="0.25">
      <c r="A192" s="76"/>
    </row>
  </sheetData>
  <mergeCells count="2">
    <mergeCell ref="B1:E1"/>
    <mergeCell ref="H1:J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3"/>
  <sheetViews>
    <sheetView topLeftCell="A115" workbookViewId="0">
      <selection activeCell="A133" sqref="A133"/>
    </sheetView>
  </sheetViews>
  <sheetFormatPr defaultRowHeight="15" x14ac:dyDescent="0.25"/>
  <cols>
    <col min="1" max="1" width="10.7109375" bestFit="1" customWidth="1"/>
    <col min="2" max="2" width="10.140625" bestFit="1" customWidth="1"/>
    <col min="3" max="3" width="21.85546875" bestFit="1" customWidth="1"/>
    <col min="4" max="4" width="18" bestFit="1" customWidth="1"/>
    <col min="5" max="5" width="15.85546875" bestFit="1" customWidth="1"/>
    <col min="6" max="6" width="24.85546875" bestFit="1" customWidth="1"/>
    <col min="7" max="7" width="8.140625" bestFit="1" customWidth="1"/>
    <col min="8" max="10" width="10.7109375" bestFit="1" customWidth="1"/>
  </cols>
  <sheetData>
    <row r="1" spans="1:7" x14ac:dyDescent="0.25">
      <c r="A1" s="99"/>
      <c r="B1" s="99" t="s">
        <v>73</v>
      </c>
      <c r="C1" s="99" t="s">
        <v>101</v>
      </c>
      <c r="D1" s="99" t="s">
        <v>99</v>
      </c>
      <c r="E1" s="99" t="s">
        <v>102</v>
      </c>
      <c r="F1" s="99" t="s">
        <v>107</v>
      </c>
      <c r="G1" s="143" t="s">
        <v>100</v>
      </c>
    </row>
    <row r="2" spans="1:7" x14ac:dyDescent="0.25">
      <c r="A2" s="124">
        <v>39381</v>
      </c>
      <c r="B2" s="100">
        <v>0.1125</v>
      </c>
      <c r="C2" s="100">
        <v>3.7900000000000003E-2</v>
      </c>
      <c r="D2" s="101">
        <f t="shared" ref="D2:D15" si="0">(1+B2)/(1+C2)-1</f>
        <v>7.1875903266210628E-2</v>
      </c>
      <c r="E2" s="101">
        <f>'Taxa implícita com e sem swaps'!J61</f>
        <v>7.7792259292325916E-2</v>
      </c>
      <c r="F2" s="144">
        <f>'Taxa implícita com e sem swaps'!E73</f>
        <v>6.4093051421495018E-2</v>
      </c>
      <c r="G2" s="145">
        <f>F2-C2</f>
        <v>2.6193051421495014E-2</v>
      </c>
    </row>
    <row r="3" spans="1:7" x14ac:dyDescent="0.25">
      <c r="A3" s="124">
        <v>39416</v>
      </c>
      <c r="B3" s="100">
        <v>0.1125</v>
      </c>
      <c r="C3" s="100">
        <v>3.9600000000000003E-2</v>
      </c>
      <c r="D3" s="101">
        <f t="shared" si="0"/>
        <v>7.0123124278568705E-2</v>
      </c>
      <c r="E3" s="101">
        <f>'Taxa implícita com e sem swaps'!J62</f>
        <v>7.5121562399271369E-2</v>
      </c>
      <c r="F3" s="144">
        <f>'Taxa implícita com e sem swaps'!E74</f>
        <v>6.3881038460462669E-2</v>
      </c>
      <c r="G3" s="145">
        <f t="shared" ref="G3:G66" si="1">F3-C3</f>
        <v>2.4281038460462666E-2</v>
      </c>
    </row>
    <row r="4" spans="1:7" x14ac:dyDescent="0.25">
      <c r="A4" s="124">
        <v>39444</v>
      </c>
      <c r="B4" s="100">
        <v>0.1125</v>
      </c>
      <c r="C4" s="100">
        <v>4.2999999999999997E-2</v>
      </c>
      <c r="D4" s="101">
        <f t="shared" si="0"/>
        <v>6.6634707574305008E-2</v>
      </c>
      <c r="E4" s="101">
        <f>'Taxa implícita com e sem swaps'!J63</f>
        <v>7.0754027803263675E-2</v>
      </c>
      <c r="F4" s="144">
        <f>'Taxa implícita com e sem swaps'!E75</f>
        <v>5.9023134175254732E-2</v>
      </c>
      <c r="G4" s="145">
        <f t="shared" si="1"/>
        <v>1.6023134175254736E-2</v>
      </c>
    </row>
    <row r="5" spans="1:7" x14ac:dyDescent="0.25">
      <c r="A5" s="124">
        <v>39472</v>
      </c>
      <c r="B5" s="100">
        <v>0.1125</v>
      </c>
      <c r="C5" s="100">
        <v>4.3499999999999997E-2</v>
      </c>
      <c r="D5" s="101">
        <f t="shared" si="0"/>
        <v>6.6123622424532735E-2</v>
      </c>
      <c r="E5" s="101">
        <f>'Taxa implícita com e sem swaps'!J64</f>
        <v>6.8101635063598787E-2</v>
      </c>
      <c r="F5" s="144">
        <f>'Taxa implícita com e sem swaps'!E76</f>
        <v>5.8391133100553327E-2</v>
      </c>
      <c r="G5" s="145">
        <f t="shared" si="1"/>
        <v>1.489113310055333E-2</v>
      </c>
    </row>
    <row r="6" spans="1:7" x14ac:dyDescent="0.25">
      <c r="A6" s="124">
        <v>39507</v>
      </c>
      <c r="B6" s="100">
        <v>0.1125</v>
      </c>
      <c r="C6" s="100">
        <v>4.2599999999999999E-2</v>
      </c>
      <c r="D6" s="101">
        <f t="shared" si="0"/>
        <v>6.7043928639938688E-2</v>
      </c>
      <c r="E6" s="101">
        <f>'Taxa implícita com e sem swaps'!J65</f>
        <v>6.6829334630432724E-2</v>
      </c>
      <c r="F6" s="144">
        <f>'Taxa implícita com e sem swaps'!E77</f>
        <v>5.9023071283317963E-2</v>
      </c>
      <c r="G6" s="145">
        <f t="shared" si="1"/>
        <v>1.6423071283317964E-2</v>
      </c>
    </row>
    <row r="7" spans="1:7" x14ac:dyDescent="0.25">
      <c r="A7" s="124">
        <v>39535</v>
      </c>
      <c r="B7" s="100">
        <v>0.1125</v>
      </c>
      <c r="C7" s="100">
        <v>4.3799999999999999E-2</v>
      </c>
      <c r="D7" s="101">
        <f t="shared" si="0"/>
        <v>6.5817206361371783E-2</v>
      </c>
      <c r="E7" s="101">
        <f>'Taxa implícita com e sem swaps'!J66</f>
        <v>6.3446792984157563E-2</v>
      </c>
      <c r="F7" s="144">
        <f>'Taxa implícita com e sem swaps'!E78</f>
        <v>5.6071971960474087E-2</v>
      </c>
      <c r="G7" s="145">
        <f t="shared" si="1"/>
        <v>1.2271971960474089E-2</v>
      </c>
    </row>
    <row r="8" spans="1:7" x14ac:dyDescent="0.25">
      <c r="A8" s="124">
        <v>39563</v>
      </c>
      <c r="B8" s="100">
        <v>0.11749999999999999</v>
      </c>
      <c r="C8" s="100">
        <v>4.4299999999999999E-2</v>
      </c>
      <c r="D8" s="101">
        <f t="shared" si="0"/>
        <v>7.009480034472837E-2</v>
      </c>
      <c r="E8" s="101">
        <f>'Taxa implícita com e sem swaps'!J67</f>
        <v>5.9853743440517526E-2</v>
      </c>
      <c r="F8" s="144">
        <f>'Taxa implícita com e sem swaps'!E79</f>
        <v>5.5336765217190331E-2</v>
      </c>
      <c r="G8" s="145">
        <f t="shared" si="1"/>
        <v>1.1036765217190332E-2</v>
      </c>
    </row>
    <row r="9" spans="1:7" x14ac:dyDescent="0.25">
      <c r="A9" s="124">
        <v>39598</v>
      </c>
      <c r="B9" s="100">
        <v>0.11749999999999999</v>
      </c>
      <c r="C9" s="100">
        <v>4.7899999999999998E-2</v>
      </c>
      <c r="D9" s="101">
        <f t="shared" si="0"/>
        <v>6.6418551388491176E-2</v>
      </c>
      <c r="E9" s="101">
        <f>'Taxa implícita com e sem swaps'!J68</f>
        <v>5.2925245662370779E-2</v>
      </c>
      <c r="F9" s="144">
        <f>'Taxa implícita com e sem swaps'!E80</f>
        <v>5.1986157370483621E-2</v>
      </c>
      <c r="G9" s="145">
        <f t="shared" si="1"/>
        <v>4.0861573704836229E-3</v>
      </c>
    </row>
    <row r="10" spans="1:7" x14ac:dyDescent="0.25">
      <c r="A10" s="124">
        <v>39626</v>
      </c>
      <c r="B10" s="100">
        <v>0.1225</v>
      </c>
      <c r="C10" s="100">
        <v>5.28E-2</v>
      </c>
      <c r="D10" s="101">
        <f t="shared" si="0"/>
        <v>6.6204407294832901E-2</v>
      </c>
      <c r="E10" s="101">
        <f>'Taxa implícita com e sem swaps'!J69</f>
        <v>4.8636700584132164E-2</v>
      </c>
      <c r="F10" s="144">
        <f>'Taxa implícita com e sem swaps'!E81</f>
        <v>4.8017974525528695E-2</v>
      </c>
      <c r="G10" s="145">
        <f t="shared" si="1"/>
        <v>-4.7820254744713048E-3</v>
      </c>
    </row>
    <row r="11" spans="1:7" x14ac:dyDescent="0.25">
      <c r="A11" s="124">
        <v>39654</v>
      </c>
      <c r="B11" s="142">
        <v>0.13</v>
      </c>
      <c r="C11" s="100">
        <v>5.4399999999999997E-2</v>
      </c>
      <c r="D11" s="101">
        <f t="shared" si="0"/>
        <v>7.1699544764795009E-2</v>
      </c>
      <c r="E11" s="101">
        <f>'Taxa implícita com e sem swaps'!J70</f>
        <v>4.6647253415721401E-2</v>
      </c>
      <c r="F11" s="144">
        <f>'Taxa implícita com e sem swaps'!E82</f>
        <v>4.4994745513169843E-2</v>
      </c>
      <c r="G11" s="145">
        <f t="shared" si="1"/>
        <v>-9.4052544868301544E-3</v>
      </c>
    </row>
    <row r="12" spans="1:7" x14ac:dyDescent="0.25">
      <c r="A12" s="124">
        <v>39689</v>
      </c>
      <c r="B12" s="142">
        <v>0.13750000000000001</v>
      </c>
      <c r="C12" s="100">
        <v>5.2600000000000001E-2</v>
      </c>
      <c r="D12" s="101">
        <f t="shared" si="0"/>
        <v>8.065741972259155E-2</v>
      </c>
      <c r="E12" s="101">
        <f>'Taxa implícita com e sem swaps'!J71</f>
        <v>4.8941835778864684E-2</v>
      </c>
      <c r="F12" s="144">
        <f>'Taxa implícita com e sem swaps'!E83</f>
        <v>4.364004550402889E-2</v>
      </c>
      <c r="G12" s="145">
        <f t="shared" si="1"/>
        <v>-8.9599544959711105E-3</v>
      </c>
    </row>
    <row r="13" spans="1:7" x14ac:dyDescent="0.25">
      <c r="A13" s="124">
        <v>39717</v>
      </c>
      <c r="B13" s="142">
        <v>0.13750000000000001</v>
      </c>
      <c r="C13" s="100">
        <v>5.1400000000000001E-2</v>
      </c>
      <c r="D13" s="101">
        <f t="shared" si="0"/>
        <v>8.189081225033279E-2</v>
      </c>
      <c r="E13" s="101">
        <f>'Taxa implícita com e sem swaps'!J72</f>
        <v>5.1224218149064527E-2</v>
      </c>
      <c r="F13" s="144">
        <f>'Taxa implícita com e sem swaps'!E84</f>
        <v>4.3431858780409227E-2</v>
      </c>
      <c r="G13" s="145">
        <f t="shared" si="1"/>
        <v>-7.9681412195907741E-3</v>
      </c>
    </row>
    <row r="14" spans="1:7" x14ac:dyDescent="0.25">
      <c r="A14" s="124">
        <v>39752</v>
      </c>
      <c r="B14" s="142">
        <v>0.13750000000000001</v>
      </c>
      <c r="C14" s="100">
        <v>5.3199999999999997E-2</v>
      </c>
      <c r="D14" s="101">
        <f t="shared" si="0"/>
        <v>8.004177744018226E-2</v>
      </c>
      <c r="E14" s="101">
        <f>'Taxa implícita com e sem swaps'!J73</f>
        <v>5.2254402316291859E-2</v>
      </c>
      <c r="F14" s="144">
        <f>'Taxa implícita com e sem swaps'!E85</f>
        <v>4.1665971114977163E-2</v>
      </c>
      <c r="G14" s="145">
        <f t="shared" si="1"/>
        <v>-1.1534028885022835E-2</v>
      </c>
    </row>
    <row r="15" spans="1:7" x14ac:dyDescent="0.25">
      <c r="A15" s="124">
        <v>39780</v>
      </c>
      <c r="B15" s="142">
        <v>0.13750000000000001</v>
      </c>
      <c r="C15" s="100">
        <v>5.4399999999999997E-2</v>
      </c>
      <c r="D15" s="101">
        <f t="shared" si="0"/>
        <v>7.8812594840667716E-2</v>
      </c>
      <c r="E15" s="101">
        <f>'Taxa implícita com e sem swaps'!J74</f>
        <v>5.4342752968877805E-2</v>
      </c>
      <c r="F15" s="144">
        <f>'Taxa implícita com e sem swaps'!E86</f>
        <v>4.218493582756877E-2</v>
      </c>
      <c r="G15" s="145">
        <f t="shared" si="1"/>
        <v>-1.2215064172431227E-2</v>
      </c>
    </row>
    <row r="16" spans="1:7" x14ac:dyDescent="0.25">
      <c r="A16" s="124">
        <v>39808</v>
      </c>
      <c r="B16" s="142">
        <v>0.13750000000000001</v>
      </c>
      <c r="C16" s="100">
        <v>5.0099999999999999E-2</v>
      </c>
      <c r="D16" s="101">
        <f t="shared" ref="D16:D27" si="2">(1+B16)/(1+C16)-1</f>
        <v>8.3230168555375572E-2</v>
      </c>
      <c r="E16" s="101">
        <f>'Taxa implícita com e sem swaps'!J75</f>
        <v>6.2120184963127878E-2</v>
      </c>
      <c r="F16" s="144">
        <f>'Taxa implícita com e sem swaps'!E87</f>
        <v>4.3120283296899764E-2</v>
      </c>
      <c r="G16" s="145">
        <f t="shared" si="1"/>
        <v>-6.9797167031002347E-3</v>
      </c>
    </row>
    <row r="17" spans="1:7" x14ac:dyDescent="0.25">
      <c r="A17" s="124">
        <v>39843</v>
      </c>
      <c r="B17" s="142">
        <v>0.1275</v>
      </c>
      <c r="C17" s="100">
        <v>4.6899999999999997E-2</v>
      </c>
      <c r="D17" s="101">
        <f t="shared" si="2"/>
        <v>7.6989206227910945E-2</v>
      </c>
      <c r="E17" s="101">
        <f>'Taxa implícita com e sem swaps'!J76</f>
        <v>6.4017967021477995E-2</v>
      </c>
      <c r="F17" s="144">
        <f>'Taxa implícita com e sem swaps'!E88</f>
        <v>4.5923253803370701E-2</v>
      </c>
      <c r="G17" s="145">
        <f t="shared" si="1"/>
        <v>-9.7674619662929674E-4</v>
      </c>
    </row>
    <row r="18" spans="1:7" x14ac:dyDescent="0.25">
      <c r="A18" s="124">
        <v>39871</v>
      </c>
      <c r="B18" s="100">
        <v>0.1275</v>
      </c>
      <c r="C18" s="100">
        <v>4.58E-2</v>
      </c>
      <c r="D18" s="101">
        <f t="shared" si="2"/>
        <v>7.8122011856951445E-2</v>
      </c>
      <c r="E18" s="101">
        <f>'Taxa implícita com e sem swaps'!J77</f>
        <v>6.4016014394439491E-2</v>
      </c>
      <c r="F18" s="144">
        <f>'Taxa implícita com e sem swaps'!E89</f>
        <v>4.831571873002205E-2</v>
      </c>
      <c r="G18" s="145">
        <f t="shared" si="1"/>
        <v>2.5157187300220499E-3</v>
      </c>
    </row>
    <row r="19" spans="1:7" x14ac:dyDescent="0.25">
      <c r="A19" s="124">
        <v>39899</v>
      </c>
      <c r="B19" s="100">
        <v>0.1125</v>
      </c>
      <c r="C19" s="100">
        <v>4.19E-2</v>
      </c>
      <c r="D19" s="101">
        <f t="shared" si="2"/>
        <v>6.7760821575967078E-2</v>
      </c>
      <c r="E19" s="101">
        <f>'Taxa implícita com e sem swaps'!J78</f>
        <v>6.8364844278904879E-2</v>
      </c>
      <c r="F19" s="144">
        <f>'Taxa implícita com e sem swaps'!E90</f>
        <v>5.1663633201016079E-2</v>
      </c>
      <c r="G19" s="145">
        <f t="shared" si="1"/>
        <v>9.7636332010160795E-3</v>
      </c>
    </row>
    <row r="20" spans="1:7" x14ac:dyDescent="0.25">
      <c r="A20" s="124">
        <v>39933</v>
      </c>
      <c r="B20" s="100">
        <v>0.10249999999999999</v>
      </c>
      <c r="C20" s="100">
        <v>4.1399999999999999E-2</v>
      </c>
      <c r="D20" s="101">
        <f t="shared" si="2"/>
        <v>5.8671019781063816E-2</v>
      </c>
      <c r="E20" s="101">
        <f>'Taxa implícita com e sem swaps'!J79</f>
        <v>6.8473383330072135E-2</v>
      </c>
      <c r="F20" s="144">
        <f>'Taxa implícita com e sem swaps'!E91</f>
        <v>5.2605608987123853E-2</v>
      </c>
      <c r="G20" s="145">
        <f t="shared" si="1"/>
        <v>1.1205608987123854E-2</v>
      </c>
    </row>
    <row r="21" spans="1:7" x14ac:dyDescent="0.25">
      <c r="A21" s="124">
        <v>39962</v>
      </c>
      <c r="B21" s="100">
        <v>0.10249999999999999</v>
      </c>
      <c r="C21" s="100">
        <v>4.02E-2</v>
      </c>
      <c r="D21" s="101">
        <f t="shared" si="2"/>
        <v>5.9892328398384986E-2</v>
      </c>
      <c r="E21" s="101">
        <f>'Taxa implícita com e sem swaps'!J80</f>
        <v>7.0707724592442789E-2</v>
      </c>
      <c r="F21" s="144">
        <f>'Taxa implícita com e sem swaps'!E92</f>
        <v>5.2186536384759563E-2</v>
      </c>
      <c r="G21" s="145">
        <f t="shared" si="1"/>
        <v>1.1986536384759564E-2</v>
      </c>
    </row>
    <row r="22" spans="1:7" x14ac:dyDescent="0.25">
      <c r="A22" s="124">
        <v>39990</v>
      </c>
      <c r="B22" s="100">
        <v>9.2499999999999999E-2</v>
      </c>
      <c r="C22" s="100">
        <v>4.0899999999999999E-2</v>
      </c>
      <c r="D22" s="101">
        <f t="shared" si="2"/>
        <v>4.957248534921721E-2</v>
      </c>
      <c r="E22" s="101">
        <f>'Taxa implícita com e sem swaps'!J81</f>
        <v>7.2632734777385188E-2</v>
      </c>
      <c r="F22" s="144">
        <f>'Taxa implícita com e sem swaps'!E93</f>
        <v>4.8412252276564427E-2</v>
      </c>
      <c r="G22" s="145">
        <f t="shared" si="1"/>
        <v>7.5122522765644281E-3</v>
      </c>
    </row>
    <row r="23" spans="1:7" x14ac:dyDescent="0.25">
      <c r="A23" s="124">
        <v>40025</v>
      </c>
      <c r="B23" s="100">
        <v>8.7499999999999994E-2</v>
      </c>
      <c r="C23" s="100">
        <v>4.0800000000000003E-2</v>
      </c>
      <c r="D23" s="101">
        <f t="shared" si="2"/>
        <v>4.4869331283627911E-2</v>
      </c>
      <c r="E23" s="101">
        <f>'Taxa implícita com e sem swaps'!J82</f>
        <v>7.2755749325249086E-2</v>
      </c>
      <c r="F23" s="144">
        <f>'Taxa implícita com e sem swaps'!E94</f>
        <v>4.6006677475849855E-2</v>
      </c>
      <c r="G23" s="145">
        <f t="shared" si="1"/>
        <v>5.2066774758498524E-3</v>
      </c>
    </row>
    <row r="24" spans="1:7" x14ac:dyDescent="0.25">
      <c r="A24" s="124">
        <v>40053</v>
      </c>
      <c r="B24" s="100">
        <v>8.7499999999999994E-2</v>
      </c>
      <c r="C24" s="100">
        <v>4.0399999999999998E-2</v>
      </c>
      <c r="D24" s="101">
        <f t="shared" si="2"/>
        <v>4.5271049596309121E-2</v>
      </c>
      <c r="E24" s="101">
        <f>'Taxa implícita com e sem swaps'!J83</f>
        <v>7.0639344620744504E-2</v>
      </c>
      <c r="F24" s="144">
        <f>'Taxa implícita com e sem swaps'!E95</f>
        <v>4.4857793456655193E-2</v>
      </c>
      <c r="G24" s="145">
        <f t="shared" si="1"/>
        <v>4.4577934566551944E-3</v>
      </c>
    </row>
    <row r="25" spans="1:7" x14ac:dyDescent="0.25">
      <c r="A25" s="124">
        <v>40081</v>
      </c>
      <c r="B25" s="100">
        <v>8.7499999999999994E-2</v>
      </c>
      <c r="C25" s="100">
        <v>4.2099999999999999E-2</v>
      </c>
      <c r="D25" s="101">
        <f t="shared" si="2"/>
        <v>4.3565876595336173E-2</v>
      </c>
      <c r="E25" s="101">
        <f>'Taxa implícita com e sem swaps'!J84</f>
        <v>6.6510232676477044E-2</v>
      </c>
      <c r="F25" s="144">
        <f>'Taxa implícita com e sem swaps'!E96</f>
        <v>4.704674134797493E-2</v>
      </c>
      <c r="G25" s="145">
        <f t="shared" si="1"/>
        <v>4.9467413479749311E-3</v>
      </c>
    </row>
    <row r="26" spans="1:7" x14ac:dyDescent="0.25">
      <c r="A26" s="124">
        <v>40116</v>
      </c>
      <c r="B26" s="100">
        <v>8.7499999999999994E-2</v>
      </c>
      <c r="C26" s="100">
        <v>4.2900000000000001E-2</v>
      </c>
      <c r="D26" s="101">
        <f t="shared" si="2"/>
        <v>4.2765365806884725E-2</v>
      </c>
      <c r="E26" s="101">
        <f>'Taxa implícita com e sem swaps'!J85</f>
        <v>6.314452806673132E-2</v>
      </c>
      <c r="F26" s="144">
        <f>'Taxa implícita com e sem swaps'!E97</f>
        <v>5.1954120371045853E-2</v>
      </c>
      <c r="G26" s="145">
        <f t="shared" si="1"/>
        <v>9.0541203710458526E-3</v>
      </c>
    </row>
    <row r="27" spans="1:7" x14ac:dyDescent="0.25">
      <c r="A27" s="124">
        <v>40144</v>
      </c>
      <c r="B27" s="100">
        <v>8.7499999999999994E-2</v>
      </c>
      <c r="C27" s="100">
        <v>4.3799999999999999E-2</v>
      </c>
      <c r="D27" s="101">
        <f t="shared" si="2"/>
        <v>4.1866257903812931E-2</v>
      </c>
      <c r="E27" s="101">
        <f>'Taxa implícita com e sem swaps'!J86</f>
        <v>5.8828337144770204E-2</v>
      </c>
      <c r="F27" s="144">
        <f>'Taxa implícita com e sem swaps'!E98</f>
        <v>5.6354286993452574E-2</v>
      </c>
      <c r="G27" s="145">
        <f t="shared" si="1"/>
        <v>1.2554286993452575E-2</v>
      </c>
    </row>
    <row r="28" spans="1:7" x14ac:dyDescent="0.25">
      <c r="A28" s="124">
        <v>40178</v>
      </c>
      <c r="B28" s="142">
        <v>8.7499999999999994E-2</v>
      </c>
      <c r="C28" s="100">
        <v>4.4400000000000002E-2</v>
      </c>
      <c r="D28" s="101">
        <f t="shared" ref="D28:D39" si="3">(1+B28)/(1+C28)-1</f>
        <v>4.1267713519724136E-2</v>
      </c>
      <c r="E28" s="101">
        <f>'Taxa implícita com e sem swaps'!J87</f>
        <v>5.3798873165670669E-2</v>
      </c>
      <c r="F28" s="144">
        <f>'Taxa implícita com e sem swaps'!E99</f>
        <v>5.9090683472662109E-2</v>
      </c>
      <c r="G28" s="145">
        <f t="shared" si="1"/>
        <v>1.4690683472662107E-2</v>
      </c>
    </row>
    <row r="29" spans="1:7" x14ac:dyDescent="0.25">
      <c r="A29" s="124">
        <v>40207</v>
      </c>
      <c r="B29" s="142">
        <v>8.7499999999999994E-2</v>
      </c>
      <c r="C29" s="100">
        <v>4.5100000000000001E-2</v>
      </c>
      <c r="D29" s="101">
        <f t="shared" si="3"/>
        <v>4.0570280355946897E-2</v>
      </c>
      <c r="E29" s="101">
        <f>'Taxa implícita com e sem swaps'!J88</f>
        <v>4.6918585294173587E-2</v>
      </c>
      <c r="F29" s="144">
        <f>'Taxa implícita com e sem swaps'!E100</f>
        <v>5.9931648779638191E-2</v>
      </c>
      <c r="G29" s="145">
        <f t="shared" si="1"/>
        <v>1.483164877963819E-2</v>
      </c>
    </row>
    <row r="30" spans="1:7" x14ac:dyDescent="0.25">
      <c r="A30" s="124">
        <v>40235</v>
      </c>
      <c r="B30" s="142">
        <v>8.7499999999999994E-2</v>
      </c>
      <c r="C30" s="100">
        <v>4.4900000000000002E-2</v>
      </c>
      <c r="D30" s="101">
        <f t="shared" si="3"/>
        <v>4.0769451622164832E-2</v>
      </c>
      <c r="E30" s="101">
        <f>'Taxa implícita com e sem swaps'!J89</f>
        <v>4.1733126934734965E-2</v>
      </c>
      <c r="F30" s="144">
        <f>'Taxa implícita com e sem swaps'!E101</f>
        <v>6.014199441345025E-2</v>
      </c>
      <c r="G30" s="145">
        <f t="shared" si="1"/>
        <v>1.5241994413450248E-2</v>
      </c>
    </row>
    <row r="31" spans="1:7" x14ac:dyDescent="0.25">
      <c r="A31" s="124">
        <v>40263</v>
      </c>
      <c r="B31" s="142">
        <v>8.7499999999999994E-2</v>
      </c>
      <c r="C31" s="100">
        <v>4.6399999999999997E-2</v>
      </c>
      <c r="D31" s="101">
        <f t="shared" si="3"/>
        <v>3.9277522935779796E-2</v>
      </c>
      <c r="E31" s="101">
        <f>'Taxa implícita com e sem swaps'!J90</f>
        <v>3.6257099703152607E-2</v>
      </c>
      <c r="F31" s="144">
        <f>'Taxa implícita com e sem swaps'!E102</f>
        <v>6.2989570403219952E-2</v>
      </c>
      <c r="G31" s="145">
        <f t="shared" si="1"/>
        <v>1.6589570403219955E-2</v>
      </c>
    </row>
    <row r="32" spans="1:7" x14ac:dyDescent="0.25">
      <c r="A32" s="124">
        <v>40298</v>
      </c>
      <c r="B32" s="142">
        <v>9.5000000000000001E-2</v>
      </c>
      <c r="C32" s="100">
        <v>4.7199999999999999E-2</v>
      </c>
      <c r="D32" s="101">
        <f t="shared" si="3"/>
        <v>4.5645530939648626E-2</v>
      </c>
      <c r="E32" s="101">
        <f>'Taxa implícita com e sem swaps'!J91</f>
        <v>3.358435495429446E-2</v>
      </c>
      <c r="F32" s="144">
        <f>'Taxa implícita com e sem swaps'!E103</f>
        <v>6.5103500144501059E-2</v>
      </c>
      <c r="G32" s="145">
        <f t="shared" si="1"/>
        <v>1.790350014450106E-2</v>
      </c>
    </row>
    <row r="33" spans="1:7" x14ac:dyDescent="0.25">
      <c r="A33" s="124">
        <v>40326</v>
      </c>
      <c r="B33" s="142">
        <v>9.5000000000000001E-2</v>
      </c>
      <c r="C33" s="100">
        <v>4.7600000000000003E-2</v>
      </c>
      <c r="D33" s="101">
        <f t="shared" si="3"/>
        <v>4.5246277205039931E-2</v>
      </c>
      <c r="E33" s="101">
        <f>'Taxa implícita com e sem swaps'!J92</f>
        <v>3.3790799525569959E-2</v>
      </c>
      <c r="F33" s="144">
        <f>'Taxa implícita com e sem swaps'!E104</f>
        <v>6.5527717410316155E-2</v>
      </c>
      <c r="G33" s="145">
        <f t="shared" si="1"/>
        <v>1.7927717410316152E-2</v>
      </c>
    </row>
    <row r="34" spans="1:7" x14ac:dyDescent="0.25">
      <c r="A34" s="124">
        <v>40354</v>
      </c>
      <c r="B34" s="142">
        <v>0.10249999999999999</v>
      </c>
      <c r="C34" s="100">
        <v>4.82E-2</v>
      </c>
      <c r="D34" s="101">
        <f t="shared" si="3"/>
        <v>5.1803091013165492E-2</v>
      </c>
      <c r="E34" s="101">
        <f>'Taxa implícita com e sem swaps'!J93</f>
        <v>3.7821352451818058E-2</v>
      </c>
      <c r="F34" s="144">
        <f>'Taxa implícita com e sem swaps'!E105</f>
        <v>6.7126008986431618E-2</v>
      </c>
      <c r="G34" s="145">
        <f t="shared" si="1"/>
        <v>1.8926008986431618E-2</v>
      </c>
    </row>
    <row r="35" spans="1:7" x14ac:dyDescent="0.25">
      <c r="A35" s="124">
        <v>40389</v>
      </c>
      <c r="B35" s="142">
        <v>0.1075</v>
      </c>
      <c r="C35" s="100">
        <v>4.9700000000000001E-2</v>
      </c>
      <c r="D35" s="101">
        <f t="shared" si="3"/>
        <v>5.5063351433742858E-2</v>
      </c>
      <c r="E35" s="101">
        <f>'Taxa implícita com e sem swaps'!J94</f>
        <v>4.0930541296007483E-2</v>
      </c>
      <c r="F35" s="144">
        <f>'Taxa implícita com e sem swaps'!E106</f>
        <v>6.8726537947014554E-2</v>
      </c>
      <c r="G35" s="145">
        <f t="shared" si="1"/>
        <v>1.9026537947014553E-2</v>
      </c>
    </row>
    <row r="36" spans="1:7" x14ac:dyDescent="0.25">
      <c r="A36" s="124">
        <v>40417</v>
      </c>
      <c r="B36" s="142">
        <v>0.1075</v>
      </c>
      <c r="C36" s="100">
        <v>4.99E-2</v>
      </c>
      <c r="D36" s="101">
        <f t="shared" si="3"/>
        <v>5.4862367844556559E-2</v>
      </c>
      <c r="E36" s="101">
        <f>'Taxa implícita com e sem swaps'!J95</f>
        <v>4.4144975189199132E-2</v>
      </c>
      <c r="F36" s="144">
        <f>'Taxa implícita com e sem swaps'!E107</f>
        <v>7.2251925367271985E-2</v>
      </c>
      <c r="G36" s="145">
        <f t="shared" si="1"/>
        <v>2.2351925367271985E-2</v>
      </c>
    </row>
    <row r="37" spans="1:7" x14ac:dyDescent="0.25">
      <c r="A37" s="124">
        <v>40445</v>
      </c>
      <c r="B37" s="142">
        <v>0.1075</v>
      </c>
      <c r="C37" s="100">
        <v>5.1499999999999997E-2</v>
      </c>
      <c r="D37" s="101">
        <f t="shared" si="3"/>
        <v>5.3257251545411055E-2</v>
      </c>
      <c r="E37" s="101">
        <f>'Taxa implícita com e sem swaps'!J96</f>
        <v>4.3617808624972776E-2</v>
      </c>
      <c r="F37" s="144">
        <f>'Taxa implícita com e sem swaps'!E108</f>
        <v>7.3105884093298767E-2</v>
      </c>
      <c r="G37" s="145">
        <f t="shared" si="1"/>
        <v>2.160588409329877E-2</v>
      </c>
    </row>
    <row r="38" spans="1:7" x14ac:dyDescent="0.25">
      <c r="A38" s="124">
        <v>40480</v>
      </c>
      <c r="B38" s="142">
        <v>0.1075</v>
      </c>
      <c r="C38" s="100">
        <v>5.16E-2</v>
      </c>
      <c r="D38" s="101">
        <f t="shared" si="3"/>
        <v>5.3157093952072909E-2</v>
      </c>
      <c r="E38" s="101">
        <f>'Taxa implícita com e sem swaps'!J97</f>
        <v>3.998727587673323E-2</v>
      </c>
      <c r="F38" s="144">
        <f>'Taxa implícita com e sem swaps'!E109</f>
        <v>6.9697508084267445E-2</v>
      </c>
      <c r="G38" s="145">
        <f t="shared" si="1"/>
        <v>1.8097508084267445E-2</v>
      </c>
    </row>
    <row r="39" spans="1:7" x14ac:dyDescent="0.25">
      <c r="A39" s="124">
        <v>40508</v>
      </c>
      <c r="B39" s="142">
        <v>0.1075</v>
      </c>
      <c r="C39" s="100">
        <v>5.3499999999999999E-2</v>
      </c>
      <c r="D39" s="101">
        <f t="shared" si="3"/>
        <v>5.1257712387280385E-2</v>
      </c>
      <c r="E39" s="101">
        <f>'Taxa implícita com e sem swaps'!J98</f>
        <v>3.7198582009595693E-2</v>
      </c>
      <c r="F39" s="144">
        <f>'Taxa implícita com e sem swaps'!E110</f>
        <v>6.6408742563032863E-2</v>
      </c>
      <c r="G39" s="145">
        <f t="shared" si="1"/>
        <v>1.2908742563032864E-2</v>
      </c>
    </row>
    <row r="40" spans="1:7" x14ac:dyDescent="0.25">
      <c r="A40" s="124">
        <v>40543</v>
      </c>
      <c r="B40" s="142">
        <v>0.1075</v>
      </c>
      <c r="C40" s="100">
        <v>5.3499999999999999E-2</v>
      </c>
      <c r="D40" s="101">
        <f t="shared" ref="D40:D62" si="4">(1+B40)/(1+C40)-1</f>
        <v>5.1257712387280385E-2</v>
      </c>
      <c r="E40" s="101">
        <f>'Taxa implícita com e sem swaps'!J99</f>
        <v>3.6572791630071766E-2</v>
      </c>
      <c r="F40" s="144">
        <f>'Taxa implícita com e sem swaps'!E111</f>
        <v>6.5031090406288294E-2</v>
      </c>
      <c r="G40" s="145">
        <f t="shared" si="1"/>
        <v>1.1531090406288295E-2</v>
      </c>
    </row>
    <row r="41" spans="1:7" x14ac:dyDescent="0.25">
      <c r="A41" s="124">
        <v>40571</v>
      </c>
      <c r="B41" s="142">
        <v>0.1125</v>
      </c>
      <c r="C41" s="100">
        <v>5.5300000000000002E-2</v>
      </c>
      <c r="D41" s="101">
        <f t="shared" si="4"/>
        <v>5.420259641808034E-2</v>
      </c>
      <c r="E41" s="101">
        <f>'Taxa implícita com e sem swaps'!J100</f>
        <v>3.7808278040107002E-2</v>
      </c>
      <c r="F41" s="144">
        <f>'Taxa implícita com e sem swaps'!E112</f>
        <v>6.2179177340636604E-2</v>
      </c>
      <c r="G41" s="145">
        <f t="shared" si="1"/>
        <v>6.8791773406366025E-3</v>
      </c>
    </row>
    <row r="42" spans="1:7" x14ac:dyDescent="0.25">
      <c r="A42" s="124">
        <v>40599</v>
      </c>
      <c r="B42" s="142">
        <v>0.1125</v>
      </c>
      <c r="C42" s="100">
        <v>5.3499999999999999E-2</v>
      </c>
      <c r="D42" s="101">
        <f t="shared" si="4"/>
        <v>5.6003796867584166E-2</v>
      </c>
      <c r="E42" s="101">
        <f>'Taxa implícita com e sem swaps'!J101</f>
        <v>4.0181154741326219E-2</v>
      </c>
      <c r="F42" s="144">
        <f>'Taxa implícita com e sem swaps'!E113</f>
        <v>5.8491055197092745E-2</v>
      </c>
      <c r="G42" s="145">
        <f t="shared" si="1"/>
        <v>4.9910551970927461E-3</v>
      </c>
    </row>
    <row r="43" spans="1:7" x14ac:dyDescent="0.25">
      <c r="A43" s="124">
        <v>40627</v>
      </c>
      <c r="B43" s="142">
        <v>0.11749999999999999</v>
      </c>
      <c r="C43" s="100">
        <v>5.45E-2</v>
      </c>
      <c r="D43" s="101">
        <f t="shared" si="4"/>
        <v>5.9743954480796502E-2</v>
      </c>
      <c r="E43" s="101">
        <f>'Taxa implícita com e sem swaps'!J102</f>
        <v>3.9041990699086204E-2</v>
      </c>
      <c r="F43" s="144">
        <f>'Taxa implícita com e sem swaps'!E114</f>
        <v>5.2399926989787238E-2</v>
      </c>
      <c r="G43" s="145">
        <f t="shared" si="1"/>
        <v>-2.1000730102127621E-3</v>
      </c>
    </row>
    <row r="44" spans="1:7" x14ac:dyDescent="0.25">
      <c r="A44" s="124">
        <v>40662</v>
      </c>
      <c r="B44" s="142">
        <v>0.12</v>
      </c>
      <c r="C44" s="100">
        <v>5.3400000000000003E-2</v>
      </c>
      <c r="D44" s="101">
        <f t="shared" si="4"/>
        <v>6.3223846591988098E-2</v>
      </c>
      <c r="E44" s="101">
        <f>'Taxa implícita com e sem swaps'!J103</f>
        <v>3.8730918740497389E-2</v>
      </c>
      <c r="F44" s="144">
        <f>'Taxa implícita com e sem swaps'!E115</f>
        <v>5.1042261111959197E-2</v>
      </c>
      <c r="G44" s="145">
        <f t="shared" si="1"/>
        <v>-2.3577388880408057E-3</v>
      </c>
    </row>
    <row r="45" spans="1:7" x14ac:dyDescent="0.25">
      <c r="A45" s="124">
        <v>40690</v>
      </c>
      <c r="B45" s="142">
        <v>0.12</v>
      </c>
      <c r="C45" s="100">
        <v>5.04E-2</v>
      </c>
      <c r="D45" s="101">
        <f t="shared" si="4"/>
        <v>6.6260472201066456E-2</v>
      </c>
      <c r="E45" s="101">
        <f>'Taxa implícita com e sem swaps'!J104</f>
        <v>4.0790781156675893E-2</v>
      </c>
      <c r="F45" s="144">
        <f>'Taxa implícita com e sem swaps'!E116</f>
        <v>4.9891523093423595E-2</v>
      </c>
      <c r="G45" s="145">
        <f t="shared" si="1"/>
        <v>-5.0847690657640499E-4</v>
      </c>
    </row>
    <row r="46" spans="1:7" x14ac:dyDescent="0.25">
      <c r="A46" s="124">
        <v>40718</v>
      </c>
      <c r="B46" s="142">
        <v>0.1225</v>
      </c>
      <c r="C46" s="100">
        <v>5.1499999999999997E-2</v>
      </c>
      <c r="D46" s="101">
        <f t="shared" si="4"/>
        <v>6.7522586780789373E-2</v>
      </c>
      <c r="E46" s="101">
        <f>'Taxa implícita com e sem swaps'!J105</f>
        <v>4.098478005363182E-2</v>
      </c>
      <c r="F46" s="144">
        <f>'Taxa implícita com e sem swaps'!E117</f>
        <v>4.9157699762254481E-2</v>
      </c>
      <c r="G46" s="145">
        <f t="shared" si="1"/>
        <v>-2.3423002377455163E-3</v>
      </c>
    </row>
    <row r="47" spans="1:7" x14ac:dyDescent="0.25">
      <c r="A47" s="124">
        <v>40753</v>
      </c>
      <c r="B47" s="142">
        <v>0.125</v>
      </c>
      <c r="C47" s="100">
        <v>5.3999999999999999E-2</v>
      </c>
      <c r="D47" s="101">
        <f t="shared" si="4"/>
        <v>6.7362428842504762E-2</v>
      </c>
      <c r="E47" s="101">
        <f>'Taxa implícita com e sem swaps'!J106</f>
        <v>4.0559416507448098E-2</v>
      </c>
      <c r="F47" s="144">
        <f>'Taxa implícita com e sem swaps'!E118</f>
        <v>5.1985900430543408E-2</v>
      </c>
      <c r="G47" s="145">
        <f t="shared" si="1"/>
        <v>-2.0140995694565914E-3</v>
      </c>
    </row>
    <row r="48" spans="1:7" x14ac:dyDescent="0.25">
      <c r="A48" s="124">
        <v>40781</v>
      </c>
      <c r="B48" s="142">
        <v>0.12</v>
      </c>
      <c r="C48" s="100">
        <v>5.4699999999999999E-2</v>
      </c>
      <c r="D48" s="101">
        <f t="shared" si="4"/>
        <v>6.1913340286337437E-2</v>
      </c>
      <c r="E48" s="101">
        <f>'Taxa implícita com e sem swaps'!J107</f>
        <v>3.8988609253485906E-2</v>
      </c>
      <c r="F48" s="144">
        <f>'Taxa implícita com e sem swaps'!E119</f>
        <v>5.2405143591022219E-2</v>
      </c>
      <c r="G48" s="145">
        <f t="shared" si="1"/>
        <v>-2.2948564089777801E-3</v>
      </c>
    </row>
    <row r="49" spans="1:7" x14ac:dyDescent="0.25">
      <c r="A49" s="124">
        <v>40816</v>
      </c>
      <c r="B49" s="142">
        <v>0.12</v>
      </c>
      <c r="C49" s="100">
        <v>5.7099999999999998E-2</v>
      </c>
      <c r="D49" s="101">
        <f t="shared" si="4"/>
        <v>5.9502412259956561E-2</v>
      </c>
      <c r="E49" s="101">
        <f>'Taxa implícita com e sem swaps'!J108</f>
        <v>3.9088271072863945E-2</v>
      </c>
      <c r="F49" s="144">
        <f>'Taxa implícita com e sem swaps'!E120</f>
        <v>5.282388631203716E-2</v>
      </c>
      <c r="G49" s="145">
        <f t="shared" si="1"/>
        <v>-4.2761136879628375E-3</v>
      </c>
    </row>
    <row r="50" spans="1:7" x14ac:dyDescent="0.25">
      <c r="A50" s="124">
        <v>40844</v>
      </c>
      <c r="B50" s="142">
        <v>0.115</v>
      </c>
      <c r="C50" s="100">
        <v>5.62E-2</v>
      </c>
      <c r="D50" s="101">
        <f t="shared" si="4"/>
        <v>5.5671274379852198E-2</v>
      </c>
      <c r="E50" s="101">
        <f>'Taxa implícita com e sem swaps'!J109</f>
        <v>4.3122933371664729E-2</v>
      </c>
      <c r="F50" s="144">
        <f>'Taxa implícita com e sem swaps'!E121</f>
        <v>5.4501192115182784E-2</v>
      </c>
      <c r="G50" s="145">
        <f t="shared" si="1"/>
        <v>-1.6988078848172161E-3</v>
      </c>
    </row>
    <row r="51" spans="1:7" x14ac:dyDescent="0.25">
      <c r="A51" s="124">
        <v>40872</v>
      </c>
      <c r="B51" s="142">
        <v>0.11</v>
      </c>
      <c r="C51" s="100">
        <v>5.5800000000000002E-2</v>
      </c>
      <c r="D51" s="101">
        <f t="shared" si="4"/>
        <v>5.1335480204584227E-2</v>
      </c>
      <c r="E51" s="101">
        <f>'Taxa implícita com e sem swaps'!J110</f>
        <v>4.6858852625833336E-2</v>
      </c>
      <c r="F51" s="144">
        <f>'Taxa implícita com e sem swaps'!E122</f>
        <v>5.5340429036881744E-2</v>
      </c>
      <c r="G51" s="145">
        <f t="shared" si="1"/>
        <v>-4.5957096311825818E-4</v>
      </c>
    </row>
    <row r="52" spans="1:7" x14ac:dyDescent="0.25">
      <c r="A52" s="124">
        <v>40907</v>
      </c>
      <c r="B52" s="142">
        <v>0.11</v>
      </c>
      <c r="C52" s="100">
        <v>5.33E-2</v>
      </c>
      <c r="D52" s="101">
        <f t="shared" si="4"/>
        <v>5.3830817430931654E-2</v>
      </c>
      <c r="E52" s="101">
        <f>'Taxa implícita com e sem swaps'!J111</f>
        <v>4.8005287516931006E-2</v>
      </c>
      <c r="F52" s="144">
        <f>'Taxa implícita com e sem swaps'!E123</f>
        <v>5.8385689976391708E-2</v>
      </c>
      <c r="G52" s="145">
        <f t="shared" si="1"/>
        <v>5.0856899763917079E-3</v>
      </c>
    </row>
    <row r="53" spans="1:7" x14ac:dyDescent="0.25">
      <c r="A53" s="124">
        <v>40935</v>
      </c>
      <c r="B53" s="142">
        <v>0.105</v>
      </c>
      <c r="C53" s="100">
        <v>5.2999999999999999E-2</v>
      </c>
      <c r="D53" s="101">
        <f t="shared" si="4"/>
        <v>4.9382716049382713E-2</v>
      </c>
      <c r="E53" s="101">
        <f>'Taxa implícita com e sem swaps'!J112</f>
        <v>5.1131701942461527E-2</v>
      </c>
      <c r="F53" s="144">
        <f>'Taxa implícita com e sem swaps'!E124</f>
        <v>6.1543165185151905E-2</v>
      </c>
      <c r="G53" s="145">
        <f t="shared" si="1"/>
        <v>8.5431651851519061E-3</v>
      </c>
    </row>
    <row r="54" spans="1:7" x14ac:dyDescent="0.25">
      <c r="A54" s="124">
        <v>40963</v>
      </c>
      <c r="B54" s="142">
        <v>9.7500000000000003E-2</v>
      </c>
      <c r="C54" s="100">
        <v>5.28E-2</v>
      </c>
      <c r="D54" s="101">
        <f t="shared" si="4"/>
        <v>4.2458206686930122E-2</v>
      </c>
      <c r="E54" s="101">
        <f>'Taxa implícita com e sem swaps'!J113</f>
        <v>5.3852774794944436E-2</v>
      </c>
      <c r="F54" s="144">
        <f>'Taxa implícita com e sem swaps'!E125</f>
        <v>6.3128346616488473E-2</v>
      </c>
      <c r="G54" s="145">
        <f t="shared" si="1"/>
        <v>1.0328346616488474E-2</v>
      </c>
    </row>
    <row r="55" spans="1:7" x14ac:dyDescent="0.25">
      <c r="A55" s="124">
        <v>40998</v>
      </c>
      <c r="B55" s="142">
        <v>9.7500000000000003E-2</v>
      </c>
      <c r="C55" s="100">
        <v>5.3999999999999999E-2</v>
      </c>
      <c r="D55" s="101">
        <f t="shared" si="4"/>
        <v>4.1271347248576618E-2</v>
      </c>
      <c r="E55" s="101">
        <f>'Taxa implícita com e sem swaps'!J114</f>
        <v>5.8902022213809024E-2</v>
      </c>
      <c r="F55" s="144">
        <f>'Taxa implícita com e sem swaps'!E126</f>
        <v>6.5886687801203214E-2</v>
      </c>
      <c r="G55" s="145">
        <f t="shared" si="1"/>
        <v>1.1886687801203215E-2</v>
      </c>
    </row>
    <row r="56" spans="1:7" x14ac:dyDescent="0.25">
      <c r="A56" s="124">
        <v>41026</v>
      </c>
      <c r="B56" s="142">
        <v>0.09</v>
      </c>
      <c r="C56" s="100">
        <v>5.5300000000000002E-2</v>
      </c>
      <c r="D56" s="101">
        <f t="shared" si="4"/>
        <v>3.2881645029849471E-2</v>
      </c>
      <c r="E56" s="101">
        <f>'Taxa implícita com e sem swaps'!J115</f>
        <v>5.8902971711045637E-2</v>
      </c>
      <c r="F56" s="144">
        <f>'Taxa implícita com e sem swaps'!E127</f>
        <v>6.4933490246532166E-2</v>
      </c>
      <c r="G56" s="145">
        <f t="shared" si="1"/>
        <v>9.6334902465321642E-3</v>
      </c>
    </row>
    <row r="57" spans="1:7" x14ac:dyDescent="0.25">
      <c r="A57" s="124">
        <v>41054</v>
      </c>
      <c r="B57" s="142">
        <v>8.5000000000000006E-2</v>
      </c>
      <c r="C57" s="100">
        <v>5.5199999999999999E-2</v>
      </c>
      <c r="D57" s="101">
        <f t="shared" si="4"/>
        <v>2.8241091736163737E-2</v>
      </c>
      <c r="E57" s="101">
        <f>'Taxa implícita com e sem swaps'!J116</f>
        <v>5.743940717674767E-2</v>
      </c>
      <c r="F57" s="144">
        <f>'Taxa implícita com e sem swaps'!E128</f>
        <v>6.5039601594703234E-2</v>
      </c>
      <c r="G57" s="145">
        <f t="shared" si="1"/>
        <v>9.8396015947032345E-3</v>
      </c>
    </row>
    <row r="58" spans="1:7" x14ac:dyDescent="0.25">
      <c r="A58" s="124">
        <v>41089</v>
      </c>
      <c r="B58" s="142">
        <v>0.08</v>
      </c>
      <c r="C58" s="100">
        <v>5.5E-2</v>
      </c>
      <c r="D58" s="101">
        <f t="shared" si="4"/>
        <v>2.369668246445511E-2</v>
      </c>
      <c r="E58" s="101">
        <f>'Taxa implícita com e sem swaps'!J117</f>
        <v>5.4825048352515893E-2</v>
      </c>
      <c r="F58" s="144">
        <f>'Taxa implícita com e sem swaps'!E129</f>
        <v>6.6955140446492534E-2</v>
      </c>
      <c r="G58" s="145">
        <f t="shared" si="1"/>
        <v>1.1955140446492533E-2</v>
      </c>
    </row>
    <row r="59" spans="1:7" x14ac:dyDescent="0.25">
      <c r="A59" s="124">
        <v>41117</v>
      </c>
      <c r="B59" s="142">
        <v>0.08</v>
      </c>
      <c r="C59" s="100">
        <v>5.5500000000000001E-2</v>
      </c>
      <c r="D59" s="101">
        <f t="shared" si="4"/>
        <v>2.3211747986736198E-2</v>
      </c>
      <c r="E59" s="101">
        <f>'Taxa implícita com e sem swaps'!J118</f>
        <v>4.8967754250663464E-2</v>
      </c>
      <c r="F59" s="144">
        <f>'Taxa implícita com e sem swaps'!E130</f>
        <v>6.2705592938988808E-2</v>
      </c>
      <c r="G59" s="145">
        <f t="shared" si="1"/>
        <v>7.2055929389888071E-3</v>
      </c>
    </row>
    <row r="60" spans="1:7" x14ac:dyDescent="0.25">
      <c r="A60" s="124">
        <v>41152</v>
      </c>
      <c r="B60" s="142">
        <v>7.4999999999999997E-2</v>
      </c>
      <c r="C60" s="100">
        <v>5.6500000000000002E-2</v>
      </c>
      <c r="D60" s="101">
        <f t="shared" si="4"/>
        <v>1.7510648367250248E-2</v>
      </c>
      <c r="E60" s="101">
        <f>'Taxa implícita com e sem swaps'!J119</f>
        <v>4.4607573569406256E-2</v>
      </c>
      <c r="F60" s="144">
        <f>'Taxa implícita com e sem swaps'!E131</f>
        <v>6.0906370244041774E-2</v>
      </c>
      <c r="G60" s="145">
        <f t="shared" si="1"/>
        <v>4.4063702440417726E-3</v>
      </c>
    </row>
    <row r="61" spans="1:7" x14ac:dyDescent="0.25">
      <c r="A61" s="124">
        <v>41180</v>
      </c>
      <c r="B61" s="142">
        <v>7.2499999999999995E-2</v>
      </c>
      <c r="C61" s="100">
        <v>5.5199999999999999E-2</v>
      </c>
      <c r="D61" s="101">
        <f t="shared" si="4"/>
        <v>1.6394996209249557E-2</v>
      </c>
      <c r="E61" s="101">
        <f>'Taxa implícita com e sem swaps'!J120</f>
        <v>4.0054226351991407E-2</v>
      </c>
      <c r="F61" s="144">
        <f>'Taxa implícita com e sem swaps'!E132</f>
        <v>5.8585604593711871E-2</v>
      </c>
      <c r="G61" s="145">
        <f t="shared" si="1"/>
        <v>3.3856045937118717E-3</v>
      </c>
    </row>
    <row r="62" spans="1:7" x14ac:dyDescent="0.25">
      <c r="A62" s="124">
        <v>41208</v>
      </c>
      <c r="B62" s="100">
        <v>7.2499999999999995E-2</v>
      </c>
      <c r="C62" s="100">
        <v>5.3999999999999999E-2</v>
      </c>
      <c r="D62" s="101">
        <f t="shared" si="4"/>
        <v>1.7552182163187879E-2</v>
      </c>
      <c r="E62" s="101">
        <f>'Taxa implícita com e sem swaps'!J121</f>
        <v>3.5620677542950396E-2</v>
      </c>
      <c r="F62" s="144">
        <f>'Taxa implícita com e sem swaps'!E133</f>
        <v>5.8375129277160598E-2</v>
      </c>
      <c r="G62" s="145">
        <f t="shared" si="1"/>
        <v>4.3751292771605985E-3</v>
      </c>
    </row>
    <row r="63" spans="1:7" x14ac:dyDescent="0.25">
      <c r="A63" s="124">
        <v>41243</v>
      </c>
      <c r="B63" s="142">
        <v>7.2499999999999995E-2</v>
      </c>
      <c r="C63" s="100">
        <v>5.3900000000000003E-2</v>
      </c>
      <c r="D63" s="101">
        <f t="shared" ref="D63:D66" si="5">(1+B63)/(1+C63)-1</f>
        <v>1.7648733276401929E-2</v>
      </c>
      <c r="E63" s="101">
        <f>'Taxa implícita com e sem swaps'!J122</f>
        <v>3.1616603713075619E-2</v>
      </c>
      <c r="F63" s="144">
        <f>'Taxa implícita com e sem swaps'!E134</f>
        <v>5.774389162550464E-2</v>
      </c>
      <c r="G63" s="145">
        <f t="shared" si="1"/>
        <v>3.8438916255046363E-3</v>
      </c>
    </row>
    <row r="64" spans="1:7" x14ac:dyDescent="0.25">
      <c r="A64" s="124">
        <v>41271</v>
      </c>
      <c r="B64" s="142">
        <v>7.2499999999999995E-2</v>
      </c>
      <c r="C64" s="100">
        <v>5.5300000000000002E-2</v>
      </c>
      <c r="D64" s="101">
        <f t="shared" si="5"/>
        <v>1.6298682839003265E-2</v>
      </c>
      <c r="E64" s="101">
        <f>'Taxa implícita com e sem swaps'!J123</f>
        <v>2.4978625167454416E-2</v>
      </c>
      <c r="F64" s="144">
        <f>'Taxa implícita com e sem swaps'!E135</f>
        <v>5.9108180800137466E-2</v>
      </c>
      <c r="G64" s="145">
        <f t="shared" si="1"/>
        <v>3.8081808001374645E-3</v>
      </c>
    </row>
    <row r="65" spans="1:7" x14ac:dyDescent="0.25">
      <c r="A65" s="124">
        <v>41299</v>
      </c>
      <c r="B65" s="142">
        <v>7.2499999999999995E-2</v>
      </c>
      <c r="C65" s="100">
        <v>5.5300000000000002E-2</v>
      </c>
      <c r="D65" s="101">
        <f t="shared" si="5"/>
        <v>1.6298682839003265E-2</v>
      </c>
      <c r="E65" s="101">
        <f>'Taxa implícita com e sem swaps'!J124</f>
        <v>1.8992454858680841E-2</v>
      </c>
      <c r="F65" s="144">
        <f>'Taxa implícita com e sem swaps'!E136</f>
        <v>5.5852940506185389E-2</v>
      </c>
      <c r="G65" s="145">
        <f t="shared" si="1"/>
        <v>5.5294050618538704E-4</v>
      </c>
    </row>
    <row r="66" spans="1:7" x14ac:dyDescent="0.25">
      <c r="A66" s="124">
        <v>41327</v>
      </c>
      <c r="B66" s="142">
        <v>7.2499999999999995E-2</v>
      </c>
      <c r="C66" s="100">
        <v>5.4899999999999997E-2</v>
      </c>
      <c r="D66" s="101">
        <f t="shared" si="5"/>
        <v>1.6684045881126153E-2</v>
      </c>
      <c r="E66" s="101">
        <f>'Taxa implícita com e sem swaps'!J125</f>
        <v>1.4847345424211067E-2</v>
      </c>
      <c r="F66" s="144">
        <f>'Taxa implícita com e sem swaps'!E137</f>
        <v>5.6797540552364412E-2</v>
      </c>
      <c r="G66" s="145">
        <f t="shared" si="1"/>
        <v>1.8975405523644143E-3</v>
      </c>
    </row>
    <row r="67" spans="1:7" x14ac:dyDescent="0.25">
      <c r="A67" s="124">
        <v>41361</v>
      </c>
      <c r="B67" s="142">
        <v>7.2499999999999995E-2</v>
      </c>
      <c r="C67" s="100">
        <v>5.4300000000000001E-2</v>
      </c>
      <c r="D67" s="101">
        <f t="shared" ref="D67:D83" si="6">(1+B67)/(1+C67)-1</f>
        <v>1.726263871763245E-2</v>
      </c>
      <c r="E67" s="101">
        <f>'Taxa implícita com e sem swaps'!J126</f>
        <v>9.5103171178334556E-3</v>
      </c>
      <c r="F67" s="144">
        <f>'Taxa implícita com e sem swaps'!E138</f>
        <v>6.1530882776396734E-2</v>
      </c>
      <c r="G67" s="145">
        <f t="shared" ref="G67:G107" si="7">F67-C67</f>
        <v>7.2308827763967326E-3</v>
      </c>
    </row>
    <row r="68" spans="1:7" x14ac:dyDescent="0.25">
      <c r="A68" s="124">
        <v>41390</v>
      </c>
      <c r="B68" s="142">
        <v>7.4999999999999997E-2</v>
      </c>
      <c r="C68" s="100">
        <v>5.5500000000000001E-2</v>
      </c>
      <c r="D68" s="101">
        <f t="shared" si="6"/>
        <v>1.847465656087155E-2</v>
      </c>
      <c r="E68" s="101">
        <f>'Taxa implícita com e sem swaps'!J127</f>
        <v>9.4106161169529301E-3</v>
      </c>
      <c r="F68" s="144">
        <f>'Taxa implícita com e sem swaps'!E139</f>
        <v>6.279775205469762E-2</v>
      </c>
      <c r="G68" s="145">
        <f t="shared" si="7"/>
        <v>7.2977520546976191E-3</v>
      </c>
    </row>
    <row r="69" spans="1:7" x14ac:dyDescent="0.25">
      <c r="A69" s="124">
        <v>41425</v>
      </c>
      <c r="B69" s="142">
        <v>0.08</v>
      </c>
      <c r="C69" s="100">
        <v>5.67E-2</v>
      </c>
      <c r="D69" s="101">
        <f t="shared" si="6"/>
        <v>2.204977760953919E-2</v>
      </c>
      <c r="E69" s="101">
        <f>'Taxa implícita com e sem swaps'!J128</f>
        <v>7.9073927371879904E-3</v>
      </c>
      <c r="F69" s="144">
        <f>'Taxa implícita com e sem swaps'!E140</f>
        <v>6.3750743961491496E-2</v>
      </c>
      <c r="G69" s="145">
        <f t="shared" si="7"/>
        <v>7.0507439614914957E-3</v>
      </c>
    </row>
    <row r="70" spans="1:7" x14ac:dyDescent="0.25">
      <c r="A70" s="124">
        <v>41453</v>
      </c>
      <c r="B70" s="142">
        <v>0.08</v>
      </c>
      <c r="C70" s="100">
        <v>5.6500000000000002E-2</v>
      </c>
      <c r="D70" s="101">
        <f t="shared" si="6"/>
        <v>2.2243256034074843E-2</v>
      </c>
      <c r="E70" s="101">
        <f>'Taxa implícita com e sem swaps'!J129</f>
        <v>5.7979542687729424E-3</v>
      </c>
      <c r="F70" s="144">
        <f>'Taxa implícita com e sem swaps'!E141</f>
        <v>6.5236132991559836E-2</v>
      </c>
      <c r="G70" s="145">
        <f t="shared" si="7"/>
        <v>8.7361329915598349E-3</v>
      </c>
    </row>
    <row r="71" spans="1:7" x14ac:dyDescent="0.25">
      <c r="A71" s="124">
        <v>41481</v>
      </c>
      <c r="B71" s="142">
        <v>8.5000000000000006E-2</v>
      </c>
      <c r="C71" s="100">
        <v>5.8299999999999998E-2</v>
      </c>
      <c r="D71" s="101">
        <f t="shared" si="6"/>
        <v>2.522914107530938E-2</v>
      </c>
      <c r="E71" s="101">
        <f>'Taxa implícita com e sem swaps'!J130</f>
        <v>1.0221139307322158E-2</v>
      </c>
      <c r="F71" s="144">
        <f>'Taxa implícita com e sem swaps'!E142</f>
        <v>6.5023149659961144E-2</v>
      </c>
      <c r="G71" s="145">
        <f t="shared" si="7"/>
        <v>6.7231496599611459E-3</v>
      </c>
    </row>
    <row r="72" spans="1:7" x14ac:dyDescent="0.25">
      <c r="A72" s="124">
        <v>41516</v>
      </c>
      <c r="B72" s="142">
        <v>0.09</v>
      </c>
      <c r="C72" s="100">
        <v>6.1199999999999997E-2</v>
      </c>
      <c r="D72" s="101">
        <f t="shared" si="6"/>
        <v>2.713908782510388E-2</v>
      </c>
      <c r="E72" s="101">
        <f>'Taxa implícita com e sem swaps'!J131</f>
        <v>1.2135403391112076E-2</v>
      </c>
      <c r="F72" s="144">
        <f>'Taxa implícita com e sem swaps'!E143</f>
        <v>6.5129396981355558E-2</v>
      </c>
      <c r="G72" s="145">
        <f t="shared" si="7"/>
        <v>3.929396981355561E-3</v>
      </c>
    </row>
    <row r="73" spans="1:7" x14ac:dyDescent="0.25">
      <c r="A73" s="124">
        <v>41544</v>
      </c>
      <c r="B73" s="142">
        <v>0.09</v>
      </c>
      <c r="C73" s="100">
        <v>6.2100000000000002E-2</v>
      </c>
      <c r="D73" s="101">
        <f t="shared" si="6"/>
        <v>2.6268712927219662E-2</v>
      </c>
      <c r="E73" s="101">
        <f>'Taxa implícita com e sem swaps'!J132</f>
        <v>1.6069475628113894E-2</v>
      </c>
      <c r="F73" s="144">
        <f>'Taxa implícita com e sem swaps'!E144</f>
        <v>6.7464508763476649E-2</v>
      </c>
      <c r="G73" s="145">
        <f t="shared" si="7"/>
        <v>5.364508763476647E-3</v>
      </c>
    </row>
    <row r="74" spans="1:7" x14ac:dyDescent="0.25">
      <c r="A74" s="124">
        <v>41572</v>
      </c>
      <c r="B74" s="142">
        <v>9.5000000000000001E-2</v>
      </c>
      <c r="C74" s="142">
        <v>6.2199999999999998E-2</v>
      </c>
      <c r="D74" s="101">
        <f t="shared" si="6"/>
        <v>3.0879307098474751E-2</v>
      </c>
      <c r="E74" s="101">
        <f>'Taxa implícita com e sem swaps'!J133</f>
        <v>1.8291757504190098E-2</v>
      </c>
      <c r="F74" s="144">
        <f>'Taxa implícita com e sem swaps'!E145</f>
        <v>6.5872387093848683E-2</v>
      </c>
      <c r="G74" s="145">
        <f t="shared" si="7"/>
        <v>3.6723870938486849E-3</v>
      </c>
    </row>
    <row r="75" spans="1:7" x14ac:dyDescent="0.25">
      <c r="A75" s="124">
        <v>41607</v>
      </c>
      <c r="B75" s="142">
        <v>0.1</v>
      </c>
      <c r="C75" s="142">
        <v>6.0900000000000003E-2</v>
      </c>
      <c r="D75" s="101">
        <f t="shared" si="6"/>
        <v>3.6855500047130008E-2</v>
      </c>
      <c r="E75" s="101">
        <f>'Taxa implícita com e sem swaps'!J134</f>
        <v>2.0622105480894826E-2</v>
      </c>
      <c r="F75" s="144">
        <f>'Taxa implícita com e sem swaps'!E146</f>
        <v>6.5554342816816602E-2</v>
      </c>
      <c r="G75" s="145">
        <f t="shared" si="7"/>
        <v>4.6543428168165993E-3</v>
      </c>
    </row>
    <row r="76" spans="1:7" x14ac:dyDescent="0.25">
      <c r="A76" s="124">
        <v>41635</v>
      </c>
      <c r="B76" s="142">
        <v>0.1</v>
      </c>
      <c r="C76" s="142">
        <v>6.0299999999999999E-2</v>
      </c>
      <c r="D76" s="101">
        <f t="shared" si="6"/>
        <v>3.7442233330189589E-2</v>
      </c>
      <c r="E76" s="101">
        <f>'Taxa implícita com e sem swaps'!J135</f>
        <v>2.1740348587226066E-2</v>
      </c>
      <c r="F76" s="144">
        <f>'Taxa implícita com e sem swaps'!E147</f>
        <v>6.407616596391974E-2</v>
      </c>
      <c r="G76" s="145">
        <f t="shared" si="7"/>
        <v>3.7761659639197406E-3</v>
      </c>
    </row>
    <row r="77" spans="1:7" x14ac:dyDescent="0.25">
      <c r="A77" s="124">
        <v>41670</v>
      </c>
      <c r="B77" s="142">
        <v>0.105</v>
      </c>
      <c r="C77" s="142">
        <v>0.06</v>
      </c>
      <c r="D77" s="101">
        <f t="shared" si="6"/>
        <v>4.2452830188679069E-2</v>
      </c>
      <c r="E77" s="101">
        <f>'Taxa implícita com e sem swaps'!J136</f>
        <v>2.7437362663945475E-2</v>
      </c>
      <c r="F77" s="144">
        <f>'Taxa implícita com e sem swaps'!E148</f>
        <v>7.1378130703005471E-2</v>
      </c>
      <c r="G77" s="145">
        <f t="shared" si="7"/>
        <v>1.1378130703005473E-2</v>
      </c>
    </row>
    <row r="78" spans="1:7" x14ac:dyDescent="0.25">
      <c r="A78" s="124">
        <v>41698</v>
      </c>
      <c r="B78" s="142">
        <v>0.1075</v>
      </c>
      <c r="C78" s="142">
        <v>6.1199999999999997E-2</v>
      </c>
      <c r="D78" s="101">
        <f t="shared" si="6"/>
        <v>4.362985299660771E-2</v>
      </c>
      <c r="E78" s="101">
        <f>'Taxa implícita com e sem swaps'!J137</f>
        <v>2.958354646793615E-2</v>
      </c>
      <c r="F78" s="144">
        <f>'Taxa implícita com e sem swaps'!E149</f>
        <v>7.7017522988958254E-2</v>
      </c>
      <c r="G78" s="145">
        <f t="shared" si="7"/>
        <v>1.5817522988958256E-2</v>
      </c>
    </row>
    <row r="79" spans="1:7" x14ac:dyDescent="0.25">
      <c r="A79" s="124">
        <v>41726</v>
      </c>
      <c r="B79" s="142">
        <v>0.1075</v>
      </c>
      <c r="C79" s="142">
        <v>6.1400000000000003E-2</v>
      </c>
      <c r="D79" s="101">
        <f t="shared" si="6"/>
        <v>4.3433201432070856E-2</v>
      </c>
      <c r="E79" s="101">
        <f>'Taxa implícita com e sem swaps'!J138</f>
        <v>2.7235305968467349E-2</v>
      </c>
      <c r="F79" s="144">
        <f>'Taxa implícita com e sem swaps'!E150</f>
        <v>8.1286320147059721E-2</v>
      </c>
      <c r="G79" s="145">
        <f t="shared" si="7"/>
        <v>1.9886320147059718E-2</v>
      </c>
    </row>
    <row r="80" spans="1:7" x14ac:dyDescent="0.25">
      <c r="A80" s="124">
        <v>41754</v>
      </c>
      <c r="B80" s="142">
        <v>0.11</v>
      </c>
      <c r="C80" s="142">
        <v>0.06</v>
      </c>
      <c r="D80" s="101">
        <f t="shared" si="6"/>
        <v>4.7169811320754818E-2</v>
      </c>
      <c r="E80" s="101">
        <f>'Taxa implícita com e sem swaps'!J139</f>
        <v>2.8152386833022014E-2</v>
      </c>
      <c r="F80" s="144">
        <f>'Taxa implícita com e sem swaps'!E151</f>
        <v>8.1715956114139621E-2</v>
      </c>
      <c r="G80" s="145">
        <f t="shared" si="7"/>
        <v>2.1715956114139623E-2</v>
      </c>
    </row>
    <row r="81" spans="1:7" x14ac:dyDescent="0.25">
      <c r="A81" s="124">
        <v>41789</v>
      </c>
      <c r="B81" s="142">
        <v>0.11</v>
      </c>
      <c r="C81" s="100">
        <v>6.0100000000000001E-2</v>
      </c>
      <c r="D81" s="101">
        <f t="shared" si="6"/>
        <v>4.7071031034808142E-2</v>
      </c>
      <c r="E81" s="101">
        <f>'Taxa implícita com e sem swaps'!J140</f>
        <v>2.9988269324016104E-2</v>
      </c>
      <c r="F81" s="144">
        <f>'Taxa implícita com e sem swaps'!E152</f>
        <v>8.4730892085789655E-2</v>
      </c>
      <c r="G81" s="145">
        <f t="shared" si="7"/>
        <v>2.4630892085789655E-2</v>
      </c>
    </row>
    <row r="82" spans="1:7" x14ac:dyDescent="0.25">
      <c r="A82" s="124">
        <v>41817</v>
      </c>
      <c r="B82" s="142">
        <v>0.11</v>
      </c>
      <c r="C82" s="100">
        <v>5.91E-2</v>
      </c>
      <c r="D82" s="101">
        <f t="shared" si="6"/>
        <v>4.8059673307525363E-2</v>
      </c>
      <c r="E82" s="101">
        <f>'Taxa implícita com e sem swaps'!J141</f>
        <v>3.0698894099199237E-2</v>
      </c>
      <c r="F82" s="144">
        <f>'Taxa implícita com e sem swaps'!E153</f>
        <v>8.8944488180545234E-2</v>
      </c>
      <c r="G82" s="145">
        <f t="shared" si="7"/>
        <v>2.9844488180545234E-2</v>
      </c>
    </row>
    <row r="83" spans="1:7" x14ac:dyDescent="0.25">
      <c r="A83" s="124">
        <v>41845</v>
      </c>
      <c r="B83" s="142">
        <v>0.11</v>
      </c>
      <c r="C83" s="100">
        <v>5.9400000000000001E-2</v>
      </c>
      <c r="D83" s="101">
        <f t="shared" si="6"/>
        <v>4.7762884651689763E-2</v>
      </c>
      <c r="E83" s="101">
        <f>'Taxa implícita com e sem swaps'!J142</f>
        <v>3.3259145047786154E-2</v>
      </c>
      <c r="F83" s="144">
        <f>'Taxa implícita com e sem swaps'!E154</f>
        <v>9.5586385368727544E-2</v>
      </c>
      <c r="G83" s="145">
        <f t="shared" si="7"/>
        <v>3.6186385368727543E-2</v>
      </c>
    </row>
    <row r="84" spans="1:7" x14ac:dyDescent="0.25">
      <c r="A84" s="124">
        <v>41877</v>
      </c>
      <c r="B84" s="142">
        <v>0.11</v>
      </c>
      <c r="C84" s="100">
        <v>6.2399999999999997E-2</v>
      </c>
      <c r="D84" s="101">
        <f t="shared" ref="D84:D87" si="8">(1+B84)/(1+C84)-1</f>
        <v>4.4804216867470048E-2</v>
      </c>
      <c r="E84" s="101">
        <f>'Taxa implícita com e sem swaps'!J143</f>
        <v>3.4797472616507674E-2</v>
      </c>
      <c r="F84" s="144">
        <f>'Taxa implícita com e sem swaps'!E155</f>
        <v>9.5258529093804389E-2</v>
      </c>
      <c r="G84" s="145">
        <f t="shared" si="7"/>
        <v>3.2858529093804392E-2</v>
      </c>
    </row>
    <row r="85" spans="1:7" x14ac:dyDescent="0.25">
      <c r="A85" s="124">
        <v>41908</v>
      </c>
      <c r="B85" s="142">
        <v>0.11</v>
      </c>
      <c r="C85" s="100">
        <v>6.3299999999999995E-2</v>
      </c>
      <c r="D85" s="101">
        <f t="shared" si="8"/>
        <v>4.3919872096304102E-2</v>
      </c>
      <c r="E85" s="101">
        <f>'Taxa implícita com e sem swaps'!J144</f>
        <v>3.45843300189006E-2</v>
      </c>
      <c r="F85" s="144">
        <f>'Taxa implícita com e sem swaps'!E156</f>
        <v>9.4931813812181298E-2</v>
      </c>
      <c r="G85" s="145">
        <f t="shared" si="7"/>
        <v>3.1631813812181303E-2</v>
      </c>
    </row>
    <row r="86" spans="1:7" x14ac:dyDescent="0.25">
      <c r="A86" s="124">
        <v>41943</v>
      </c>
      <c r="B86" s="142">
        <v>0.1125</v>
      </c>
      <c r="C86" s="100">
        <v>6.3799999999999996E-2</v>
      </c>
      <c r="D86" s="101">
        <f t="shared" si="8"/>
        <v>4.5779281819890993E-2</v>
      </c>
      <c r="E86" s="101">
        <f>'Taxa implícita com e sem swaps'!J145</f>
        <v>3.7568642192484125E-2</v>
      </c>
      <c r="F86" s="144">
        <f>'Taxa implícita com e sem swaps'!E157</f>
        <v>9.9293223148219312E-2</v>
      </c>
      <c r="G86" s="145">
        <f t="shared" si="7"/>
        <v>3.5493223148219316E-2</v>
      </c>
    </row>
    <row r="87" spans="1:7" x14ac:dyDescent="0.25">
      <c r="A87" s="124">
        <v>41971</v>
      </c>
      <c r="B87" s="100">
        <v>0.1125</v>
      </c>
      <c r="C87" s="100">
        <v>6.5699999999999995E-2</v>
      </c>
      <c r="D87" s="101">
        <f t="shared" si="8"/>
        <v>4.3914797785493009E-2</v>
      </c>
      <c r="E87" s="101">
        <f>'Taxa implícita com e sem swaps'!J146</f>
        <v>3.9114884194213273E-2</v>
      </c>
      <c r="F87" s="144">
        <f>'Taxa implícita com e sem swaps'!E158</f>
        <v>0.10476179952444098</v>
      </c>
      <c r="G87" s="145">
        <f t="shared" si="7"/>
        <v>3.9061799524440985E-2</v>
      </c>
    </row>
    <row r="88" spans="1:7" x14ac:dyDescent="0.25">
      <c r="A88" s="124">
        <v>41999</v>
      </c>
      <c r="B88" s="100">
        <v>0.11749999999999999</v>
      </c>
      <c r="C88" s="100">
        <v>6.59E-2</v>
      </c>
      <c r="D88" s="101">
        <f>(1+B88)/(1+C88)-1</f>
        <v>4.8409794539825413E-2</v>
      </c>
      <c r="E88" s="101">
        <f>'Taxa implícita com e sem swaps'!J147</f>
        <v>4.2313469811585014E-2</v>
      </c>
      <c r="F88" s="144">
        <f>'Taxa implícita com e sem swaps'!E159</f>
        <v>0.10673497995621717</v>
      </c>
      <c r="G88" s="145">
        <f t="shared" si="7"/>
        <v>4.0834979956217168E-2</v>
      </c>
    </row>
    <row r="89" spans="1:7" x14ac:dyDescent="0.25">
      <c r="A89" s="124">
        <v>42034</v>
      </c>
      <c r="B89" s="100">
        <v>0.1225</v>
      </c>
      <c r="C89" s="100">
        <v>6.6100000000000006E-2</v>
      </c>
      <c r="D89" s="101">
        <f t="shared" ref="D89:D94" si="9">(1+B89)/(1+C89)-1</f>
        <v>5.2903104774411513E-2</v>
      </c>
      <c r="E89" s="101">
        <f>'Taxa implícita com e sem swaps'!J148</f>
        <v>3.6133430947737688E-2</v>
      </c>
      <c r="F89" s="144">
        <f>'Taxa implícita com e sem swaps'!E160</f>
        <v>0.10706293382226528</v>
      </c>
      <c r="G89" s="145">
        <f t="shared" si="7"/>
        <v>4.0962933822265277E-2</v>
      </c>
    </row>
    <row r="90" spans="1:7" x14ac:dyDescent="0.25">
      <c r="A90" s="124">
        <v>42062</v>
      </c>
      <c r="B90" s="100">
        <v>0.1225</v>
      </c>
      <c r="C90" s="100">
        <v>6.54E-2</v>
      </c>
      <c r="D90" s="101">
        <f t="shared" si="9"/>
        <v>5.3594893936549814E-2</v>
      </c>
      <c r="E90" s="101">
        <f>'Taxa implícita com e sem swaps'!J149</f>
        <v>3.1014901449239796E-2</v>
      </c>
      <c r="F90" s="144">
        <f>'Taxa implícita com e sem swaps'!E161</f>
        <v>0.1035630312454705</v>
      </c>
      <c r="G90" s="145">
        <f t="shared" si="7"/>
        <v>3.8163031245470505E-2</v>
      </c>
    </row>
    <row r="91" spans="1:7" x14ac:dyDescent="0.25">
      <c r="A91" s="124">
        <v>42090</v>
      </c>
      <c r="B91" s="100">
        <v>0.1275</v>
      </c>
      <c r="C91" s="100">
        <v>6.3E-2</v>
      </c>
      <c r="D91" s="101">
        <f t="shared" si="9"/>
        <v>6.0677328316086632E-2</v>
      </c>
      <c r="E91" s="101">
        <f>'Taxa implícita com e sem swaps'!J150</f>
        <v>2.9696133517880918E-2</v>
      </c>
      <c r="F91" s="144">
        <f>'Taxa implícita com e sem swaps'!E162</f>
        <v>9.3869277812698382E-2</v>
      </c>
      <c r="G91" s="145">
        <f t="shared" si="7"/>
        <v>3.0869277812698381E-2</v>
      </c>
    </row>
    <row r="92" spans="1:7" x14ac:dyDescent="0.25">
      <c r="A92" s="124">
        <v>42124</v>
      </c>
      <c r="B92" s="100">
        <v>0.13250000000000001</v>
      </c>
      <c r="C92" s="100">
        <v>5.96E-2</v>
      </c>
      <c r="D92" s="101">
        <f t="shared" si="9"/>
        <v>6.8799546998867367E-2</v>
      </c>
      <c r="E92" s="101">
        <f>'Taxa implícita com e sem swaps'!J151</f>
        <v>3.0614349130663188E-2</v>
      </c>
      <c r="F92" s="144">
        <f>'Taxa implícita com e sem swaps'!E163</f>
        <v>9.2783120253555396E-2</v>
      </c>
      <c r="G92" s="145">
        <f t="shared" si="7"/>
        <v>3.3183120253555395E-2</v>
      </c>
    </row>
    <row r="93" spans="1:7" x14ac:dyDescent="0.25">
      <c r="A93" s="124">
        <v>42153</v>
      </c>
      <c r="B93" s="100">
        <v>0.13250000000000001</v>
      </c>
      <c r="C93" s="100">
        <v>5.9900000000000002E-2</v>
      </c>
      <c r="D93" s="101">
        <f t="shared" si="9"/>
        <v>6.8497028021511364E-2</v>
      </c>
      <c r="E93" s="101">
        <f>'Taxa implícita com e sem swaps'!J152</f>
        <v>2.8972489047999428E-2</v>
      </c>
      <c r="F93" s="144">
        <f>'Taxa implícita com e sem swaps'!E164</f>
        <v>9.3217022624114465E-2</v>
      </c>
      <c r="G93" s="145">
        <f t="shared" si="7"/>
        <v>3.3317022624114463E-2</v>
      </c>
    </row>
    <row r="94" spans="1:7" x14ac:dyDescent="0.25">
      <c r="A94" s="124">
        <v>42181</v>
      </c>
      <c r="B94" s="100">
        <v>0.13750000000000001</v>
      </c>
      <c r="C94" s="100">
        <v>5.9900000000000002E-2</v>
      </c>
      <c r="D94" s="101">
        <f t="shared" si="9"/>
        <v>7.32144541937918E-2</v>
      </c>
      <c r="E94" s="101">
        <f>'Taxa implícita com e sem swaps'!J153</f>
        <v>2.7532586456633812E-2</v>
      </c>
      <c r="F94" s="144">
        <f>'Taxa implícita com e sem swaps'!E165</f>
        <v>8.8444570099512898E-2</v>
      </c>
      <c r="G94" s="145">
        <f t="shared" si="7"/>
        <v>2.8544570099512896E-2</v>
      </c>
    </row>
    <row r="95" spans="1:7" x14ac:dyDescent="0.25">
      <c r="A95" s="124">
        <v>42216</v>
      </c>
      <c r="B95" s="100">
        <v>0.14249999999999999</v>
      </c>
      <c r="C95" s="100">
        <v>5.67E-2</v>
      </c>
      <c r="D95" s="101">
        <f>(1+B95)/(1+C95)-1</f>
        <v>8.1196176776757945E-2</v>
      </c>
      <c r="E95" s="101">
        <f>'Taxa implícita com e sem swaps'!J154</f>
        <v>2.363015152898984E-2</v>
      </c>
      <c r="F95" s="144">
        <f>'Taxa implícita com e sem swaps'!E166</f>
        <v>8.7362832303747195E-2</v>
      </c>
      <c r="G95" s="145">
        <f t="shared" si="7"/>
        <v>3.0662832303747195E-2</v>
      </c>
    </row>
    <row r="96" spans="1:7" x14ac:dyDescent="0.25">
      <c r="A96" s="124">
        <v>42244</v>
      </c>
      <c r="B96" s="100">
        <v>0.14249999999999999</v>
      </c>
      <c r="C96" s="100">
        <v>5.6500000000000002E-2</v>
      </c>
      <c r="D96" s="101">
        <f>(1+B96)/(1+C96)-1</f>
        <v>8.1400851869380064E-2</v>
      </c>
      <c r="E96" s="101">
        <f>'Taxa implícita com e sem swaps'!J155</f>
        <v>2.6372818825538324E-2</v>
      </c>
      <c r="F96" s="144">
        <f>'Taxa implícita com e sem swaps'!E167</f>
        <v>8.9749779251530493E-2</v>
      </c>
      <c r="G96" s="145">
        <f t="shared" si="7"/>
        <v>3.3249779251530491E-2</v>
      </c>
    </row>
    <row r="97" spans="1:7" x14ac:dyDescent="0.25">
      <c r="A97" s="124">
        <v>42272</v>
      </c>
      <c r="B97" s="100">
        <v>0.14249999999999999</v>
      </c>
      <c r="C97" s="100">
        <v>6.0499999999999998E-2</v>
      </c>
      <c r="D97" s="101">
        <f t="shared" ref="D97:D99" si="10">(1+B97)/(1+C97)-1</f>
        <v>7.7322017916077401E-2</v>
      </c>
      <c r="E97" s="101">
        <f>'Taxa implícita com e sem swaps'!J156</f>
        <v>2.8713917977452041E-2</v>
      </c>
      <c r="F97" s="144">
        <f>'Taxa implícita com e sem swaps'!E168</f>
        <v>8.4763854261917126E-2</v>
      </c>
      <c r="G97" s="145">
        <f t="shared" si="7"/>
        <v>2.4263854261917128E-2</v>
      </c>
    </row>
    <row r="98" spans="1:7" x14ac:dyDescent="0.25">
      <c r="A98" s="124">
        <v>42307</v>
      </c>
      <c r="B98" s="100">
        <v>0.14249999999999999</v>
      </c>
      <c r="C98" s="100">
        <v>6.4699999999999994E-2</v>
      </c>
      <c r="D98" s="101">
        <f t="shared" si="10"/>
        <v>7.3072226918380778E-2</v>
      </c>
      <c r="E98" s="101">
        <f>'Taxa implícita com e sem swaps'!J157</f>
        <v>2.6256513887128685E-2</v>
      </c>
      <c r="F98" s="144">
        <f>'Taxa implícita com e sem swaps'!E169</f>
        <v>7.8738583895058722E-2</v>
      </c>
      <c r="G98" s="145">
        <f t="shared" si="7"/>
        <v>1.4038583895058729E-2</v>
      </c>
    </row>
    <row r="99" spans="1:7" x14ac:dyDescent="0.25">
      <c r="A99" s="124">
        <v>42335</v>
      </c>
      <c r="B99" s="100">
        <v>0.14249999999999999</v>
      </c>
      <c r="C99" s="100">
        <v>7.0800000000000002E-2</v>
      </c>
      <c r="D99" s="101">
        <f t="shared" si="10"/>
        <v>6.6959282779230467E-2</v>
      </c>
      <c r="E99" s="101">
        <f>'Taxa implícita com e sem swaps'!J158</f>
        <v>2.3404413305717631E-2</v>
      </c>
      <c r="F99" s="144">
        <f>'Taxa implícita com e sem swaps'!E170</f>
        <v>6.9874580087189164E-2</v>
      </c>
      <c r="G99" s="145">
        <f t="shared" si="7"/>
        <v>-9.2541991281083757E-4</v>
      </c>
    </row>
    <row r="100" spans="1:7" x14ac:dyDescent="0.25">
      <c r="A100" s="124">
        <v>42369</v>
      </c>
      <c r="B100" s="100">
        <v>0.14249999999999999</v>
      </c>
      <c r="C100" s="100">
        <v>6.9400000000000003E-2</v>
      </c>
      <c r="D100" s="101">
        <f>(1+B100)/(1+C100)-1</f>
        <v>6.8356087525715425E-2</v>
      </c>
      <c r="E100" s="101">
        <f>'Taxa implícita com e sem swaps'!J159</f>
        <v>2.3603533412014377E-2</v>
      </c>
      <c r="F100" s="144">
        <f>'Taxa implícita com e sem swaps'!E171</f>
        <v>6.2880550542244729E-2</v>
      </c>
      <c r="G100" s="145">
        <f t="shared" si="7"/>
        <v>-6.5194494577552747E-3</v>
      </c>
    </row>
    <row r="101" spans="1:7" x14ac:dyDescent="0.25">
      <c r="A101" s="124">
        <v>42398</v>
      </c>
      <c r="B101" s="100">
        <v>0.14249999999999999</v>
      </c>
      <c r="C101" s="100">
        <v>6.8199999999999997E-2</v>
      </c>
      <c r="D101" s="101">
        <f t="shared" ref="D101:D102" si="11">(1+B101)/(1+C101)-1</f>
        <v>6.9556262872121355E-2</v>
      </c>
      <c r="E101" s="101">
        <f>'Taxa implícita com e sem swaps'!J160</f>
        <v>2.4516828402257218E-2</v>
      </c>
      <c r="F101" s="144">
        <f>'Taxa implícita com e sem swaps'!E172</f>
        <v>5.3539544420169616E-2</v>
      </c>
      <c r="G101" s="145">
        <f t="shared" si="7"/>
        <v>-1.4660455579830381E-2</v>
      </c>
    </row>
    <row r="102" spans="1:7" x14ac:dyDescent="0.25">
      <c r="A102" s="124">
        <v>42426</v>
      </c>
      <c r="B102" s="100">
        <v>0.14249999999999999</v>
      </c>
      <c r="C102" s="100">
        <v>6.6699999999999995E-2</v>
      </c>
      <c r="D102" s="101">
        <f t="shared" si="11"/>
        <v>7.1060279366269796E-2</v>
      </c>
      <c r="E102" s="101">
        <f>'Taxa implícita com e sem swaps'!J161</f>
        <v>2.9600971779527807E-2</v>
      </c>
      <c r="F102" s="144">
        <f>'Taxa implícita com e sem swaps'!E173</f>
        <v>4.7587933515120362E-2</v>
      </c>
      <c r="G102" s="145">
        <f t="shared" si="7"/>
        <v>-1.9112066484879633E-2</v>
      </c>
    </row>
    <row r="103" spans="1:7" x14ac:dyDescent="0.25">
      <c r="A103" s="124">
        <v>42453</v>
      </c>
      <c r="B103" s="100">
        <v>0.14249999999999999</v>
      </c>
      <c r="C103" s="100">
        <v>6.4799999999999996E-2</v>
      </c>
      <c r="D103" s="101">
        <f t="shared" ref="D103:D108" si="12">(1+B103)/(1+C103)-1</f>
        <v>7.2971450037565777E-2</v>
      </c>
      <c r="E103" s="101">
        <f>'Taxa implícita com e sem swaps'!J162</f>
        <v>3.9958826669685754E-2</v>
      </c>
      <c r="F103" s="144">
        <f>'Taxa implícita com e sem swaps'!E174</f>
        <v>4.5710348848857718E-2</v>
      </c>
      <c r="G103" s="145">
        <f t="shared" si="7"/>
        <v>-1.9089651151142278E-2</v>
      </c>
    </row>
    <row r="104" spans="1:7" x14ac:dyDescent="0.25">
      <c r="A104" s="124">
        <v>42482</v>
      </c>
      <c r="B104" s="100">
        <v>0.14249999999999999</v>
      </c>
      <c r="C104" s="100">
        <v>6.2E-2</v>
      </c>
      <c r="D104" s="101">
        <f t="shared" si="12"/>
        <v>7.5800376647834344E-2</v>
      </c>
      <c r="E104" s="101">
        <f>'Taxa implícita com e sem swaps'!J163</f>
        <v>4.2126795938568273E-2</v>
      </c>
      <c r="F104" s="144">
        <f>'Taxa implícita com e sem swaps'!E175</f>
        <v>4.0825308952635142E-2</v>
      </c>
      <c r="G104" s="145">
        <f t="shared" si="7"/>
        <v>-2.1174691047364858E-2</v>
      </c>
    </row>
    <row r="105" spans="1:7" x14ac:dyDescent="0.25">
      <c r="A105" s="124">
        <v>42517</v>
      </c>
      <c r="B105" s="100">
        <v>0.14249999999999999</v>
      </c>
      <c r="C105" s="100">
        <v>5.96E-2</v>
      </c>
      <c r="D105" s="101">
        <f t="shared" si="12"/>
        <v>7.8237070592676483E-2</v>
      </c>
      <c r="E105" s="101">
        <f>'Taxa implícita com e sem swaps'!J164</f>
        <v>4.2950973061128828E-2</v>
      </c>
      <c r="F105" s="144">
        <f>'Taxa implícita com e sem swaps'!E176</f>
        <v>3.5971291337952405E-2</v>
      </c>
      <c r="G105" s="145">
        <f t="shared" si="7"/>
        <v>-2.3628708662047596E-2</v>
      </c>
    </row>
    <row r="106" spans="1:7" x14ac:dyDescent="0.25">
      <c r="A106" s="124">
        <v>42545</v>
      </c>
      <c r="B106" s="100">
        <v>0.14249999999999999</v>
      </c>
      <c r="C106" s="100">
        <v>5.9799999999999999E-2</v>
      </c>
      <c r="D106" s="101">
        <f t="shared" si="12"/>
        <v>7.8033591243630962E-2</v>
      </c>
      <c r="E106" s="101">
        <f>'Taxa implícita com e sem swaps'!J165</f>
        <v>4.8456742612878134E-2</v>
      </c>
      <c r="F106" s="144">
        <f>'Taxa implícita com e sem swaps'!E177</f>
        <v>2.9983614716367901E-2</v>
      </c>
      <c r="G106" s="145">
        <f t="shared" si="7"/>
        <v>-2.9816385283632098E-2</v>
      </c>
    </row>
    <row r="107" spans="1:7" x14ac:dyDescent="0.25">
      <c r="A107" s="124">
        <v>42580</v>
      </c>
      <c r="B107" s="100">
        <v>0.14249999999999999</v>
      </c>
      <c r="C107" s="100">
        <v>5.5500000000000001E-2</v>
      </c>
      <c r="D107" s="101">
        <f t="shared" si="12"/>
        <v>8.242539081004252E-2</v>
      </c>
      <c r="E107" s="101">
        <f>'Taxa implícita com e sem swaps'!J166</f>
        <v>4.8773693509610583E-2</v>
      </c>
      <c r="F107" s="144">
        <f>'Taxa implícita com e sem swaps'!E178</f>
        <v>2.7114579577881992E-2</v>
      </c>
      <c r="G107" s="145">
        <f t="shared" si="7"/>
        <v>-2.8385420422118009E-2</v>
      </c>
    </row>
    <row r="108" spans="1:7" x14ac:dyDescent="0.25">
      <c r="A108" s="124">
        <v>42608</v>
      </c>
      <c r="B108" s="100">
        <v>0.14249999999999999</v>
      </c>
      <c r="C108" s="100">
        <v>5.3199999999999997E-2</v>
      </c>
      <c r="D108" s="101">
        <f t="shared" si="12"/>
        <v>8.478921382453497E-2</v>
      </c>
      <c r="E108" s="101">
        <f>'Taxa implícita com e sem swaps'!J167</f>
        <v>4.7614985983424063E-2</v>
      </c>
      <c r="F108" s="144">
        <f>'Taxa implícita com e sem swaps'!E179</f>
        <v>2.4558041894743088E-2</v>
      </c>
      <c r="G108" s="145">
        <f t="shared" ref="G108:G120" si="13">F108-C108</f>
        <v>-2.8641958105256909E-2</v>
      </c>
    </row>
    <row r="109" spans="1:7" x14ac:dyDescent="0.25">
      <c r="A109" s="124">
        <v>42643</v>
      </c>
      <c r="B109" s="100">
        <v>0.14249999999999999</v>
      </c>
      <c r="C109" s="100">
        <v>5.1499999999999997E-2</v>
      </c>
      <c r="D109" s="101">
        <f>(1+B109)/(1+C109)-1</f>
        <v>8.6543033761293353E-2</v>
      </c>
      <c r="E109" s="101">
        <f>'Taxa implícita com e sem swaps'!J168</f>
        <v>5.2430162777513223E-2</v>
      </c>
      <c r="F109" s="144">
        <f>'Taxa implícita com e sem swaps'!E180</f>
        <v>2.5377033135266736E-2</v>
      </c>
      <c r="G109" s="145">
        <f t="shared" si="13"/>
        <v>-2.6122966864733262E-2</v>
      </c>
    </row>
    <row r="110" spans="1:7" x14ac:dyDescent="0.25">
      <c r="A110" s="124">
        <v>42671</v>
      </c>
      <c r="B110" s="100">
        <v>0.14000000000000001</v>
      </c>
      <c r="C110" s="100">
        <v>4.9500000000000002E-2</v>
      </c>
      <c r="D110" s="101">
        <f t="shared" ref="D110:D111" si="14">(1+B110)/(1+C110)-1</f>
        <v>8.6231538828013266E-2</v>
      </c>
      <c r="E110" s="101">
        <f>'Taxa implícita com e sem swaps'!J169</f>
        <v>5.7680473907458119E-2</v>
      </c>
      <c r="F110" s="144">
        <f>'Taxa implícita com e sem swaps'!E181</f>
        <v>2.701338188154323E-2</v>
      </c>
      <c r="G110" s="145">
        <f t="shared" si="13"/>
        <v>-2.2486618118456772E-2</v>
      </c>
    </row>
    <row r="111" spans="1:7" x14ac:dyDescent="0.25">
      <c r="A111" s="124">
        <v>42699</v>
      </c>
      <c r="B111" s="100">
        <v>0.14000000000000001</v>
      </c>
      <c r="C111" s="100">
        <v>4.8899999999999999E-2</v>
      </c>
      <c r="D111" s="152">
        <f t="shared" si="14"/>
        <v>8.6852893507484152E-2</v>
      </c>
      <c r="E111" s="101">
        <f>'Taxa implícita com e sem swaps'!J170</f>
        <v>6.6232396943309624E-2</v>
      </c>
      <c r="F111" s="144">
        <f>'Taxa implícita com e sem swaps'!E182</f>
        <v>2.8038549960881287E-2</v>
      </c>
      <c r="G111" s="145">
        <f t="shared" si="13"/>
        <v>-2.0861450039118712E-2</v>
      </c>
    </row>
    <row r="112" spans="1:7" x14ac:dyDescent="0.25">
      <c r="A112" s="124">
        <v>42734</v>
      </c>
      <c r="B112" s="148">
        <v>0.13750000000000001</v>
      </c>
      <c r="C112" s="100">
        <v>4.8000000000000001E-2</v>
      </c>
      <c r="D112" s="152">
        <f t="shared" ref="D112:D116" si="15">(1+B112)/(1+C112)-1</f>
        <v>8.5400763358778553E-2</v>
      </c>
      <c r="E112" s="101">
        <f>'Taxa implícita com e sem swaps'!J171</f>
        <v>7.2824105882284051E-2</v>
      </c>
      <c r="F112" s="144">
        <f>'Taxa implícita com e sem swaps'!E183</f>
        <v>2.9473499083459087E-2</v>
      </c>
      <c r="G112" s="145">
        <f t="shared" si="13"/>
        <v>-1.8526500916540914E-2</v>
      </c>
    </row>
    <row r="113" spans="1:7" x14ac:dyDescent="0.25">
      <c r="A113" s="124">
        <v>42762</v>
      </c>
      <c r="B113" s="148">
        <v>0.13</v>
      </c>
      <c r="C113" s="100">
        <v>4.7600000000000003E-2</v>
      </c>
      <c r="D113" s="152">
        <f t="shared" si="15"/>
        <v>7.8655975563191927E-2</v>
      </c>
      <c r="E113" s="101">
        <f>'Taxa implícita com e sem swaps'!J172</f>
        <v>8.265738996689187E-2</v>
      </c>
      <c r="F113" s="144">
        <f>'Taxa implícita com e sem swaps'!E184</f>
        <v>2.8550480405260981E-2</v>
      </c>
      <c r="G113" s="145">
        <f t="shared" si="13"/>
        <v>-1.9049519594739023E-2</v>
      </c>
    </row>
    <row r="114" spans="1:7" x14ac:dyDescent="0.25">
      <c r="A114" s="124">
        <v>42790</v>
      </c>
      <c r="B114" s="148">
        <v>0.1225</v>
      </c>
      <c r="C114" s="100">
        <v>4.5499999999999999E-2</v>
      </c>
      <c r="D114" s="160">
        <f t="shared" si="15"/>
        <v>7.3648971783835337E-2</v>
      </c>
      <c r="E114" s="101">
        <f>'Taxa implícita com e sem swaps'!J173</f>
        <v>8.7406802939349992E-2</v>
      </c>
      <c r="F114" s="144">
        <f>'Taxa implícita com e sem swaps'!E185</f>
        <v>2.8447963662471265E-2</v>
      </c>
      <c r="G114" s="145">
        <f t="shared" si="13"/>
        <v>-1.7052036337528734E-2</v>
      </c>
    </row>
    <row r="115" spans="1:7" x14ac:dyDescent="0.25">
      <c r="A115" s="124">
        <v>42825</v>
      </c>
      <c r="B115" s="148">
        <v>0.1225</v>
      </c>
      <c r="C115" s="100">
        <v>4.5699999999999998E-2</v>
      </c>
      <c r="D115" s="160">
        <f t="shared" si="15"/>
        <v>7.3443626279047436E-2</v>
      </c>
      <c r="E115" s="101">
        <f>'Taxa implícita com e sem swaps'!J174</f>
        <v>8.817469970783276E-2</v>
      </c>
      <c r="F115" s="144">
        <f>'Taxa implícita com e sem swaps'!E186</f>
        <v>2.6806550453633449E-2</v>
      </c>
      <c r="G115" s="145">
        <f t="shared" si="13"/>
        <v>-1.8893449546366549E-2</v>
      </c>
    </row>
    <row r="116" spans="1:7" x14ac:dyDescent="0.25">
      <c r="A116" s="124">
        <v>42853</v>
      </c>
      <c r="B116" s="100">
        <v>0.1125</v>
      </c>
      <c r="C116" s="100">
        <v>4.6399999999999997E-2</v>
      </c>
      <c r="D116" s="160">
        <f t="shared" si="15"/>
        <v>6.3168960244648353E-2</v>
      </c>
      <c r="E116" s="101">
        <f>'Taxa implícita com e sem swaps'!J175</f>
        <v>9.0361070834219515E-2</v>
      </c>
      <c r="F116" s="144">
        <f>'Taxa implícita com e sem swaps'!E187</f>
        <v>2.7626847278442002E-2</v>
      </c>
      <c r="G116" s="145">
        <f t="shared" si="13"/>
        <v>-1.8773152721557995E-2</v>
      </c>
    </row>
    <row r="117" spans="1:7" x14ac:dyDescent="0.25">
      <c r="A117" s="124">
        <v>42881</v>
      </c>
      <c r="B117" s="100">
        <v>0.1125</v>
      </c>
      <c r="C117" s="100">
        <v>4.6199999999999998E-2</v>
      </c>
      <c r="D117" s="160">
        <f t="shared" ref="D117:D122" si="16">(1+B117)/(1+C117)-1</f>
        <v>6.3372204167463142E-2</v>
      </c>
      <c r="E117" s="101">
        <f>'Taxa implícita com e sem swaps'!J176</f>
        <v>9.3519731732985667E-2</v>
      </c>
      <c r="F117" s="144">
        <f>'Taxa implícita com e sem swaps'!E188</f>
        <v>2.8548853222565285E-2</v>
      </c>
      <c r="G117" s="145">
        <f t="shared" si="13"/>
        <v>-1.7651146777434713E-2</v>
      </c>
    </row>
    <row r="118" spans="1:7" x14ac:dyDescent="0.25">
      <c r="A118" s="124">
        <v>42916</v>
      </c>
      <c r="B118" s="100">
        <v>0.10249999999999999</v>
      </c>
      <c r="C118" s="100">
        <v>4.4600000000000001E-2</v>
      </c>
      <c r="D118" s="160">
        <f t="shared" si="16"/>
        <v>5.5427914991384331E-2</v>
      </c>
      <c r="E118" s="101">
        <f>'Taxa implícita com e sem swaps'!J177</f>
        <v>9.6071341611886574E-2</v>
      </c>
      <c r="F118" s="144">
        <f>'Taxa implícita com e sem swaps'!E189</f>
        <v>4.3909560762924515E-2</v>
      </c>
      <c r="G118" s="145">
        <f t="shared" si="13"/>
        <v>-6.9043923707548527E-4</v>
      </c>
    </row>
    <row r="119" spans="1:7" x14ac:dyDescent="0.25">
      <c r="A119" s="124">
        <v>42944</v>
      </c>
      <c r="B119" s="100">
        <v>9.2499999999999999E-2</v>
      </c>
      <c r="C119" s="100">
        <v>4.5199999999999997E-2</v>
      </c>
      <c r="D119" s="160">
        <f t="shared" si="16"/>
        <v>4.5254496747034079E-2</v>
      </c>
      <c r="E119" s="101">
        <f>'Taxa implícita com e sem swaps'!J178</f>
        <v>9.5763087084691279E-2</v>
      </c>
      <c r="F119" s="144">
        <f>'Taxa implícita com e sem swaps'!E190</f>
        <v>4.4846829921629805E-2</v>
      </c>
      <c r="G119" s="145">
        <f t="shared" si="13"/>
        <v>-3.5317007837019215E-4</v>
      </c>
    </row>
    <row r="120" spans="1:7" x14ac:dyDescent="0.25">
      <c r="A120" s="124">
        <v>42972</v>
      </c>
      <c r="B120" s="100">
        <v>9.2499999999999999E-2</v>
      </c>
      <c r="C120" s="100">
        <v>4.2999999999999997E-2</v>
      </c>
      <c r="D120" s="160">
        <f t="shared" si="16"/>
        <v>4.7459252157238785E-2</v>
      </c>
      <c r="E120" s="101">
        <f>'Taxa implícita com e sem swaps'!J179</f>
        <v>9.3939219716096423E-2</v>
      </c>
      <c r="F120" s="144">
        <f>'Taxa implícita com e sem swaps'!E191</f>
        <v>4.1926806841701358E-2</v>
      </c>
      <c r="G120" s="145">
        <f t="shared" si="13"/>
        <v>-1.0731931582986382E-3</v>
      </c>
    </row>
    <row r="121" spans="1:7" x14ac:dyDescent="0.25">
      <c r="A121" s="124">
        <v>43007</v>
      </c>
      <c r="B121" s="100">
        <v>8.2500000000000004E-2</v>
      </c>
      <c r="C121" s="100">
        <v>3.9699999999999999E-2</v>
      </c>
      <c r="D121" s="160">
        <f t="shared" si="16"/>
        <v>4.1165720881023216E-2</v>
      </c>
      <c r="E121" s="101">
        <f>'Taxa implícita com e sem swaps'!J180</f>
        <v>8.7984457848213626E-2</v>
      </c>
      <c r="F121" s="99"/>
      <c r="G121" s="99"/>
    </row>
    <row r="122" spans="1:7" x14ac:dyDescent="0.25">
      <c r="A122" s="124">
        <v>43035</v>
      </c>
      <c r="B122" s="100">
        <v>7.4999999999999997E-2</v>
      </c>
      <c r="C122" s="142">
        <v>0.04</v>
      </c>
      <c r="D122" s="101">
        <f t="shared" si="16"/>
        <v>3.3653846153846034E-2</v>
      </c>
      <c r="E122" s="101">
        <f>'Taxa implícita com e sem swaps'!J181</f>
        <v>8.1843611635904479E-2</v>
      </c>
      <c r="F122" s="99"/>
      <c r="G122" s="99"/>
    </row>
    <row r="123" spans="1:7" x14ac:dyDescent="0.25">
      <c r="A123" s="124">
        <v>43063</v>
      </c>
      <c r="B123" s="100">
        <v>7.3999999999999996E-2</v>
      </c>
      <c r="C123" s="142">
        <v>3.9800000000000002E-2</v>
      </c>
      <c r="D123" s="142">
        <f t="shared" ref="D123:D133" si="17">(1+B123)/(1+C123)-1</f>
        <v>3.2890940565493354E-2</v>
      </c>
      <c r="E123" s="101">
        <f>'Taxa implícita com e sem swaps'!J182</f>
        <v>7.573747825035837E-2</v>
      </c>
      <c r="F123" s="99"/>
      <c r="G123" s="99"/>
    </row>
    <row r="124" spans="1:7" x14ac:dyDescent="0.25">
      <c r="A124" s="124">
        <v>43098</v>
      </c>
      <c r="B124" s="100">
        <v>7.0000000000000007E-2</v>
      </c>
      <c r="C124" s="142">
        <v>3.9E-2</v>
      </c>
      <c r="D124" s="142">
        <f t="shared" si="17"/>
        <v>2.9836381135707635E-2</v>
      </c>
      <c r="E124" s="101">
        <f>'Taxa implícita com e sem swaps'!J183</f>
        <v>6.8076472239323671E-2</v>
      </c>
      <c r="F124" s="99"/>
      <c r="G124" s="99"/>
    </row>
    <row r="125" spans="1:7" x14ac:dyDescent="0.25">
      <c r="A125" s="182">
        <v>43126</v>
      </c>
      <c r="B125" s="100">
        <v>7.0000000000000007E-2</v>
      </c>
      <c r="C125" s="142">
        <v>4.0099999999999997E-2</v>
      </c>
      <c r="D125" s="148">
        <f t="shared" si="17"/>
        <v>2.8747235842707441E-2</v>
      </c>
      <c r="E125" s="101">
        <f>'Taxa implícita com e sem swaps'!J184</f>
        <v>6.3641670018820706E-2</v>
      </c>
      <c r="F125" s="99"/>
      <c r="G125" s="99"/>
    </row>
    <row r="126" spans="1:7" x14ac:dyDescent="0.25">
      <c r="A126" s="124">
        <v>43154</v>
      </c>
      <c r="B126" s="100">
        <v>6.7500000000000004E-2</v>
      </c>
      <c r="C126" s="100">
        <v>4.0099999999999997E-2</v>
      </c>
      <c r="D126" s="101">
        <f t="shared" si="17"/>
        <v>2.6343620805691526E-2</v>
      </c>
      <c r="E126" s="101">
        <f>'Taxa implícita com e sem swaps'!J185</f>
        <v>5.9529403263846703E-2</v>
      </c>
      <c r="F126" s="99"/>
      <c r="G126" s="99"/>
    </row>
    <row r="127" spans="1:7" x14ac:dyDescent="0.25">
      <c r="A127" s="124">
        <v>43188</v>
      </c>
      <c r="B127" s="100">
        <v>6.5000000000000002E-2</v>
      </c>
      <c r="C127" s="100">
        <v>3.95E-2</v>
      </c>
      <c r="D127" s="101">
        <f t="shared" si="17"/>
        <v>2.4531024531024404E-2</v>
      </c>
      <c r="E127" s="101">
        <f>'Taxa implícita com e sem swaps'!J186</f>
        <v>5.5762106408930423E-2</v>
      </c>
      <c r="F127" s="99"/>
      <c r="G127" s="99"/>
    </row>
    <row r="128" spans="1:7" x14ac:dyDescent="0.25">
      <c r="A128" s="124">
        <v>43217</v>
      </c>
      <c r="B128" s="142">
        <v>6.5000000000000002E-2</v>
      </c>
      <c r="C128" s="142">
        <v>4.0800000000000003E-2</v>
      </c>
      <c r="D128" s="101">
        <f t="shared" si="17"/>
        <v>2.3251345119139177E-2</v>
      </c>
      <c r="E128" s="101">
        <f>'Taxa implícita com e sem swaps'!J187</f>
        <v>5.2093393600814775E-2</v>
      </c>
      <c r="F128" s="142"/>
      <c r="G128" s="142"/>
    </row>
    <row r="129" spans="1:7" x14ac:dyDescent="0.25">
      <c r="A129" s="124">
        <v>43245</v>
      </c>
      <c r="B129" s="142">
        <v>6.5000000000000002E-2</v>
      </c>
      <c r="C129" s="100">
        <v>4.3200000000000002E-2</v>
      </c>
      <c r="D129" s="210">
        <f t="shared" si="17"/>
        <v>2.0897239263803824E-2</v>
      </c>
      <c r="E129" s="101">
        <f>'Taxa implícita com e sem swaps'!J188</f>
        <v>4.6862518768731931E-2</v>
      </c>
      <c r="F129" s="99"/>
      <c r="G129" s="142"/>
    </row>
    <row r="130" spans="1:7" x14ac:dyDescent="0.25">
      <c r="A130" s="124">
        <v>43280</v>
      </c>
      <c r="B130" s="100">
        <v>6.5000000000000002E-2</v>
      </c>
      <c r="C130" s="100">
        <v>4.02E-2</v>
      </c>
      <c r="D130" s="101">
        <f t="shared" si="17"/>
        <v>2.3841568929052093E-2</v>
      </c>
      <c r="E130" s="101">
        <f>'Taxa implícita com e sem swaps'!J189</f>
        <v>2.847371849717284E-2</v>
      </c>
      <c r="F130" s="99"/>
      <c r="G130" s="99"/>
    </row>
    <row r="131" spans="1:7" x14ac:dyDescent="0.25">
      <c r="A131" s="124">
        <v>43308</v>
      </c>
      <c r="B131" s="100">
        <v>6.5000000000000002E-2</v>
      </c>
      <c r="C131" s="100">
        <v>3.6700000000000003E-2</v>
      </c>
      <c r="D131" s="152">
        <f t="shared" si="17"/>
        <v>2.7298157615510688E-2</v>
      </c>
      <c r="E131" s="101">
        <f>'Taxa implícita com e sem swaps'!J190</f>
        <v>2.4900707151363388E-2</v>
      </c>
      <c r="F131" s="99"/>
      <c r="G131" s="99"/>
    </row>
    <row r="132" spans="1:7" x14ac:dyDescent="0.25">
      <c r="A132" s="124">
        <v>43343</v>
      </c>
      <c r="B132" s="100">
        <v>6.5000000000000002E-2</v>
      </c>
      <c r="C132" s="100">
        <v>3.7499999999999999E-2</v>
      </c>
      <c r="D132" s="152">
        <f t="shared" si="17"/>
        <v>2.6506024096385472E-2</v>
      </c>
      <c r="E132" s="101">
        <f>'Taxa implícita com e sem swaps'!J191</f>
        <v>2.5427897211033779E-2</v>
      </c>
      <c r="F132" s="99"/>
      <c r="G132" s="99"/>
    </row>
    <row r="133" spans="1:7" x14ac:dyDescent="0.25">
      <c r="A133" s="124">
        <v>43356</v>
      </c>
      <c r="B133" s="100">
        <v>6.5000000000000002E-2</v>
      </c>
      <c r="C133" s="100">
        <v>3.6999999999999998E-2</v>
      </c>
      <c r="D133" s="160">
        <f t="shared" si="17"/>
        <v>2.7000964320154308E-2</v>
      </c>
      <c r="E133" s="99"/>
      <c r="F133" s="99"/>
      <c r="G133" s="99"/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69"/>
  <sheetViews>
    <sheetView topLeftCell="A445" zoomScale="85" zoomScaleNormal="85" workbookViewId="0">
      <selection activeCell="G465" sqref="G465"/>
    </sheetView>
  </sheetViews>
  <sheetFormatPr defaultRowHeight="15" x14ac:dyDescent="0.25"/>
  <cols>
    <col min="1" max="1" width="7.28515625" bestFit="1" customWidth="1"/>
    <col min="2" max="3" width="7.28515625" customWidth="1"/>
    <col min="4" max="4" width="11.85546875" style="150" bestFit="1" customWidth="1"/>
    <col min="5" max="5" width="7.140625" bestFit="1" customWidth="1"/>
  </cols>
  <sheetData>
    <row r="1" spans="1:5" x14ac:dyDescent="0.25">
      <c r="A1" s="149"/>
      <c r="B1" s="149" t="s">
        <v>105</v>
      </c>
      <c r="C1" s="149" t="s">
        <v>106</v>
      </c>
      <c r="D1" s="150" t="s">
        <v>103</v>
      </c>
      <c r="E1" t="s">
        <v>104</v>
      </c>
    </row>
    <row r="2" spans="1:5" x14ac:dyDescent="0.25">
      <c r="A2" s="76">
        <v>29221</v>
      </c>
      <c r="B2" s="76"/>
      <c r="C2" s="76"/>
      <c r="D2" s="150">
        <v>6.6156491605738701</v>
      </c>
    </row>
    <row r="3" spans="1:5" x14ac:dyDescent="0.25">
      <c r="A3" s="76">
        <v>29252</v>
      </c>
      <c r="B3" s="76"/>
      <c r="C3" s="76"/>
      <c r="D3" s="150">
        <v>4.6169188530342398</v>
      </c>
    </row>
    <row r="4" spans="1:5" x14ac:dyDescent="0.25">
      <c r="A4" s="76">
        <v>29281</v>
      </c>
      <c r="B4" s="76"/>
      <c r="C4" s="76"/>
      <c r="D4" s="150">
        <v>6.0383886646346401</v>
      </c>
    </row>
    <row r="5" spans="1:5" x14ac:dyDescent="0.25">
      <c r="A5" s="76">
        <v>29312</v>
      </c>
      <c r="B5" s="76"/>
      <c r="C5" s="76"/>
      <c r="D5" s="150">
        <v>5.2861138240255698</v>
      </c>
    </row>
    <row r="6" spans="1:5" x14ac:dyDescent="0.25">
      <c r="A6" s="76">
        <v>29342</v>
      </c>
      <c r="B6" s="76"/>
      <c r="C6" s="76"/>
      <c r="D6" s="150">
        <v>5.7027206510166897</v>
      </c>
    </row>
    <row r="7" spans="1:5" x14ac:dyDescent="0.25">
      <c r="A7" s="76">
        <v>29373</v>
      </c>
      <c r="B7" s="76"/>
      <c r="C7" s="76"/>
      <c r="D7" s="150">
        <v>5.3053043070694397</v>
      </c>
    </row>
    <row r="8" spans="1:5" x14ac:dyDescent="0.25">
      <c r="A8" s="76">
        <v>29403</v>
      </c>
      <c r="B8" s="76"/>
      <c r="C8" s="76"/>
      <c r="D8" s="150">
        <v>5.5456120912525897</v>
      </c>
    </row>
    <row r="9" spans="1:5" x14ac:dyDescent="0.25">
      <c r="A9" s="76">
        <v>29434</v>
      </c>
      <c r="B9" s="76"/>
      <c r="C9" s="76"/>
      <c r="D9" s="150">
        <v>4.9455824428234401</v>
      </c>
    </row>
    <row r="10" spans="1:5" x14ac:dyDescent="0.25">
      <c r="A10" s="76">
        <v>29465</v>
      </c>
      <c r="B10" s="76"/>
      <c r="C10" s="76"/>
      <c r="D10" s="150">
        <v>4.2303253109904597</v>
      </c>
    </row>
    <row r="11" spans="1:5" x14ac:dyDescent="0.25">
      <c r="A11" s="76">
        <v>29495</v>
      </c>
      <c r="B11" s="76"/>
      <c r="C11" s="76"/>
      <c r="D11" s="150">
        <v>9.4805311984775997</v>
      </c>
    </row>
    <row r="12" spans="1:5" x14ac:dyDescent="0.25">
      <c r="A12" s="76">
        <v>29526</v>
      </c>
      <c r="B12" s="76"/>
      <c r="C12" s="76"/>
      <c r="D12" s="150">
        <v>6.6733597560518803</v>
      </c>
    </row>
    <row r="13" spans="1:5" x14ac:dyDescent="0.25">
      <c r="A13" s="76">
        <v>29556</v>
      </c>
      <c r="B13" s="76"/>
      <c r="C13" s="76"/>
      <c r="D13" s="150">
        <v>6.61408363651688</v>
      </c>
    </row>
    <row r="14" spans="1:5" x14ac:dyDescent="0.25">
      <c r="A14" s="76">
        <v>29587</v>
      </c>
      <c r="B14" s="76"/>
      <c r="C14" s="76"/>
      <c r="D14" s="150">
        <v>6.83751111696695</v>
      </c>
    </row>
    <row r="15" spans="1:5" x14ac:dyDescent="0.25">
      <c r="A15" s="76">
        <v>29618</v>
      </c>
      <c r="B15" s="76"/>
      <c r="C15" s="76"/>
      <c r="D15" s="150">
        <v>6.4011493827617096</v>
      </c>
    </row>
    <row r="16" spans="1:5" x14ac:dyDescent="0.25">
      <c r="A16" s="76">
        <v>29646</v>
      </c>
      <c r="B16" s="76"/>
      <c r="C16" s="76"/>
      <c r="D16" s="150">
        <v>4.9717481382747701</v>
      </c>
    </row>
    <row r="17" spans="1:4" x14ac:dyDescent="0.25">
      <c r="A17" s="76">
        <v>29677</v>
      </c>
      <c r="B17" s="76"/>
      <c r="C17" s="76"/>
      <c r="D17" s="150">
        <v>6.4620667572073698</v>
      </c>
    </row>
    <row r="18" spans="1:4" x14ac:dyDescent="0.25">
      <c r="A18" s="76">
        <v>29707</v>
      </c>
      <c r="B18" s="76"/>
      <c r="C18" s="76"/>
      <c r="D18" s="150">
        <v>5.55956004750076</v>
      </c>
    </row>
    <row r="19" spans="1:4" x14ac:dyDescent="0.25">
      <c r="A19" s="76">
        <v>29738</v>
      </c>
      <c r="B19" s="76"/>
      <c r="C19" s="76"/>
      <c r="D19" s="150">
        <v>5.51778345450973</v>
      </c>
    </row>
    <row r="20" spans="1:4" x14ac:dyDescent="0.25">
      <c r="A20" s="76">
        <v>29768</v>
      </c>
      <c r="B20" s="76"/>
      <c r="C20" s="76"/>
      <c r="D20" s="150">
        <v>6.2558195835971597</v>
      </c>
    </row>
    <row r="21" spans="1:4" x14ac:dyDescent="0.25">
      <c r="A21" s="76">
        <v>29799</v>
      </c>
      <c r="B21" s="76"/>
      <c r="C21" s="76"/>
      <c r="D21" s="150">
        <v>5.4957958892165397</v>
      </c>
    </row>
    <row r="22" spans="1:4" x14ac:dyDescent="0.25">
      <c r="A22" s="76">
        <v>29830</v>
      </c>
      <c r="B22" s="76"/>
      <c r="C22" s="76"/>
      <c r="D22" s="150">
        <v>5.25684049640323</v>
      </c>
    </row>
    <row r="23" spans="1:4" x14ac:dyDescent="0.25">
      <c r="A23" s="76">
        <v>29860</v>
      </c>
      <c r="B23" s="76"/>
      <c r="C23" s="76"/>
      <c r="D23" s="150">
        <v>5.0775562386309501</v>
      </c>
    </row>
    <row r="24" spans="1:4" x14ac:dyDescent="0.25">
      <c r="A24" s="76">
        <v>29891</v>
      </c>
      <c r="B24" s="76"/>
      <c r="C24" s="76"/>
      <c r="D24" s="150">
        <v>5.2715576968572799</v>
      </c>
    </row>
    <row r="25" spans="1:4" x14ac:dyDescent="0.25">
      <c r="A25" s="76">
        <v>29921</v>
      </c>
      <c r="B25" s="76"/>
      <c r="C25" s="76"/>
      <c r="D25" s="150">
        <v>5.92541066937771</v>
      </c>
    </row>
    <row r="26" spans="1:4" x14ac:dyDescent="0.25">
      <c r="A26" s="76">
        <v>29952</v>
      </c>
      <c r="B26" s="76"/>
      <c r="C26" s="76"/>
      <c r="D26" s="150">
        <v>6.97</v>
      </c>
    </row>
    <row r="27" spans="1:4" x14ac:dyDescent="0.25">
      <c r="A27" s="76">
        <v>29983</v>
      </c>
      <c r="B27" s="76"/>
      <c r="C27" s="76"/>
      <c r="D27" s="150">
        <v>6.6366944979661797</v>
      </c>
    </row>
    <row r="28" spans="1:4" x14ac:dyDescent="0.25">
      <c r="A28" s="76">
        <v>30011</v>
      </c>
      <c r="B28" s="76"/>
      <c r="C28" s="76"/>
      <c r="D28" s="150">
        <v>5.7125901956847702</v>
      </c>
    </row>
    <row r="29" spans="1:4" x14ac:dyDescent="0.25">
      <c r="A29" s="76">
        <v>30042</v>
      </c>
      <c r="B29" s="76"/>
      <c r="C29" s="76"/>
      <c r="D29" s="150">
        <v>5.8873307881147401</v>
      </c>
    </row>
    <row r="30" spans="1:4" x14ac:dyDescent="0.25">
      <c r="A30" s="76">
        <v>30072</v>
      </c>
      <c r="B30" s="76"/>
      <c r="C30" s="76"/>
      <c r="D30" s="150">
        <v>6.6585429541300201</v>
      </c>
    </row>
    <row r="31" spans="1:4" x14ac:dyDescent="0.25">
      <c r="A31" s="76">
        <v>30103</v>
      </c>
      <c r="B31" s="76"/>
      <c r="C31" s="76"/>
      <c r="D31" s="150">
        <v>7.1049156490645</v>
      </c>
    </row>
    <row r="32" spans="1:4" x14ac:dyDescent="0.25">
      <c r="A32" s="76">
        <v>30133</v>
      </c>
      <c r="B32" s="76"/>
      <c r="C32" s="76"/>
      <c r="D32" s="150">
        <v>6.3579250680538397</v>
      </c>
    </row>
    <row r="33" spans="1:4" x14ac:dyDescent="0.25">
      <c r="A33" s="76">
        <v>30164</v>
      </c>
      <c r="B33" s="76"/>
      <c r="C33" s="76"/>
      <c r="D33" s="150">
        <v>5.9728644306957603</v>
      </c>
    </row>
    <row r="34" spans="1:4" x14ac:dyDescent="0.25">
      <c r="A34" s="76">
        <v>30195</v>
      </c>
      <c r="B34" s="76"/>
      <c r="C34" s="76"/>
      <c r="D34" s="150">
        <v>5.08025991265231</v>
      </c>
    </row>
    <row r="35" spans="1:4" x14ac:dyDescent="0.25">
      <c r="A35" s="76">
        <v>30225</v>
      </c>
      <c r="B35" s="76"/>
      <c r="C35" s="76"/>
      <c r="D35" s="150">
        <v>4.4424170117201198</v>
      </c>
    </row>
    <row r="36" spans="1:4" x14ac:dyDescent="0.25">
      <c r="A36" s="76">
        <v>30256</v>
      </c>
      <c r="B36" s="76"/>
      <c r="C36" s="76"/>
      <c r="D36" s="150">
        <v>5.2884543594797604</v>
      </c>
    </row>
    <row r="37" spans="1:4" x14ac:dyDescent="0.25">
      <c r="A37" s="76">
        <v>30286</v>
      </c>
      <c r="B37" s="76"/>
      <c r="C37" s="76"/>
      <c r="D37" s="150">
        <v>7.8059157751048103</v>
      </c>
    </row>
    <row r="38" spans="1:4" x14ac:dyDescent="0.25">
      <c r="A38" s="76">
        <v>30317</v>
      </c>
      <c r="B38" s="76"/>
      <c r="C38" s="76"/>
      <c r="D38" s="150">
        <v>8.6411003145776295</v>
      </c>
    </row>
    <row r="39" spans="1:4" x14ac:dyDescent="0.25">
      <c r="A39" s="76">
        <v>30348</v>
      </c>
      <c r="B39" s="76"/>
      <c r="C39" s="76"/>
      <c r="D39" s="150">
        <v>7.8581429317430098</v>
      </c>
    </row>
    <row r="40" spans="1:4" x14ac:dyDescent="0.25">
      <c r="A40" s="76">
        <v>30376</v>
      </c>
      <c r="B40" s="76"/>
      <c r="C40" s="76"/>
      <c r="D40" s="150">
        <v>7.3448492171416504</v>
      </c>
    </row>
    <row r="41" spans="1:4" x14ac:dyDescent="0.25">
      <c r="A41" s="76">
        <v>30407</v>
      </c>
      <c r="B41" s="76"/>
      <c r="C41" s="76"/>
      <c r="D41" s="150">
        <v>6.5792587188970204</v>
      </c>
    </row>
    <row r="42" spans="1:4" x14ac:dyDescent="0.25">
      <c r="A42" s="76">
        <v>30437</v>
      </c>
      <c r="B42" s="76"/>
      <c r="C42" s="76"/>
      <c r="D42" s="150">
        <v>6.4829591104514703</v>
      </c>
    </row>
    <row r="43" spans="1:4" x14ac:dyDescent="0.25">
      <c r="A43" s="76">
        <v>30468</v>
      </c>
      <c r="B43" s="76"/>
      <c r="C43" s="76"/>
      <c r="D43" s="150">
        <v>9.8803474726902394</v>
      </c>
    </row>
    <row r="44" spans="1:4" x14ac:dyDescent="0.25">
      <c r="A44" s="76">
        <v>30498</v>
      </c>
      <c r="B44" s="76"/>
      <c r="C44" s="76"/>
      <c r="D44" s="150">
        <v>10.078438526085399</v>
      </c>
    </row>
    <row r="45" spans="1:4" x14ac:dyDescent="0.25">
      <c r="A45" s="76">
        <v>30529</v>
      </c>
      <c r="B45" s="76"/>
      <c r="C45" s="76"/>
      <c r="D45" s="150">
        <v>9.1112120632036202</v>
      </c>
    </row>
    <row r="46" spans="1:4" x14ac:dyDescent="0.25">
      <c r="A46" s="76">
        <v>30560</v>
      </c>
      <c r="B46" s="76"/>
      <c r="C46" s="76"/>
      <c r="D46" s="150">
        <v>10.3006011324368</v>
      </c>
    </row>
    <row r="47" spans="1:4" x14ac:dyDescent="0.25">
      <c r="A47" s="76">
        <v>30590</v>
      </c>
      <c r="B47" s="76"/>
      <c r="C47" s="76"/>
      <c r="D47" s="150">
        <v>8.8665502871766897</v>
      </c>
    </row>
    <row r="48" spans="1:4" x14ac:dyDescent="0.25">
      <c r="A48" s="76">
        <v>30621</v>
      </c>
      <c r="B48" s="76"/>
      <c r="C48" s="76"/>
      <c r="D48" s="150">
        <v>7.3842412048320503</v>
      </c>
    </row>
    <row r="49" spans="1:4" x14ac:dyDescent="0.25">
      <c r="A49" s="76">
        <v>30651</v>
      </c>
      <c r="B49" s="76"/>
      <c r="C49" s="76"/>
      <c r="D49" s="150">
        <v>8.6770991136616793</v>
      </c>
    </row>
    <row r="50" spans="1:4" x14ac:dyDescent="0.25">
      <c r="A50" s="76">
        <v>30682</v>
      </c>
      <c r="B50" s="76"/>
      <c r="C50" s="76"/>
      <c r="D50" s="150">
        <v>9.6689384379464904</v>
      </c>
    </row>
    <row r="51" spans="1:4" x14ac:dyDescent="0.25">
      <c r="A51" s="76">
        <v>30713</v>
      </c>
      <c r="B51" s="76"/>
      <c r="C51" s="76"/>
      <c r="D51" s="150">
        <v>9.5007374752731604</v>
      </c>
    </row>
    <row r="52" spans="1:4" x14ac:dyDescent="0.25">
      <c r="A52" s="76">
        <v>30742</v>
      </c>
      <c r="B52" s="76"/>
      <c r="C52" s="76"/>
      <c r="D52" s="150">
        <v>8.9385483553075193</v>
      </c>
    </row>
    <row r="53" spans="1:4" x14ac:dyDescent="0.25">
      <c r="A53" s="76">
        <v>30773</v>
      </c>
      <c r="B53" s="76"/>
      <c r="C53" s="76"/>
      <c r="D53" s="150">
        <v>9.5429967381735601</v>
      </c>
    </row>
    <row r="54" spans="1:4" x14ac:dyDescent="0.25">
      <c r="A54" s="76">
        <v>30803</v>
      </c>
      <c r="B54" s="76"/>
      <c r="C54" s="76"/>
      <c r="D54" s="150">
        <v>9.0502235315286903</v>
      </c>
    </row>
    <row r="55" spans="1:4" x14ac:dyDescent="0.25">
      <c r="A55" s="76">
        <v>30834</v>
      </c>
      <c r="B55" s="76"/>
      <c r="C55" s="76"/>
      <c r="D55" s="150">
        <v>10.080186654476</v>
      </c>
    </row>
    <row r="56" spans="1:4" x14ac:dyDescent="0.25">
      <c r="A56" s="76">
        <v>30864</v>
      </c>
      <c r="B56" s="76"/>
      <c r="C56" s="76"/>
      <c r="D56" s="150">
        <v>9.7246676695867293</v>
      </c>
    </row>
    <row r="57" spans="1:4" x14ac:dyDescent="0.25">
      <c r="A57" s="76">
        <v>30895</v>
      </c>
      <c r="B57" s="76"/>
      <c r="C57" s="76"/>
      <c r="D57" s="150">
        <v>9.3492082557340002</v>
      </c>
    </row>
    <row r="58" spans="1:4" x14ac:dyDescent="0.25">
      <c r="A58" s="76">
        <v>30926</v>
      </c>
      <c r="B58" s="76"/>
      <c r="C58" s="76"/>
      <c r="D58" s="150">
        <v>11.748073391284001</v>
      </c>
    </row>
    <row r="59" spans="1:4" x14ac:dyDescent="0.25">
      <c r="A59" s="76">
        <v>30956</v>
      </c>
      <c r="B59" s="76"/>
      <c r="C59" s="76"/>
      <c r="D59" s="150">
        <v>10.4371986364108</v>
      </c>
    </row>
    <row r="60" spans="1:4" x14ac:dyDescent="0.25">
      <c r="A60" s="76">
        <v>30987</v>
      </c>
      <c r="B60" s="76"/>
      <c r="C60" s="76"/>
      <c r="D60" s="150">
        <v>10.5263376674186</v>
      </c>
    </row>
    <row r="61" spans="1:4" x14ac:dyDescent="0.25">
      <c r="A61" s="76">
        <v>31017</v>
      </c>
      <c r="B61" s="76"/>
      <c r="C61" s="76"/>
      <c r="D61" s="150">
        <v>11.9772318197023</v>
      </c>
    </row>
    <row r="62" spans="1:4" x14ac:dyDescent="0.25">
      <c r="A62" s="76">
        <v>31048</v>
      </c>
      <c r="B62" s="76"/>
      <c r="C62" s="76"/>
      <c r="D62" s="150">
        <v>11.7592623142395</v>
      </c>
    </row>
    <row r="63" spans="1:4" x14ac:dyDescent="0.25">
      <c r="A63" s="76">
        <v>31079</v>
      </c>
      <c r="B63" s="76"/>
      <c r="C63" s="76"/>
      <c r="D63" s="150">
        <v>10.8652460303697</v>
      </c>
    </row>
    <row r="64" spans="1:4" x14ac:dyDescent="0.25">
      <c r="A64" s="76">
        <v>31107</v>
      </c>
      <c r="B64" s="76"/>
      <c r="C64" s="76"/>
      <c r="D64" s="150">
        <v>10.1622895878452</v>
      </c>
    </row>
    <row r="65" spans="1:4" x14ac:dyDescent="0.25">
      <c r="A65" s="76">
        <v>31138</v>
      </c>
      <c r="B65" s="76"/>
      <c r="C65" s="76"/>
      <c r="D65" s="150">
        <v>8.1953357926486401</v>
      </c>
    </row>
    <row r="66" spans="1:4" x14ac:dyDescent="0.25">
      <c r="A66" s="76">
        <v>31168</v>
      </c>
      <c r="B66" s="76"/>
      <c r="C66" s="76"/>
      <c r="D66" s="150">
        <v>7.19583929607517</v>
      </c>
    </row>
    <row r="67" spans="1:4" x14ac:dyDescent="0.25">
      <c r="A67" s="76">
        <v>31199</v>
      </c>
      <c r="B67" s="76"/>
      <c r="C67" s="76"/>
      <c r="D67" s="150">
        <v>8.49392906572883</v>
      </c>
    </row>
    <row r="68" spans="1:4" x14ac:dyDescent="0.25">
      <c r="A68" s="76">
        <v>31229</v>
      </c>
      <c r="B68" s="76"/>
      <c r="C68" s="76"/>
      <c r="D68" s="150">
        <v>10.312998332407201</v>
      </c>
    </row>
    <row r="69" spans="1:4" x14ac:dyDescent="0.25">
      <c r="A69" s="76">
        <v>31260</v>
      </c>
      <c r="B69" s="76"/>
      <c r="C69" s="76"/>
      <c r="D69" s="150">
        <v>12.0495633121291</v>
      </c>
    </row>
    <row r="70" spans="1:4" x14ac:dyDescent="0.25">
      <c r="A70" s="76">
        <v>31291</v>
      </c>
      <c r="B70" s="76"/>
      <c r="C70" s="76"/>
      <c r="D70" s="150">
        <v>11.1174031746806</v>
      </c>
    </row>
    <row r="71" spans="1:4" x14ac:dyDescent="0.25">
      <c r="A71" s="76">
        <v>31321</v>
      </c>
      <c r="B71" s="76"/>
      <c r="C71" s="76"/>
      <c r="D71" s="150">
        <v>10.616449226659</v>
      </c>
    </row>
    <row r="72" spans="1:4" x14ac:dyDescent="0.25">
      <c r="A72" s="76">
        <v>31352</v>
      </c>
      <c r="B72" s="76"/>
      <c r="C72" s="76"/>
      <c r="D72" s="150">
        <v>13.972938637931099</v>
      </c>
    </row>
    <row r="73" spans="1:4" x14ac:dyDescent="0.25">
      <c r="A73" s="76">
        <v>31382</v>
      </c>
      <c r="B73" s="76"/>
      <c r="C73" s="76"/>
      <c r="D73" s="150">
        <v>15.0730453195001</v>
      </c>
    </row>
    <row r="74" spans="1:4" x14ac:dyDescent="0.25">
      <c r="A74" s="76">
        <v>31413</v>
      </c>
      <c r="B74" s="76"/>
      <c r="C74" s="76"/>
      <c r="D74" s="150">
        <v>14.372350612333999</v>
      </c>
    </row>
    <row r="75" spans="1:4" x14ac:dyDescent="0.25">
      <c r="A75" s="76">
        <v>31444</v>
      </c>
      <c r="B75" s="76"/>
      <c r="C75" s="76"/>
      <c r="D75" s="150">
        <v>12.716257234022301</v>
      </c>
    </row>
    <row r="76" spans="1:4" x14ac:dyDescent="0.25">
      <c r="A76" s="76">
        <v>31472</v>
      </c>
      <c r="B76" s="76"/>
      <c r="C76" s="76"/>
      <c r="D76" s="150">
        <v>4.77018576799688</v>
      </c>
    </row>
    <row r="77" spans="1:4" x14ac:dyDescent="0.25">
      <c r="A77" s="76">
        <v>31503</v>
      </c>
      <c r="B77" s="76"/>
      <c r="C77" s="76"/>
      <c r="D77" s="150">
        <v>0.78000320905249299</v>
      </c>
    </row>
    <row r="78" spans="1:4" x14ac:dyDescent="0.25">
      <c r="A78" s="76">
        <v>31533</v>
      </c>
      <c r="B78" s="76"/>
      <c r="C78" s="76"/>
      <c r="D78" s="150">
        <v>1.39908695970441</v>
      </c>
    </row>
    <row r="79" spans="1:4" x14ac:dyDescent="0.25">
      <c r="A79" s="76">
        <v>31564</v>
      </c>
      <c r="B79" s="76"/>
      <c r="C79" s="76"/>
      <c r="D79" s="150">
        <v>1.2721397496659801</v>
      </c>
    </row>
    <row r="80" spans="1:4" x14ac:dyDescent="0.25">
      <c r="A80" s="76">
        <v>31594</v>
      </c>
      <c r="B80" s="76"/>
      <c r="C80" s="76"/>
      <c r="D80" s="150">
        <v>1.7103069998462901</v>
      </c>
    </row>
    <row r="81" spans="1:4" x14ac:dyDescent="0.25">
      <c r="A81" s="76">
        <v>31625</v>
      </c>
      <c r="B81" s="76"/>
      <c r="C81" s="76"/>
      <c r="D81" s="150">
        <v>3.5531100874813601</v>
      </c>
    </row>
    <row r="82" spans="1:4" x14ac:dyDescent="0.25">
      <c r="A82" s="76">
        <v>31656</v>
      </c>
      <c r="B82" s="76"/>
      <c r="C82" s="76"/>
      <c r="D82" s="150">
        <v>1.71559599894644</v>
      </c>
    </row>
    <row r="83" spans="1:4" x14ac:dyDescent="0.25">
      <c r="A83" s="76">
        <v>31686</v>
      </c>
      <c r="B83" s="76"/>
      <c r="C83" s="76"/>
      <c r="D83" s="150">
        <v>1.90312887367812</v>
      </c>
    </row>
    <row r="84" spans="1:4" x14ac:dyDescent="0.25">
      <c r="A84" s="76">
        <v>31717</v>
      </c>
      <c r="B84" s="76"/>
      <c r="C84" s="76"/>
      <c r="D84" s="150">
        <v>5.4522925677130498</v>
      </c>
    </row>
    <row r="85" spans="1:4" x14ac:dyDescent="0.25">
      <c r="A85" s="76">
        <v>31747</v>
      </c>
      <c r="B85" s="76"/>
      <c r="C85" s="76"/>
      <c r="D85" s="150">
        <v>11.650157892363399</v>
      </c>
    </row>
    <row r="86" spans="1:4" x14ac:dyDescent="0.25">
      <c r="A86" s="76">
        <v>31778</v>
      </c>
      <c r="B86" s="76"/>
      <c r="C86" s="76"/>
      <c r="D86" s="150">
        <v>13.2085420443698</v>
      </c>
    </row>
    <row r="87" spans="1:4" x14ac:dyDescent="0.25">
      <c r="A87" s="76">
        <v>31809</v>
      </c>
      <c r="B87" s="76"/>
      <c r="C87" s="76"/>
      <c r="D87" s="150">
        <v>12.636962282846101</v>
      </c>
    </row>
    <row r="88" spans="1:4" x14ac:dyDescent="0.25">
      <c r="A88" s="76">
        <v>31837</v>
      </c>
      <c r="B88" s="76"/>
      <c r="C88" s="76"/>
      <c r="D88" s="150">
        <v>16.371888612648402</v>
      </c>
    </row>
    <row r="89" spans="1:4" x14ac:dyDescent="0.25">
      <c r="A89" s="76">
        <v>31868</v>
      </c>
      <c r="B89" s="76"/>
      <c r="C89" s="76"/>
      <c r="D89" s="150">
        <v>19.099244001746602</v>
      </c>
    </row>
    <row r="90" spans="1:4" x14ac:dyDescent="0.25">
      <c r="A90" s="76">
        <v>31898</v>
      </c>
      <c r="B90" s="76"/>
      <c r="C90" s="76"/>
      <c r="D90" s="150">
        <v>21.451360436213701</v>
      </c>
    </row>
    <row r="91" spans="1:4" x14ac:dyDescent="0.25">
      <c r="A91" s="76">
        <v>31929</v>
      </c>
      <c r="B91" s="76"/>
      <c r="C91" s="76"/>
      <c r="D91" s="150">
        <v>19.711404100381099</v>
      </c>
    </row>
    <row r="92" spans="1:4" x14ac:dyDescent="0.25">
      <c r="A92" s="76">
        <v>31959</v>
      </c>
      <c r="B92" s="76"/>
      <c r="C92" s="76"/>
      <c r="D92" s="150">
        <v>9.2100633544892592</v>
      </c>
    </row>
    <row r="93" spans="1:4" x14ac:dyDescent="0.25">
      <c r="A93" s="76">
        <v>31990</v>
      </c>
      <c r="B93" s="76"/>
      <c r="C93" s="76"/>
      <c r="D93" s="150">
        <v>4.87033868986431</v>
      </c>
    </row>
    <row r="94" spans="1:4" x14ac:dyDescent="0.25">
      <c r="A94" s="76">
        <v>32021</v>
      </c>
      <c r="B94" s="76"/>
      <c r="C94" s="76"/>
      <c r="D94" s="150">
        <v>7.7811277845208204</v>
      </c>
    </row>
    <row r="95" spans="1:4" x14ac:dyDescent="0.25">
      <c r="A95" s="76">
        <v>32051</v>
      </c>
      <c r="B95" s="76"/>
      <c r="C95" s="76"/>
      <c r="D95" s="150">
        <v>11.2201362464978</v>
      </c>
    </row>
    <row r="96" spans="1:4" x14ac:dyDescent="0.25">
      <c r="A96" s="76">
        <v>32082</v>
      </c>
      <c r="B96" s="76"/>
      <c r="C96" s="76"/>
      <c r="D96" s="150">
        <v>15.079060579037799</v>
      </c>
    </row>
    <row r="97" spans="1:4" x14ac:dyDescent="0.25">
      <c r="A97" s="76">
        <v>32112</v>
      </c>
      <c r="B97" s="76"/>
      <c r="C97" s="76"/>
      <c r="D97" s="150">
        <v>14.149476080044</v>
      </c>
    </row>
    <row r="98" spans="1:4" x14ac:dyDescent="0.25">
      <c r="A98" s="76">
        <v>32143</v>
      </c>
      <c r="B98" s="76"/>
      <c r="C98" s="76"/>
      <c r="D98" s="150">
        <v>18.889411948605499</v>
      </c>
    </row>
    <row r="99" spans="1:4" x14ac:dyDescent="0.25">
      <c r="A99" s="76">
        <v>32174</v>
      </c>
      <c r="B99" s="76"/>
      <c r="C99" s="76"/>
      <c r="D99" s="150">
        <v>15.699919231127399</v>
      </c>
    </row>
    <row r="100" spans="1:4" x14ac:dyDescent="0.25">
      <c r="A100" s="76">
        <v>32203</v>
      </c>
      <c r="B100" s="76"/>
      <c r="C100" s="76"/>
      <c r="D100" s="150">
        <v>17.600509644991199</v>
      </c>
    </row>
    <row r="101" spans="1:4" x14ac:dyDescent="0.25">
      <c r="A101" s="76">
        <v>32234</v>
      </c>
      <c r="B101" s="76"/>
      <c r="C101" s="76"/>
      <c r="D101" s="150">
        <v>19.289611020104001</v>
      </c>
    </row>
    <row r="102" spans="1:4" x14ac:dyDescent="0.25">
      <c r="A102" s="76">
        <v>32264</v>
      </c>
      <c r="B102" s="76"/>
      <c r="C102" s="76"/>
      <c r="D102" s="150">
        <v>17.4196102684731</v>
      </c>
    </row>
    <row r="103" spans="1:4" x14ac:dyDescent="0.25">
      <c r="A103" s="76">
        <v>32295</v>
      </c>
      <c r="B103" s="76"/>
      <c r="C103" s="76"/>
      <c r="D103" s="150">
        <v>21.999956711379799</v>
      </c>
    </row>
    <row r="104" spans="1:4" x14ac:dyDescent="0.25">
      <c r="A104" s="76">
        <v>32325</v>
      </c>
      <c r="B104" s="76"/>
      <c r="C104" s="76"/>
      <c r="D104" s="150">
        <v>21.910082734772899</v>
      </c>
    </row>
    <row r="105" spans="1:4" x14ac:dyDescent="0.25">
      <c r="A105" s="76">
        <v>32356</v>
      </c>
      <c r="B105" s="76"/>
      <c r="C105" s="76"/>
      <c r="D105" s="150">
        <v>21.5899025433588</v>
      </c>
    </row>
    <row r="106" spans="1:4" x14ac:dyDescent="0.25">
      <c r="A106" s="76">
        <v>32387</v>
      </c>
      <c r="B106" s="76"/>
      <c r="C106" s="76"/>
      <c r="D106" s="150">
        <v>27.450056628121899</v>
      </c>
    </row>
    <row r="107" spans="1:4" x14ac:dyDescent="0.25">
      <c r="A107" s="76">
        <v>32417</v>
      </c>
      <c r="B107" s="76"/>
      <c r="C107" s="76"/>
      <c r="D107" s="150">
        <v>25.619950276382301</v>
      </c>
    </row>
    <row r="108" spans="1:4" x14ac:dyDescent="0.25">
      <c r="A108" s="76">
        <v>32448</v>
      </c>
      <c r="B108" s="76"/>
      <c r="C108" s="76"/>
      <c r="D108" s="150">
        <v>27.940118257517501</v>
      </c>
    </row>
    <row r="109" spans="1:4" x14ac:dyDescent="0.25">
      <c r="A109" s="76">
        <v>32478</v>
      </c>
      <c r="B109" s="76"/>
      <c r="C109" s="76"/>
      <c r="D109" s="150">
        <v>28.7000421554845</v>
      </c>
    </row>
    <row r="110" spans="1:4" x14ac:dyDescent="0.25">
      <c r="A110" s="76">
        <v>32509</v>
      </c>
      <c r="B110" s="76"/>
      <c r="C110" s="76"/>
      <c r="D110" s="150">
        <v>37.490013138970298</v>
      </c>
    </row>
    <row r="111" spans="1:4" x14ac:dyDescent="0.25">
      <c r="A111" s="76">
        <v>32540</v>
      </c>
      <c r="B111" s="76"/>
      <c r="C111" s="76"/>
      <c r="D111" s="150">
        <v>16.779991110957599</v>
      </c>
    </row>
    <row r="112" spans="1:4" x14ac:dyDescent="0.25">
      <c r="A112" s="76">
        <v>32568</v>
      </c>
      <c r="B112" s="76"/>
      <c r="C112" s="76"/>
      <c r="D112" s="150">
        <v>6.8199929835568698</v>
      </c>
    </row>
    <row r="113" spans="1:4" x14ac:dyDescent="0.25">
      <c r="A113" s="76">
        <v>32599</v>
      </c>
      <c r="B113" s="76"/>
      <c r="C113" s="76"/>
      <c r="D113" s="150">
        <v>8.3300132840743206</v>
      </c>
    </row>
    <row r="114" spans="1:4" x14ac:dyDescent="0.25">
      <c r="A114" s="76">
        <v>32629</v>
      </c>
      <c r="B114" s="76"/>
      <c r="C114" s="76"/>
      <c r="D114" s="150">
        <v>17.919969880989498</v>
      </c>
    </row>
    <row r="115" spans="1:4" x14ac:dyDescent="0.25">
      <c r="A115" s="76">
        <v>32660</v>
      </c>
      <c r="B115" s="76"/>
      <c r="C115" s="76"/>
      <c r="D115" s="150">
        <v>28.6499913805517</v>
      </c>
    </row>
    <row r="116" spans="1:4" x14ac:dyDescent="0.25">
      <c r="A116" s="76">
        <v>32690</v>
      </c>
      <c r="B116" s="76"/>
      <c r="C116" s="76"/>
      <c r="D116" s="150">
        <v>27.739978198255699</v>
      </c>
    </row>
    <row r="117" spans="1:4" x14ac:dyDescent="0.25">
      <c r="A117" s="76">
        <v>32721</v>
      </c>
      <c r="B117" s="76"/>
      <c r="C117" s="76"/>
      <c r="D117" s="150">
        <v>33.710017701415097</v>
      </c>
    </row>
    <row r="118" spans="1:4" x14ac:dyDescent="0.25">
      <c r="A118" s="76">
        <v>32752</v>
      </c>
      <c r="B118" s="76"/>
      <c r="C118" s="76"/>
      <c r="D118" s="150">
        <v>37.559998681497497</v>
      </c>
    </row>
    <row r="119" spans="1:4" x14ac:dyDescent="0.25">
      <c r="A119" s="76">
        <v>32782</v>
      </c>
      <c r="B119" s="76"/>
      <c r="C119" s="76"/>
      <c r="D119" s="150">
        <v>39.769996238833897</v>
      </c>
    </row>
    <row r="120" spans="1:4" x14ac:dyDescent="0.25">
      <c r="A120" s="76">
        <v>32813</v>
      </c>
      <c r="B120" s="76"/>
      <c r="C120" s="76"/>
      <c r="D120" s="150">
        <v>47.820001352355597</v>
      </c>
    </row>
    <row r="121" spans="1:4" x14ac:dyDescent="0.25">
      <c r="A121" s="76">
        <v>32843</v>
      </c>
      <c r="B121" s="76"/>
      <c r="C121" s="76"/>
      <c r="D121" s="150">
        <v>51.499999181161201</v>
      </c>
    </row>
    <row r="122" spans="1:4" x14ac:dyDescent="0.25">
      <c r="A122" s="76">
        <v>32874</v>
      </c>
      <c r="B122" s="76"/>
      <c r="C122" s="76"/>
      <c r="D122" s="150">
        <v>67.5500022769304</v>
      </c>
    </row>
    <row r="123" spans="1:4" x14ac:dyDescent="0.25">
      <c r="A123" s="76">
        <v>32905</v>
      </c>
      <c r="B123" s="76"/>
      <c r="C123" s="76"/>
      <c r="D123" s="150">
        <v>75.729998606663898</v>
      </c>
    </row>
    <row r="124" spans="1:4" x14ac:dyDescent="0.25">
      <c r="A124" s="76">
        <v>32933</v>
      </c>
      <c r="B124" s="76"/>
      <c r="C124" s="76"/>
      <c r="D124" s="150">
        <v>82.389999656193197</v>
      </c>
    </row>
    <row r="125" spans="1:4" x14ac:dyDescent="0.25">
      <c r="A125" s="76">
        <v>32964</v>
      </c>
      <c r="B125" s="76"/>
      <c r="C125" s="76"/>
      <c r="D125" s="150">
        <v>15.5199994367887</v>
      </c>
    </row>
    <row r="126" spans="1:4" x14ac:dyDescent="0.25">
      <c r="A126" s="76">
        <v>32994</v>
      </c>
      <c r="B126" s="76"/>
      <c r="C126" s="76"/>
      <c r="D126" s="150">
        <v>7.5899995934633102</v>
      </c>
    </row>
    <row r="127" spans="1:4" x14ac:dyDescent="0.25">
      <c r="A127" s="76">
        <v>33025</v>
      </c>
      <c r="B127" s="76"/>
      <c r="C127" s="76"/>
      <c r="D127" s="150">
        <v>11.7500003554595</v>
      </c>
    </row>
    <row r="128" spans="1:4" x14ac:dyDescent="0.25">
      <c r="A128" s="76">
        <v>33055</v>
      </c>
      <c r="B128" s="76"/>
      <c r="C128" s="76"/>
      <c r="D128" s="150">
        <v>12.9199996725029</v>
      </c>
    </row>
    <row r="129" spans="1:4" x14ac:dyDescent="0.25">
      <c r="A129" s="76">
        <v>33086</v>
      </c>
      <c r="B129" s="76"/>
      <c r="C129" s="76"/>
      <c r="D129" s="150">
        <v>12.8800001004814</v>
      </c>
    </row>
    <row r="130" spans="1:4" x14ac:dyDescent="0.25">
      <c r="A130" s="76">
        <v>33117</v>
      </c>
      <c r="B130" s="76"/>
      <c r="C130" s="76"/>
      <c r="D130" s="150">
        <v>14.410000133132399</v>
      </c>
    </row>
    <row r="131" spans="1:4" x14ac:dyDescent="0.25">
      <c r="A131" s="76">
        <v>33147</v>
      </c>
      <c r="B131" s="76"/>
      <c r="C131" s="76"/>
      <c r="D131" s="150">
        <v>14.360000224235</v>
      </c>
    </row>
    <row r="132" spans="1:4" x14ac:dyDescent="0.25">
      <c r="A132" s="76">
        <v>33178</v>
      </c>
      <c r="B132" s="76"/>
      <c r="C132" s="76"/>
      <c r="D132" s="150">
        <v>16.8099997421144</v>
      </c>
    </row>
    <row r="133" spans="1:4" x14ac:dyDescent="0.25">
      <c r="A133" s="76">
        <v>33208</v>
      </c>
      <c r="B133" s="76"/>
      <c r="C133" s="76"/>
      <c r="D133" s="150">
        <v>18.4400001214591</v>
      </c>
    </row>
    <row r="134" spans="1:4" x14ac:dyDescent="0.25">
      <c r="A134" s="76">
        <v>33239</v>
      </c>
      <c r="B134" s="76"/>
      <c r="C134" s="76"/>
      <c r="D134" s="150">
        <v>20.7499999998929</v>
      </c>
    </row>
    <row r="135" spans="1:4" x14ac:dyDescent="0.25">
      <c r="A135" s="76">
        <v>33270</v>
      </c>
      <c r="B135" s="76"/>
      <c r="C135" s="76"/>
      <c r="D135" s="150">
        <v>20.720496894497298</v>
      </c>
    </row>
    <row r="136" spans="1:4" x14ac:dyDescent="0.25">
      <c r="A136" s="76">
        <v>33298</v>
      </c>
      <c r="B136" s="76"/>
      <c r="C136" s="76"/>
      <c r="D136" s="150">
        <v>11.922892227443199</v>
      </c>
    </row>
    <row r="137" spans="1:4" x14ac:dyDescent="0.25">
      <c r="A137" s="76">
        <v>33329</v>
      </c>
      <c r="B137" s="76"/>
      <c r="C137" s="76"/>
      <c r="D137" s="150">
        <v>4.9892736745196897</v>
      </c>
    </row>
    <row r="138" spans="1:4" x14ac:dyDescent="0.25">
      <c r="A138" s="76">
        <v>33359</v>
      </c>
      <c r="B138" s="76"/>
      <c r="C138" s="76"/>
      <c r="D138" s="150">
        <v>7.43184073796834</v>
      </c>
    </row>
    <row r="139" spans="1:4" x14ac:dyDescent="0.25">
      <c r="A139" s="76">
        <v>33390</v>
      </c>
      <c r="B139" s="76"/>
      <c r="C139" s="76"/>
      <c r="D139" s="150">
        <v>11.1890011954962</v>
      </c>
    </row>
    <row r="140" spans="1:4" x14ac:dyDescent="0.25">
      <c r="A140" s="76">
        <v>33420</v>
      </c>
      <c r="B140" s="76"/>
      <c r="C140" s="76"/>
      <c r="D140" s="150">
        <v>12.408973168453301</v>
      </c>
    </row>
    <row r="141" spans="1:4" x14ac:dyDescent="0.25">
      <c r="A141" s="76">
        <v>33451</v>
      </c>
      <c r="B141" s="76"/>
      <c r="C141" s="76"/>
      <c r="D141" s="150">
        <v>15.6304347826289</v>
      </c>
    </row>
    <row r="142" spans="1:4" x14ac:dyDescent="0.25">
      <c r="A142" s="76">
        <v>33482</v>
      </c>
      <c r="B142" s="76"/>
      <c r="C142" s="76"/>
      <c r="D142" s="150">
        <v>15.630757661199899</v>
      </c>
    </row>
    <row r="143" spans="1:4" x14ac:dyDescent="0.25">
      <c r="A143" s="76">
        <v>33512</v>
      </c>
      <c r="B143" s="76"/>
      <c r="C143" s="76"/>
      <c r="D143" s="150">
        <v>20.229578563966001</v>
      </c>
    </row>
    <row r="144" spans="1:4" x14ac:dyDescent="0.25">
      <c r="A144" s="76">
        <v>33543</v>
      </c>
      <c r="B144" s="76"/>
      <c r="C144" s="76"/>
      <c r="D144" s="150">
        <v>25.2102885889731</v>
      </c>
    </row>
    <row r="145" spans="1:4" x14ac:dyDescent="0.25">
      <c r="A145" s="76">
        <v>33573</v>
      </c>
      <c r="B145" s="76"/>
      <c r="C145" s="76"/>
      <c r="D145" s="150">
        <v>23.709335983077899</v>
      </c>
    </row>
    <row r="146" spans="1:4" x14ac:dyDescent="0.25">
      <c r="A146" s="76">
        <v>33604</v>
      </c>
      <c r="B146" s="76"/>
      <c r="C146" s="76"/>
      <c r="D146" s="150">
        <v>25.940282870620901</v>
      </c>
    </row>
    <row r="147" spans="1:4" x14ac:dyDescent="0.25">
      <c r="A147" s="76">
        <v>33635</v>
      </c>
      <c r="B147" s="76"/>
      <c r="C147" s="76"/>
      <c r="D147" s="150">
        <v>24.319940104800502</v>
      </c>
    </row>
    <row r="148" spans="1:4" x14ac:dyDescent="0.25">
      <c r="A148" s="76">
        <v>33664</v>
      </c>
      <c r="B148" s="76"/>
      <c r="C148" s="76"/>
      <c r="D148" s="150">
        <v>21.4002921922404</v>
      </c>
    </row>
    <row r="149" spans="1:4" x14ac:dyDescent="0.25">
      <c r="A149" s="76">
        <v>33695</v>
      </c>
      <c r="B149" s="76"/>
      <c r="C149" s="76"/>
      <c r="D149" s="150">
        <v>19.929999265071199</v>
      </c>
    </row>
    <row r="150" spans="1:4" x14ac:dyDescent="0.25">
      <c r="A150" s="76">
        <v>33725</v>
      </c>
      <c r="B150" s="76"/>
      <c r="C150" s="76"/>
      <c r="D150" s="150">
        <v>24.8600163920702</v>
      </c>
    </row>
    <row r="151" spans="1:4" x14ac:dyDescent="0.25">
      <c r="A151" s="76">
        <v>33756</v>
      </c>
      <c r="B151" s="76"/>
      <c r="C151" s="76"/>
      <c r="D151" s="150">
        <v>20.210299007392301</v>
      </c>
    </row>
    <row r="152" spans="1:4" x14ac:dyDescent="0.25">
      <c r="A152" s="76">
        <v>33786</v>
      </c>
      <c r="B152" s="76"/>
      <c r="C152" s="76"/>
      <c r="D152" s="150">
        <v>21.830058688441301</v>
      </c>
    </row>
    <row r="153" spans="1:4" x14ac:dyDescent="0.25">
      <c r="A153" s="76">
        <v>33817</v>
      </c>
      <c r="B153" s="76"/>
      <c r="C153" s="76"/>
      <c r="D153" s="150">
        <v>22.1400266414289</v>
      </c>
    </row>
    <row r="154" spans="1:4" x14ac:dyDescent="0.25">
      <c r="A154" s="76">
        <v>33848</v>
      </c>
      <c r="B154" s="76"/>
      <c r="C154" s="76"/>
      <c r="D154" s="150">
        <v>24.6299471843048</v>
      </c>
    </row>
    <row r="155" spans="1:4" x14ac:dyDescent="0.25">
      <c r="A155" s="76">
        <v>33878</v>
      </c>
      <c r="B155" s="76"/>
      <c r="C155" s="76"/>
      <c r="D155" s="150">
        <v>25.239958612639501</v>
      </c>
    </row>
    <row r="156" spans="1:4" x14ac:dyDescent="0.25">
      <c r="A156" s="76">
        <v>33909</v>
      </c>
      <c r="B156" s="76"/>
      <c r="C156" s="76"/>
      <c r="D156" s="150">
        <v>22.490041022418598</v>
      </c>
    </row>
    <row r="157" spans="1:4" x14ac:dyDescent="0.25">
      <c r="A157" s="76">
        <v>33939</v>
      </c>
      <c r="B157" s="76"/>
      <c r="C157" s="76"/>
      <c r="D157" s="150">
        <v>25.239966778660701</v>
      </c>
    </row>
    <row r="158" spans="1:4" x14ac:dyDescent="0.25">
      <c r="A158" s="76">
        <v>33970</v>
      </c>
      <c r="B158" s="76"/>
      <c r="C158" s="76"/>
      <c r="D158" s="150">
        <v>30.349953235487401</v>
      </c>
    </row>
    <row r="159" spans="1:4" x14ac:dyDescent="0.25">
      <c r="A159" s="76">
        <v>34001</v>
      </c>
      <c r="B159" s="76"/>
      <c r="C159" s="76"/>
      <c r="D159" s="150">
        <v>24.980001670190401</v>
      </c>
    </row>
    <row r="160" spans="1:4" x14ac:dyDescent="0.25">
      <c r="A160" s="76">
        <v>34029</v>
      </c>
      <c r="B160" s="76"/>
      <c r="C160" s="76"/>
      <c r="D160" s="150">
        <v>27.2600190080482</v>
      </c>
    </row>
    <row r="161" spans="1:4" x14ac:dyDescent="0.25">
      <c r="A161" s="76">
        <v>34060</v>
      </c>
      <c r="B161" s="76"/>
      <c r="C161" s="76"/>
      <c r="D161" s="150">
        <v>27.749966838736601</v>
      </c>
    </row>
    <row r="162" spans="1:4" x14ac:dyDescent="0.25">
      <c r="A162" s="76">
        <v>34090</v>
      </c>
      <c r="B162" s="76"/>
      <c r="C162" s="76"/>
      <c r="D162" s="150">
        <v>27.689986453198099</v>
      </c>
    </row>
    <row r="163" spans="1:4" x14ac:dyDescent="0.25">
      <c r="A163" s="76">
        <v>34121</v>
      </c>
      <c r="B163" s="76"/>
      <c r="C163" s="76"/>
      <c r="D163" s="150">
        <v>30.070011811926101</v>
      </c>
    </row>
    <row r="164" spans="1:4" x14ac:dyDescent="0.25">
      <c r="A164" s="76">
        <v>34151</v>
      </c>
      <c r="B164" s="76"/>
      <c r="C164" s="76"/>
      <c r="D164" s="150">
        <v>30.7200038551982</v>
      </c>
    </row>
    <row r="165" spans="1:4" x14ac:dyDescent="0.25">
      <c r="A165" s="76">
        <v>34182</v>
      </c>
      <c r="B165" s="76"/>
      <c r="C165" s="76"/>
      <c r="D165" s="150">
        <v>32.960008409214097</v>
      </c>
    </row>
    <row r="166" spans="1:4" x14ac:dyDescent="0.25">
      <c r="A166" s="76">
        <v>34213</v>
      </c>
      <c r="B166" s="76"/>
      <c r="C166" s="76"/>
      <c r="D166" s="150">
        <v>35.689997004423503</v>
      </c>
    </row>
    <row r="167" spans="1:4" x14ac:dyDescent="0.25">
      <c r="A167" s="76">
        <v>34243</v>
      </c>
      <c r="B167" s="76"/>
      <c r="C167" s="76"/>
      <c r="D167" s="150">
        <v>33.919999801186201</v>
      </c>
    </row>
    <row r="168" spans="1:4" x14ac:dyDescent="0.25">
      <c r="A168" s="76">
        <v>34274</v>
      </c>
      <c r="B168" s="76"/>
      <c r="C168" s="76"/>
      <c r="D168" s="150">
        <v>35.560005146514897</v>
      </c>
    </row>
    <row r="169" spans="1:4" x14ac:dyDescent="0.25">
      <c r="A169" s="76">
        <v>34304</v>
      </c>
      <c r="B169" s="76"/>
      <c r="C169" s="76"/>
      <c r="D169" s="150">
        <v>36.840001441934199</v>
      </c>
    </row>
    <row r="170" spans="1:4" x14ac:dyDescent="0.25">
      <c r="A170" s="76">
        <v>34335</v>
      </c>
      <c r="B170" s="76"/>
      <c r="C170" s="76"/>
      <c r="D170" s="150">
        <v>41.31</v>
      </c>
    </row>
    <row r="171" spans="1:4" x14ac:dyDescent="0.25">
      <c r="A171" s="76">
        <v>34366</v>
      </c>
      <c r="B171" s="76"/>
      <c r="C171" s="76"/>
      <c r="D171" s="150">
        <v>40.273158304437104</v>
      </c>
    </row>
    <row r="172" spans="1:4" x14ac:dyDescent="0.25">
      <c r="A172" s="76">
        <v>34394</v>
      </c>
      <c r="B172" s="76"/>
      <c r="C172" s="76"/>
      <c r="D172" s="150">
        <v>42.750479265462602</v>
      </c>
    </row>
    <row r="173" spans="1:4" x14ac:dyDescent="0.25">
      <c r="A173" s="76">
        <v>34425</v>
      </c>
      <c r="B173" s="76"/>
      <c r="C173" s="76"/>
      <c r="D173" s="150">
        <v>42.680944303081702</v>
      </c>
    </row>
    <row r="174" spans="1:4" x14ac:dyDescent="0.25">
      <c r="A174" s="76">
        <v>34455</v>
      </c>
      <c r="B174" s="76"/>
      <c r="C174" s="76"/>
      <c r="D174" s="150">
        <v>44.029425606221999</v>
      </c>
    </row>
    <row r="175" spans="1:4" x14ac:dyDescent="0.25">
      <c r="A175" s="76">
        <v>34486</v>
      </c>
      <c r="B175" s="76"/>
      <c r="C175" s="76"/>
      <c r="D175" s="150">
        <v>47.429878415793901</v>
      </c>
    </row>
    <row r="176" spans="1:4" x14ac:dyDescent="0.25">
      <c r="A176" s="76">
        <v>34516</v>
      </c>
      <c r="B176" s="76"/>
      <c r="C176" s="76"/>
      <c r="D176" s="150">
        <v>6.8401591060201401</v>
      </c>
    </row>
    <row r="177" spans="1:4" x14ac:dyDescent="0.25">
      <c r="A177" s="76">
        <v>34547</v>
      </c>
      <c r="B177" s="76"/>
      <c r="C177" s="76"/>
      <c r="D177" s="150">
        <v>1.8604041793586901</v>
      </c>
    </row>
    <row r="178" spans="1:4" x14ac:dyDescent="0.25">
      <c r="A178" s="76">
        <v>34578</v>
      </c>
      <c r="B178" s="76"/>
      <c r="C178" s="76"/>
      <c r="D178" s="150">
        <v>1.5295239932688001</v>
      </c>
    </row>
    <row r="179" spans="1:4" x14ac:dyDescent="0.25">
      <c r="A179" s="76">
        <v>34608</v>
      </c>
      <c r="B179" s="76"/>
      <c r="C179" s="76"/>
      <c r="D179" s="150">
        <v>2.6202440775304998</v>
      </c>
    </row>
    <row r="180" spans="1:4" x14ac:dyDescent="0.25">
      <c r="A180" s="76">
        <v>34639</v>
      </c>
      <c r="B180" s="76"/>
      <c r="C180" s="76"/>
      <c r="D180" s="150">
        <v>2.8094973561302998</v>
      </c>
    </row>
    <row r="181" spans="1:4" x14ac:dyDescent="0.25">
      <c r="A181" s="76">
        <v>34669</v>
      </c>
      <c r="B181" s="76"/>
      <c r="C181" s="76"/>
      <c r="D181" s="150">
        <v>1.7100773487297001</v>
      </c>
    </row>
    <row r="182" spans="1:4" x14ac:dyDescent="0.25">
      <c r="A182" s="76">
        <v>34700</v>
      </c>
      <c r="B182" s="76"/>
      <c r="C182" s="76"/>
      <c r="D182" s="150">
        <v>1.7000177085178001</v>
      </c>
    </row>
    <row r="183" spans="1:4" x14ac:dyDescent="0.25">
      <c r="A183" s="76">
        <v>34731</v>
      </c>
      <c r="B183" s="76"/>
      <c r="C183" s="76"/>
      <c r="D183" s="150">
        <v>1.01959873856095</v>
      </c>
    </row>
    <row r="184" spans="1:4" x14ac:dyDescent="0.25">
      <c r="A184" s="76">
        <v>34759</v>
      </c>
      <c r="B184" s="76"/>
      <c r="C184" s="76"/>
      <c r="D184" s="150">
        <v>1.5503504807139901</v>
      </c>
    </row>
    <row r="185" spans="1:4" x14ac:dyDescent="0.25">
      <c r="A185" s="76">
        <v>34790</v>
      </c>
      <c r="B185" s="76"/>
      <c r="C185" s="76"/>
      <c r="D185" s="150">
        <v>2.4300000000000002</v>
      </c>
    </row>
    <row r="186" spans="1:4" x14ac:dyDescent="0.25">
      <c r="A186" s="76">
        <v>34820</v>
      </c>
      <c r="B186" s="76"/>
      <c r="C186" s="76"/>
      <c r="D186" s="150">
        <v>2.67</v>
      </c>
    </row>
    <row r="187" spans="1:4" x14ac:dyDescent="0.25">
      <c r="A187" s="76">
        <v>34851</v>
      </c>
      <c r="B187" s="76"/>
      <c r="C187" s="76"/>
      <c r="D187" s="150">
        <v>2.2599999999999998</v>
      </c>
    </row>
    <row r="188" spans="1:4" x14ac:dyDescent="0.25">
      <c r="A188" s="76">
        <v>34881</v>
      </c>
      <c r="B188" s="76"/>
      <c r="C188" s="76"/>
      <c r="D188" s="150">
        <v>2.36</v>
      </c>
    </row>
    <row r="189" spans="1:4" x14ac:dyDescent="0.25">
      <c r="A189" s="76">
        <v>34912</v>
      </c>
      <c r="B189" s="76"/>
      <c r="C189" s="76"/>
      <c r="D189" s="150">
        <v>0.99</v>
      </c>
    </row>
    <row r="190" spans="1:4" x14ac:dyDescent="0.25">
      <c r="A190" s="76">
        <v>34943</v>
      </c>
      <c r="B190" s="76"/>
      <c r="C190" s="76"/>
      <c r="D190" s="150">
        <v>0.99</v>
      </c>
    </row>
    <row r="191" spans="1:4" x14ac:dyDescent="0.25">
      <c r="A191" s="76">
        <v>34973</v>
      </c>
      <c r="B191" s="76"/>
      <c r="C191" s="76"/>
      <c r="D191" s="150">
        <v>1.41</v>
      </c>
    </row>
    <row r="192" spans="1:4" x14ac:dyDescent="0.25">
      <c r="A192" s="76">
        <v>35004</v>
      </c>
      <c r="B192" s="76"/>
      <c r="C192" s="76"/>
      <c r="D192" s="150">
        <v>1.47</v>
      </c>
    </row>
    <row r="193" spans="1:4" x14ac:dyDescent="0.25">
      <c r="A193" s="76">
        <v>35034</v>
      </c>
      <c r="B193" s="76"/>
      <c r="C193" s="76"/>
      <c r="D193" s="150">
        <v>1.56</v>
      </c>
    </row>
    <row r="194" spans="1:4" x14ac:dyDescent="0.25">
      <c r="A194" s="76">
        <v>35065</v>
      </c>
      <c r="B194" s="76"/>
      <c r="C194" s="76"/>
      <c r="D194" s="150">
        <v>1.34</v>
      </c>
    </row>
    <row r="195" spans="1:4" x14ac:dyDescent="0.25">
      <c r="A195" s="76">
        <v>35096</v>
      </c>
      <c r="B195" s="76"/>
      <c r="C195" s="76"/>
      <c r="D195" s="150">
        <v>1.03</v>
      </c>
    </row>
    <row r="196" spans="1:4" x14ac:dyDescent="0.25">
      <c r="A196" s="76">
        <v>35125</v>
      </c>
      <c r="B196" s="76"/>
      <c r="C196" s="76"/>
      <c r="D196" s="150">
        <v>0.35</v>
      </c>
    </row>
    <row r="197" spans="1:4" x14ac:dyDescent="0.25">
      <c r="A197" s="76">
        <v>35156</v>
      </c>
      <c r="B197" s="76"/>
      <c r="C197" s="76"/>
      <c r="D197" s="150">
        <v>1.26</v>
      </c>
    </row>
    <row r="198" spans="1:4" x14ac:dyDescent="0.25">
      <c r="A198" s="76">
        <v>35186</v>
      </c>
      <c r="B198" s="76"/>
      <c r="C198" s="76"/>
      <c r="D198" s="150">
        <v>1.22</v>
      </c>
    </row>
    <row r="199" spans="1:4" x14ac:dyDescent="0.25">
      <c r="A199" s="76">
        <v>35217</v>
      </c>
      <c r="B199" s="76"/>
      <c r="C199" s="76"/>
      <c r="D199" s="150">
        <v>1.19</v>
      </c>
    </row>
    <row r="200" spans="1:4" x14ac:dyDescent="0.25">
      <c r="A200" s="76">
        <v>35247</v>
      </c>
      <c r="B200" s="76"/>
      <c r="C200" s="76"/>
      <c r="D200" s="150">
        <v>1.1100000000000001</v>
      </c>
    </row>
    <row r="201" spans="1:4" x14ac:dyDescent="0.25">
      <c r="A201" s="76">
        <v>35278</v>
      </c>
      <c r="B201" s="76"/>
      <c r="C201" s="76"/>
      <c r="D201" s="150">
        <v>0.44</v>
      </c>
    </row>
    <row r="202" spans="1:4" x14ac:dyDescent="0.25">
      <c r="A202" s="76">
        <v>35309</v>
      </c>
      <c r="B202" s="76"/>
      <c r="C202" s="76"/>
      <c r="D202" s="150">
        <v>0.15</v>
      </c>
    </row>
    <row r="203" spans="1:4" x14ac:dyDescent="0.25">
      <c r="A203" s="76">
        <v>35339</v>
      </c>
      <c r="B203" s="76"/>
      <c r="C203" s="76"/>
      <c r="D203" s="150">
        <v>0.3</v>
      </c>
    </row>
    <row r="204" spans="1:4" x14ac:dyDescent="0.25">
      <c r="A204" s="76">
        <v>35370</v>
      </c>
      <c r="B204" s="76"/>
      <c r="C204" s="76"/>
      <c r="D204" s="150">
        <v>0.32</v>
      </c>
    </row>
    <row r="205" spans="1:4" x14ac:dyDescent="0.25">
      <c r="A205" s="76">
        <v>35400</v>
      </c>
      <c r="B205" s="76"/>
      <c r="C205" s="76"/>
      <c r="D205" s="150">
        <v>0.47</v>
      </c>
    </row>
    <row r="206" spans="1:4" x14ac:dyDescent="0.25">
      <c r="A206" s="76">
        <v>35431</v>
      </c>
      <c r="B206" s="76"/>
      <c r="C206" s="76"/>
      <c r="D206" s="150">
        <v>1.18</v>
      </c>
    </row>
    <row r="207" spans="1:4" x14ac:dyDescent="0.25">
      <c r="A207" s="76">
        <v>35462</v>
      </c>
      <c r="B207" s="76"/>
      <c r="C207" s="76"/>
      <c r="D207" s="150">
        <v>0.5</v>
      </c>
    </row>
    <row r="208" spans="1:4" x14ac:dyDescent="0.25">
      <c r="A208" s="76">
        <v>35490</v>
      </c>
      <c r="B208" s="76"/>
      <c r="C208" s="76"/>
      <c r="D208" s="150">
        <v>0.51</v>
      </c>
    </row>
    <row r="209" spans="1:4" x14ac:dyDescent="0.25">
      <c r="A209" s="76">
        <v>35521</v>
      </c>
      <c r="B209" s="76"/>
      <c r="C209" s="76"/>
      <c r="D209" s="150">
        <v>0.88</v>
      </c>
    </row>
    <row r="210" spans="1:4" x14ac:dyDescent="0.25">
      <c r="A210" s="76">
        <v>35551</v>
      </c>
      <c r="B210" s="76"/>
      <c r="C210" s="76"/>
      <c r="D210" s="150">
        <v>0.41</v>
      </c>
    </row>
    <row r="211" spans="1:4" x14ac:dyDescent="0.25">
      <c r="A211" s="76">
        <v>35582</v>
      </c>
      <c r="B211" s="76"/>
      <c r="C211" s="76"/>
      <c r="D211" s="150">
        <v>0.54</v>
      </c>
    </row>
    <row r="212" spans="1:4" x14ac:dyDescent="0.25">
      <c r="A212" s="76">
        <v>35612</v>
      </c>
      <c r="B212" s="76"/>
      <c r="C212" s="76"/>
      <c r="D212" s="150">
        <v>0.22</v>
      </c>
    </row>
    <row r="213" spans="1:4" x14ac:dyDescent="0.25">
      <c r="A213" s="76">
        <v>35643</v>
      </c>
      <c r="B213" s="76"/>
      <c r="C213" s="76"/>
      <c r="D213" s="150">
        <v>-0.02</v>
      </c>
    </row>
    <row r="214" spans="1:4" x14ac:dyDescent="0.25">
      <c r="A214" s="76">
        <v>35674</v>
      </c>
      <c r="B214" s="76"/>
      <c r="C214" s="76"/>
      <c r="D214" s="150">
        <v>0.06</v>
      </c>
    </row>
    <row r="215" spans="1:4" x14ac:dyDescent="0.25">
      <c r="A215" s="76">
        <v>35704</v>
      </c>
      <c r="B215" s="76"/>
      <c r="C215" s="76"/>
      <c r="D215" s="150">
        <v>0.23</v>
      </c>
    </row>
    <row r="216" spans="1:4" x14ac:dyDescent="0.25">
      <c r="A216" s="76">
        <v>35735</v>
      </c>
      <c r="B216" s="76"/>
      <c r="C216" s="76"/>
      <c r="D216" s="150">
        <v>0.17</v>
      </c>
    </row>
    <row r="217" spans="1:4" x14ac:dyDescent="0.25">
      <c r="A217" s="76">
        <v>35765</v>
      </c>
      <c r="B217" s="76"/>
      <c r="C217" s="76"/>
      <c r="D217" s="150">
        <v>0.43</v>
      </c>
    </row>
    <row r="218" spans="1:4" x14ac:dyDescent="0.25">
      <c r="A218" s="76">
        <v>35796</v>
      </c>
      <c r="B218" s="76"/>
      <c r="C218" s="76"/>
      <c r="D218" s="150">
        <v>0.71</v>
      </c>
    </row>
    <row r="219" spans="1:4" x14ac:dyDescent="0.25">
      <c r="A219" s="76">
        <v>35827</v>
      </c>
      <c r="B219" s="76"/>
      <c r="C219" s="76"/>
      <c r="D219" s="150">
        <v>0.46</v>
      </c>
    </row>
    <row r="220" spans="1:4" x14ac:dyDescent="0.25">
      <c r="A220" s="76">
        <v>35855</v>
      </c>
      <c r="B220" s="76"/>
      <c r="C220" s="76"/>
      <c r="D220" s="150">
        <v>0.34</v>
      </c>
    </row>
    <row r="221" spans="1:4" x14ac:dyDescent="0.25">
      <c r="A221" s="76">
        <v>35886</v>
      </c>
      <c r="B221" s="76"/>
      <c r="C221" s="76"/>
      <c r="D221" s="150">
        <v>0.24</v>
      </c>
    </row>
    <row r="222" spans="1:4" x14ac:dyDescent="0.25">
      <c r="A222" s="76">
        <v>35916</v>
      </c>
      <c r="B222" s="76"/>
      <c r="C222" s="76"/>
      <c r="D222" s="150">
        <v>0.5</v>
      </c>
    </row>
    <row r="223" spans="1:4" x14ac:dyDescent="0.25">
      <c r="A223" s="76">
        <v>35947</v>
      </c>
      <c r="B223" s="76"/>
      <c r="C223" s="76"/>
      <c r="D223" s="150">
        <v>0.02</v>
      </c>
    </row>
    <row r="224" spans="1:4" x14ac:dyDescent="0.25">
      <c r="A224" s="76">
        <v>35977</v>
      </c>
      <c r="B224" s="76"/>
      <c r="C224" s="76"/>
      <c r="D224" s="150">
        <v>-0.12</v>
      </c>
    </row>
    <row r="225" spans="1:4" x14ac:dyDescent="0.25">
      <c r="A225" s="76">
        <v>36008</v>
      </c>
      <c r="B225" s="76"/>
      <c r="C225" s="76"/>
      <c r="D225" s="150">
        <v>-0.51</v>
      </c>
    </row>
    <row r="226" spans="1:4" x14ac:dyDescent="0.25">
      <c r="A226" s="76">
        <v>36039</v>
      </c>
      <c r="B226" s="76"/>
      <c r="C226" s="76"/>
      <c r="D226" s="150">
        <v>-0.22</v>
      </c>
    </row>
    <row r="227" spans="1:4" x14ac:dyDescent="0.25">
      <c r="A227" s="76">
        <v>36069</v>
      </c>
      <c r="B227" s="76"/>
      <c r="C227" s="76"/>
      <c r="D227" s="150">
        <v>0.02</v>
      </c>
    </row>
    <row r="228" spans="1:4" x14ac:dyDescent="0.25">
      <c r="A228" s="76">
        <v>36100</v>
      </c>
      <c r="B228" s="76"/>
      <c r="C228" s="76"/>
      <c r="D228" s="150">
        <v>-0.12</v>
      </c>
    </row>
    <row r="229" spans="1:4" x14ac:dyDescent="0.25">
      <c r="A229" s="76">
        <v>36130</v>
      </c>
      <c r="B229" s="76"/>
      <c r="C229" s="76"/>
      <c r="D229" s="150">
        <v>0.33</v>
      </c>
    </row>
    <row r="230" spans="1:4" x14ac:dyDescent="0.25">
      <c r="A230" s="76">
        <v>36161</v>
      </c>
      <c r="B230" s="76"/>
      <c r="C230" s="76"/>
      <c r="D230" s="150">
        <v>0.7</v>
      </c>
    </row>
    <row r="231" spans="1:4" x14ac:dyDescent="0.25">
      <c r="A231" s="76">
        <v>36192</v>
      </c>
      <c r="B231" s="76"/>
      <c r="C231" s="76"/>
      <c r="D231" s="150">
        <v>1.05</v>
      </c>
    </row>
    <row r="232" spans="1:4" x14ac:dyDescent="0.25">
      <c r="A232" s="76">
        <v>36220</v>
      </c>
      <c r="B232" s="76"/>
      <c r="C232" s="76"/>
      <c r="D232" s="150">
        <v>1.1000000000000001</v>
      </c>
    </row>
    <row r="233" spans="1:4" x14ac:dyDescent="0.25">
      <c r="A233" s="76">
        <v>36251</v>
      </c>
      <c r="B233" s="76"/>
      <c r="C233" s="76"/>
      <c r="D233" s="150">
        <v>0.56000000000000005</v>
      </c>
    </row>
    <row r="234" spans="1:4" x14ac:dyDescent="0.25">
      <c r="A234" s="76">
        <v>36281</v>
      </c>
      <c r="B234" s="76"/>
      <c r="C234" s="76"/>
      <c r="D234" s="150">
        <v>0.3</v>
      </c>
    </row>
    <row r="235" spans="1:4" x14ac:dyDescent="0.25">
      <c r="A235" s="76">
        <v>36312</v>
      </c>
      <c r="B235" s="76"/>
      <c r="C235" s="76"/>
      <c r="D235" s="150">
        <v>0.19</v>
      </c>
    </row>
    <row r="236" spans="1:4" x14ac:dyDescent="0.25">
      <c r="A236" s="76">
        <v>36342</v>
      </c>
      <c r="B236" s="76"/>
      <c r="C236" s="76"/>
      <c r="D236" s="150">
        <v>1.0900000000000001</v>
      </c>
    </row>
    <row r="237" spans="1:4" x14ac:dyDescent="0.25">
      <c r="A237" s="76">
        <v>36373</v>
      </c>
      <c r="B237" s="76"/>
      <c r="C237" s="76"/>
      <c r="D237" s="150">
        <v>0.56000000000000005</v>
      </c>
    </row>
    <row r="238" spans="1:4" x14ac:dyDescent="0.25">
      <c r="A238" s="76">
        <v>36404</v>
      </c>
      <c r="B238" s="76"/>
      <c r="C238" s="76"/>
      <c r="D238" s="150">
        <v>0.31</v>
      </c>
    </row>
    <row r="239" spans="1:4" x14ac:dyDescent="0.25">
      <c r="A239" s="76">
        <v>36434</v>
      </c>
      <c r="B239" s="76"/>
      <c r="C239" s="76"/>
      <c r="D239" s="150">
        <v>1.19</v>
      </c>
    </row>
    <row r="240" spans="1:4" x14ac:dyDescent="0.25">
      <c r="A240" s="76">
        <v>36465</v>
      </c>
      <c r="B240" s="76"/>
      <c r="C240" s="76"/>
      <c r="D240" s="150">
        <v>0.95</v>
      </c>
    </row>
    <row r="241" spans="1:4" x14ac:dyDescent="0.25">
      <c r="A241" s="76">
        <v>36495</v>
      </c>
      <c r="B241" s="76"/>
      <c r="C241" s="76"/>
      <c r="D241" s="150">
        <v>0.6</v>
      </c>
    </row>
    <row r="242" spans="1:4" x14ac:dyDescent="0.25">
      <c r="A242" s="76">
        <v>36526</v>
      </c>
      <c r="B242" s="76"/>
      <c r="C242" s="76"/>
      <c r="D242" s="150">
        <v>0.62</v>
      </c>
    </row>
    <row r="243" spans="1:4" x14ac:dyDescent="0.25">
      <c r="A243" s="76">
        <v>36557</v>
      </c>
      <c r="B243" s="76"/>
      <c r="C243" s="76"/>
      <c r="D243" s="150">
        <v>0.13</v>
      </c>
    </row>
    <row r="244" spans="1:4" x14ac:dyDescent="0.25">
      <c r="A244" s="76">
        <v>36586</v>
      </c>
      <c r="B244" s="76"/>
      <c r="C244" s="76"/>
      <c r="D244" s="150">
        <v>0.22</v>
      </c>
    </row>
    <row r="245" spans="1:4" x14ac:dyDescent="0.25">
      <c r="A245" s="76">
        <v>36617</v>
      </c>
      <c r="B245" s="76"/>
      <c r="C245" s="76"/>
      <c r="D245" s="150">
        <v>0.42</v>
      </c>
    </row>
    <row r="246" spans="1:4" x14ac:dyDescent="0.25">
      <c r="A246" s="76">
        <v>36647</v>
      </c>
      <c r="B246" s="76"/>
      <c r="C246" s="76"/>
      <c r="D246" s="150">
        <v>0.01</v>
      </c>
    </row>
    <row r="247" spans="1:4" x14ac:dyDescent="0.25">
      <c r="A247" s="76">
        <v>36678</v>
      </c>
      <c r="B247" s="76"/>
      <c r="C247" s="76"/>
      <c r="D247" s="150">
        <v>0.23</v>
      </c>
    </row>
    <row r="248" spans="1:4" x14ac:dyDescent="0.25">
      <c r="A248" s="76">
        <v>36708</v>
      </c>
      <c r="B248" s="76"/>
      <c r="C248" s="76"/>
      <c r="D248" s="150">
        <v>1.61</v>
      </c>
    </row>
    <row r="249" spans="1:4" x14ac:dyDescent="0.25">
      <c r="A249" s="76">
        <v>36739</v>
      </c>
      <c r="B249" s="76"/>
      <c r="C249" s="76"/>
      <c r="D249" s="150">
        <v>1.31</v>
      </c>
    </row>
    <row r="250" spans="1:4" x14ac:dyDescent="0.25">
      <c r="A250" s="76">
        <v>36770</v>
      </c>
      <c r="B250" s="76"/>
      <c r="C250" s="76"/>
      <c r="D250" s="150">
        <v>0.23</v>
      </c>
    </row>
    <row r="251" spans="1:4" x14ac:dyDescent="0.25">
      <c r="A251" s="76">
        <v>36800</v>
      </c>
      <c r="B251" s="76"/>
      <c r="C251" s="76"/>
      <c r="D251" s="150">
        <v>0.14000000000000001</v>
      </c>
    </row>
    <row r="252" spans="1:4" x14ac:dyDescent="0.25">
      <c r="A252" s="76">
        <v>36831</v>
      </c>
      <c r="B252" s="76"/>
      <c r="C252" s="76"/>
      <c r="D252" s="150">
        <v>0.32</v>
      </c>
    </row>
    <row r="253" spans="1:4" x14ac:dyDescent="0.25">
      <c r="A253" s="76">
        <v>36861</v>
      </c>
      <c r="B253" s="76"/>
      <c r="C253" s="76"/>
      <c r="D253" s="150">
        <v>0.59</v>
      </c>
    </row>
    <row r="254" spans="1:4" x14ac:dyDescent="0.25">
      <c r="A254" s="76">
        <v>36892</v>
      </c>
      <c r="B254" s="76"/>
      <c r="C254" s="76"/>
      <c r="D254" s="150">
        <v>0.56999999999999995</v>
      </c>
    </row>
    <row r="255" spans="1:4" x14ac:dyDescent="0.25">
      <c r="A255" s="76">
        <v>36923</v>
      </c>
      <c r="B255" s="76"/>
      <c r="C255" s="76"/>
      <c r="D255" s="150">
        <v>0.46</v>
      </c>
    </row>
    <row r="256" spans="1:4" x14ac:dyDescent="0.25">
      <c r="A256" s="76">
        <v>36951</v>
      </c>
      <c r="B256" s="76"/>
      <c r="C256" s="76"/>
      <c r="D256" s="150">
        <v>0.38</v>
      </c>
    </row>
    <row r="257" spans="1:4" x14ac:dyDescent="0.25">
      <c r="A257" s="76">
        <v>36982</v>
      </c>
      <c r="B257" s="76"/>
      <c r="C257" s="76"/>
      <c r="D257" s="150">
        <v>0.57999999999999996</v>
      </c>
    </row>
    <row r="258" spans="1:4" x14ac:dyDescent="0.25">
      <c r="A258" s="76">
        <v>37012</v>
      </c>
      <c r="B258" s="76"/>
      <c r="C258" s="76"/>
      <c r="D258" s="150">
        <v>0.41</v>
      </c>
    </row>
    <row r="259" spans="1:4" x14ac:dyDescent="0.25">
      <c r="A259" s="76">
        <v>37043</v>
      </c>
      <c r="B259" s="76"/>
      <c r="C259" s="76"/>
      <c r="D259" s="150">
        <v>0.52</v>
      </c>
    </row>
    <row r="260" spans="1:4" x14ac:dyDescent="0.25">
      <c r="A260" s="76">
        <v>37073</v>
      </c>
      <c r="B260" s="76"/>
      <c r="C260" s="76"/>
      <c r="D260" s="150">
        <v>1.33</v>
      </c>
    </row>
    <row r="261" spans="1:4" x14ac:dyDescent="0.25">
      <c r="A261" s="76">
        <v>37104</v>
      </c>
      <c r="B261" s="76"/>
      <c r="C261" s="76"/>
      <c r="D261" s="150">
        <v>0.7</v>
      </c>
    </row>
    <row r="262" spans="1:4" x14ac:dyDescent="0.25">
      <c r="A262" s="76">
        <v>37135</v>
      </c>
      <c r="B262" s="76"/>
      <c r="C262" s="76"/>
      <c r="D262" s="150">
        <v>0.28000000000000003</v>
      </c>
    </row>
    <row r="263" spans="1:4" x14ac:dyDescent="0.25">
      <c r="A263" s="76">
        <v>37165</v>
      </c>
      <c r="B263" s="76"/>
      <c r="C263" s="76"/>
      <c r="D263" s="150">
        <v>0.83</v>
      </c>
    </row>
    <row r="264" spans="1:4" x14ac:dyDescent="0.25">
      <c r="A264" s="76">
        <v>37196</v>
      </c>
      <c r="B264" s="76"/>
      <c r="C264" s="76"/>
      <c r="D264" s="150">
        <v>0.71</v>
      </c>
    </row>
    <row r="265" spans="1:4" x14ac:dyDescent="0.25">
      <c r="A265" s="76">
        <v>37226</v>
      </c>
      <c r="B265" s="76"/>
      <c r="C265" s="76"/>
      <c r="D265" s="150">
        <v>0.65</v>
      </c>
    </row>
    <row r="266" spans="1:4" x14ac:dyDescent="0.25">
      <c r="A266" s="76">
        <v>37257</v>
      </c>
      <c r="B266" s="76"/>
      <c r="C266" s="76"/>
      <c r="D266" s="150">
        <v>0.52</v>
      </c>
    </row>
    <row r="267" spans="1:4" x14ac:dyDescent="0.25">
      <c r="A267" s="76">
        <v>37288</v>
      </c>
      <c r="B267" s="76"/>
      <c r="C267" s="76"/>
      <c r="D267" s="150">
        <v>0.36</v>
      </c>
    </row>
    <row r="268" spans="1:4" x14ac:dyDescent="0.25">
      <c r="A268" s="76">
        <v>37316</v>
      </c>
      <c r="B268" s="76"/>
      <c r="C268" s="76"/>
      <c r="D268" s="150">
        <v>0.6</v>
      </c>
    </row>
    <row r="269" spans="1:4" x14ac:dyDescent="0.25">
      <c r="A269" s="76">
        <v>37347</v>
      </c>
      <c r="B269" s="76"/>
      <c r="C269" s="76"/>
      <c r="D269" s="150">
        <v>0.8</v>
      </c>
    </row>
    <row r="270" spans="1:4" x14ac:dyDescent="0.25">
      <c r="A270" s="76">
        <v>37377</v>
      </c>
      <c r="B270" s="76"/>
      <c r="C270" s="76"/>
      <c r="D270" s="150">
        <v>0.21</v>
      </c>
    </row>
    <row r="271" spans="1:4" x14ac:dyDescent="0.25">
      <c r="A271" s="76">
        <v>37408</v>
      </c>
      <c r="B271" s="76"/>
      <c r="C271" s="76"/>
      <c r="D271" s="150">
        <v>0.42</v>
      </c>
    </row>
    <row r="272" spans="1:4" x14ac:dyDescent="0.25">
      <c r="A272" s="76">
        <v>37438</v>
      </c>
      <c r="B272" s="76"/>
      <c r="C272" s="76"/>
      <c r="D272" s="150">
        <v>1.19</v>
      </c>
    </row>
    <row r="273" spans="1:4" x14ac:dyDescent="0.25">
      <c r="A273" s="76">
        <v>37469</v>
      </c>
      <c r="B273" s="76"/>
      <c r="C273" s="76"/>
      <c r="D273" s="150">
        <v>0.65</v>
      </c>
    </row>
    <row r="274" spans="1:4" x14ac:dyDescent="0.25">
      <c r="A274" s="76">
        <v>37500</v>
      </c>
      <c r="B274" s="76"/>
      <c r="C274" s="76"/>
      <c r="D274" s="150">
        <v>0.72</v>
      </c>
    </row>
    <row r="275" spans="1:4" x14ac:dyDescent="0.25">
      <c r="A275" s="76">
        <v>37530</v>
      </c>
      <c r="B275" s="76"/>
      <c r="C275" s="76"/>
      <c r="D275" s="150">
        <v>1.31</v>
      </c>
    </row>
    <row r="276" spans="1:4" x14ac:dyDescent="0.25">
      <c r="A276" s="76">
        <v>37561</v>
      </c>
      <c r="B276" s="76"/>
      <c r="C276" s="76"/>
      <c r="D276" s="150">
        <v>3.02</v>
      </c>
    </row>
    <row r="277" spans="1:4" x14ac:dyDescent="0.25">
      <c r="A277" s="76">
        <v>37591</v>
      </c>
      <c r="B277" s="76"/>
      <c r="C277" s="76"/>
      <c r="D277" s="150">
        <v>2.1</v>
      </c>
    </row>
    <row r="278" spans="1:4" x14ac:dyDescent="0.25">
      <c r="A278" s="76">
        <v>37622</v>
      </c>
      <c r="B278" s="76"/>
      <c r="C278" s="76"/>
      <c r="D278" s="150">
        <v>2.25</v>
      </c>
    </row>
    <row r="279" spans="1:4" x14ac:dyDescent="0.25">
      <c r="A279" s="76">
        <v>37653</v>
      </c>
      <c r="B279" s="76"/>
      <c r="C279" s="76"/>
      <c r="D279" s="150">
        <v>1.57</v>
      </c>
    </row>
    <row r="280" spans="1:4" x14ac:dyDescent="0.25">
      <c r="A280" s="76">
        <v>37681</v>
      </c>
      <c r="B280" s="76"/>
      <c r="C280" s="76"/>
      <c r="D280" s="150">
        <v>1.23</v>
      </c>
    </row>
    <row r="281" spans="1:4" x14ac:dyDescent="0.25">
      <c r="A281" s="76">
        <v>37712</v>
      </c>
      <c r="B281" s="76"/>
      <c r="C281" s="76"/>
      <c r="D281" s="150">
        <v>0.97</v>
      </c>
    </row>
    <row r="282" spans="1:4" x14ac:dyDescent="0.25">
      <c r="A282" s="76">
        <v>37742</v>
      </c>
      <c r="B282" s="76"/>
      <c r="C282" s="76"/>
      <c r="D282" s="150">
        <v>0.61</v>
      </c>
    </row>
    <row r="283" spans="1:4" x14ac:dyDescent="0.25">
      <c r="A283" s="76">
        <v>37773</v>
      </c>
      <c r="B283" s="76"/>
      <c r="C283" s="76"/>
      <c r="D283" s="150">
        <v>-0.15</v>
      </c>
    </row>
    <row r="284" spans="1:4" x14ac:dyDescent="0.25">
      <c r="A284" s="76">
        <v>37803</v>
      </c>
      <c r="B284" s="76"/>
      <c r="C284" s="76"/>
      <c r="D284" s="150">
        <v>0.2</v>
      </c>
    </row>
    <row r="285" spans="1:4" x14ac:dyDescent="0.25">
      <c r="A285" s="76">
        <v>37834</v>
      </c>
      <c r="B285" s="76"/>
      <c r="C285" s="76"/>
      <c r="D285" s="150">
        <v>0.34</v>
      </c>
    </row>
    <row r="286" spans="1:4" x14ac:dyDescent="0.25">
      <c r="A286" s="76">
        <v>37865</v>
      </c>
      <c r="B286" s="76"/>
      <c r="C286" s="76"/>
      <c r="D286" s="150">
        <v>0.78</v>
      </c>
    </row>
    <row r="287" spans="1:4" x14ac:dyDescent="0.25">
      <c r="A287" s="76">
        <v>37895</v>
      </c>
      <c r="B287" s="76"/>
      <c r="C287" s="76"/>
      <c r="D287" s="150">
        <v>0.28999999999999998</v>
      </c>
    </row>
    <row r="288" spans="1:4" x14ac:dyDescent="0.25">
      <c r="A288" s="76">
        <v>37926</v>
      </c>
      <c r="B288" s="76"/>
      <c r="C288" s="76"/>
      <c r="D288" s="150">
        <v>0.34</v>
      </c>
    </row>
    <row r="289" spans="1:4" x14ac:dyDescent="0.25">
      <c r="A289" s="76">
        <v>37956</v>
      </c>
      <c r="B289" s="76"/>
      <c r="C289" s="76"/>
      <c r="D289" s="150">
        <v>0.52</v>
      </c>
    </row>
    <row r="290" spans="1:4" x14ac:dyDescent="0.25">
      <c r="A290" s="76">
        <v>37987</v>
      </c>
      <c r="B290" s="76"/>
      <c r="C290" s="76"/>
      <c r="D290" s="150">
        <v>0.76</v>
      </c>
    </row>
    <row r="291" spans="1:4" x14ac:dyDescent="0.25">
      <c r="A291" s="76">
        <v>38018</v>
      </c>
      <c r="B291" s="76"/>
      <c r="C291" s="76"/>
      <c r="D291" s="150">
        <v>0.61</v>
      </c>
    </row>
    <row r="292" spans="1:4" x14ac:dyDescent="0.25">
      <c r="A292" s="76">
        <v>38047</v>
      </c>
      <c r="B292" s="76"/>
      <c r="C292" s="76"/>
      <c r="D292" s="150">
        <v>0.47</v>
      </c>
    </row>
    <row r="293" spans="1:4" x14ac:dyDescent="0.25">
      <c r="A293" s="76">
        <v>38078</v>
      </c>
      <c r="B293" s="76"/>
      <c r="C293" s="76"/>
      <c r="D293" s="150">
        <v>0.37</v>
      </c>
    </row>
    <row r="294" spans="1:4" x14ac:dyDescent="0.25">
      <c r="A294" s="76">
        <v>38108</v>
      </c>
      <c r="B294" s="76"/>
      <c r="C294" s="76"/>
      <c r="D294" s="150">
        <v>0.51</v>
      </c>
    </row>
    <row r="295" spans="1:4" x14ac:dyDescent="0.25">
      <c r="A295" s="76">
        <v>38139</v>
      </c>
      <c r="B295" s="76"/>
      <c r="C295" s="76"/>
      <c r="D295" s="150">
        <v>0.71</v>
      </c>
    </row>
    <row r="296" spans="1:4" x14ac:dyDescent="0.25">
      <c r="A296" s="76">
        <v>38169</v>
      </c>
      <c r="B296" s="76"/>
      <c r="C296" s="76"/>
      <c r="D296" s="150">
        <v>0.91</v>
      </c>
    </row>
    <row r="297" spans="1:4" x14ac:dyDescent="0.25">
      <c r="A297" s="76">
        <v>38200</v>
      </c>
      <c r="B297" s="76"/>
      <c r="C297" s="76"/>
      <c r="D297" s="150">
        <v>0.69</v>
      </c>
    </row>
    <row r="298" spans="1:4" x14ac:dyDescent="0.25">
      <c r="A298" s="76">
        <v>38231</v>
      </c>
      <c r="B298" s="76"/>
      <c r="C298" s="76"/>
      <c r="D298" s="150">
        <v>0.33</v>
      </c>
    </row>
    <row r="299" spans="1:4" x14ac:dyDescent="0.25">
      <c r="A299" s="76">
        <v>38261</v>
      </c>
      <c r="B299" s="76"/>
      <c r="C299" s="76"/>
      <c r="D299" s="150">
        <v>0.44</v>
      </c>
    </row>
    <row r="300" spans="1:4" x14ac:dyDescent="0.25">
      <c r="A300" s="76">
        <v>38292</v>
      </c>
      <c r="B300" s="76"/>
      <c r="C300" s="76"/>
      <c r="D300" s="150">
        <v>0.69</v>
      </c>
    </row>
    <row r="301" spans="1:4" x14ac:dyDescent="0.25">
      <c r="A301" s="76">
        <v>38322</v>
      </c>
      <c r="B301" s="76"/>
      <c r="C301" s="76"/>
      <c r="D301" s="150">
        <v>0.86</v>
      </c>
    </row>
    <row r="302" spans="1:4" x14ac:dyDescent="0.25">
      <c r="A302" s="76">
        <v>38353</v>
      </c>
      <c r="B302" s="76"/>
      <c r="C302" s="76"/>
      <c r="D302" s="150">
        <v>0.57999999999999996</v>
      </c>
    </row>
    <row r="303" spans="1:4" x14ac:dyDescent="0.25">
      <c r="A303" s="76">
        <v>38384</v>
      </c>
      <c r="B303" s="76"/>
      <c r="C303" s="76"/>
      <c r="D303" s="150">
        <v>0.59</v>
      </c>
    </row>
    <row r="304" spans="1:4" x14ac:dyDescent="0.25">
      <c r="A304" s="76">
        <v>38412</v>
      </c>
      <c r="B304" s="76"/>
      <c r="C304" s="76"/>
      <c r="D304" s="150">
        <v>0.61</v>
      </c>
    </row>
    <row r="305" spans="1:4" x14ac:dyDescent="0.25">
      <c r="A305" s="76">
        <v>38443</v>
      </c>
      <c r="B305" s="76"/>
      <c r="C305" s="76"/>
      <c r="D305" s="150">
        <v>0.87</v>
      </c>
    </row>
    <row r="306" spans="1:4" x14ac:dyDescent="0.25">
      <c r="A306" s="76">
        <v>38473</v>
      </c>
      <c r="B306" s="76"/>
      <c r="C306" s="76"/>
      <c r="D306" s="150">
        <v>0.49</v>
      </c>
    </row>
    <row r="307" spans="1:4" x14ac:dyDescent="0.25">
      <c r="A307" s="76">
        <v>38504</v>
      </c>
      <c r="B307" s="76"/>
      <c r="C307" s="76"/>
      <c r="D307" s="150">
        <v>-0.02</v>
      </c>
    </row>
    <row r="308" spans="1:4" x14ac:dyDescent="0.25">
      <c r="A308" s="76">
        <v>38534</v>
      </c>
      <c r="B308" s="76"/>
      <c r="C308" s="76"/>
      <c r="D308" s="150">
        <v>0.25</v>
      </c>
    </row>
    <row r="309" spans="1:4" x14ac:dyDescent="0.25">
      <c r="A309" s="76">
        <v>38565</v>
      </c>
      <c r="B309" s="76"/>
      <c r="C309" s="76"/>
      <c r="D309" s="150">
        <v>0.17</v>
      </c>
    </row>
    <row r="310" spans="1:4" x14ac:dyDescent="0.25">
      <c r="A310" s="76">
        <v>38596</v>
      </c>
      <c r="B310" s="76"/>
      <c r="C310" s="76"/>
      <c r="D310" s="150">
        <v>0.35</v>
      </c>
    </row>
    <row r="311" spans="1:4" x14ac:dyDescent="0.25">
      <c r="A311" s="76">
        <v>38626</v>
      </c>
      <c r="B311" s="76"/>
      <c r="C311" s="76"/>
      <c r="D311" s="150">
        <v>0.75</v>
      </c>
    </row>
    <row r="312" spans="1:4" x14ac:dyDescent="0.25">
      <c r="A312" s="76">
        <v>38657</v>
      </c>
      <c r="B312" s="76"/>
      <c r="C312" s="76"/>
      <c r="D312" s="150">
        <v>0.55000000000000004</v>
      </c>
    </row>
    <row r="313" spans="1:4" x14ac:dyDescent="0.25">
      <c r="A313" s="76">
        <v>38687</v>
      </c>
      <c r="B313" s="76"/>
      <c r="C313" s="76"/>
      <c r="D313" s="150">
        <v>0.36</v>
      </c>
    </row>
    <row r="314" spans="1:4" x14ac:dyDescent="0.25">
      <c r="A314" s="76">
        <v>38718</v>
      </c>
      <c r="B314" s="76"/>
      <c r="C314" s="76"/>
      <c r="D314" s="150">
        <v>0.59</v>
      </c>
    </row>
    <row r="315" spans="1:4" x14ac:dyDescent="0.25">
      <c r="A315" s="76">
        <v>38749</v>
      </c>
      <c r="B315" s="76"/>
      <c r="C315" s="76"/>
      <c r="D315" s="150">
        <v>0.41</v>
      </c>
    </row>
    <row r="316" spans="1:4" x14ac:dyDescent="0.25">
      <c r="A316" s="76">
        <v>38777</v>
      </c>
      <c r="B316" s="76"/>
      <c r="C316" s="76"/>
      <c r="D316" s="150">
        <v>0.43</v>
      </c>
    </row>
    <row r="317" spans="1:4" x14ac:dyDescent="0.25">
      <c r="A317" s="76">
        <v>38808</v>
      </c>
      <c r="B317" s="76"/>
      <c r="C317" s="76"/>
      <c r="D317" s="150">
        <v>0.21</v>
      </c>
    </row>
    <row r="318" spans="1:4" x14ac:dyDescent="0.25">
      <c r="A318" s="76">
        <v>38838</v>
      </c>
      <c r="B318" s="76"/>
      <c r="C318" s="76"/>
      <c r="D318" s="150">
        <v>0.1</v>
      </c>
    </row>
    <row r="319" spans="1:4" x14ac:dyDescent="0.25">
      <c r="A319" s="76">
        <v>38869</v>
      </c>
      <c r="B319" s="76"/>
      <c r="C319" s="76"/>
      <c r="D319" s="150">
        <v>-0.21</v>
      </c>
    </row>
    <row r="320" spans="1:4" x14ac:dyDescent="0.25">
      <c r="A320" s="76">
        <v>38899</v>
      </c>
      <c r="B320" s="76"/>
      <c r="C320" s="76"/>
      <c r="D320" s="150">
        <v>0.19</v>
      </c>
    </row>
    <row r="321" spans="1:4" x14ac:dyDescent="0.25">
      <c r="A321" s="76">
        <v>38930</v>
      </c>
      <c r="B321" s="76"/>
      <c r="C321" s="76"/>
      <c r="D321" s="150">
        <v>0.05</v>
      </c>
    </row>
    <row r="322" spans="1:4" x14ac:dyDescent="0.25">
      <c r="A322" s="76">
        <v>38961</v>
      </c>
      <c r="B322" s="76"/>
      <c r="C322" s="76"/>
      <c r="D322" s="150">
        <v>0.21</v>
      </c>
    </row>
    <row r="323" spans="1:4" x14ac:dyDescent="0.25">
      <c r="A323" s="76">
        <v>38991</v>
      </c>
      <c r="B323" s="76"/>
      <c r="C323" s="76"/>
      <c r="D323" s="150">
        <v>0.33</v>
      </c>
    </row>
    <row r="324" spans="1:4" x14ac:dyDescent="0.25">
      <c r="A324" s="76">
        <v>39022</v>
      </c>
      <c r="B324" s="76"/>
      <c r="C324" s="76"/>
      <c r="D324" s="150">
        <v>0.31</v>
      </c>
    </row>
    <row r="325" spans="1:4" x14ac:dyDescent="0.25">
      <c r="A325" s="76">
        <v>39052</v>
      </c>
      <c r="B325" s="76"/>
      <c r="C325" s="76"/>
      <c r="D325" s="150">
        <v>0.48</v>
      </c>
    </row>
    <row r="326" spans="1:4" x14ac:dyDescent="0.25">
      <c r="A326" s="76">
        <v>39083</v>
      </c>
      <c r="B326" s="76"/>
      <c r="C326" s="76"/>
      <c r="D326" s="150">
        <v>0.44</v>
      </c>
    </row>
    <row r="327" spans="1:4" x14ac:dyDescent="0.25">
      <c r="A327" s="76">
        <v>39114</v>
      </c>
      <c r="B327" s="76"/>
      <c r="C327" s="76"/>
      <c r="D327" s="150">
        <v>0.44</v>
      </c>
    </row>
    <row r="328" spans="1:4" x14ac:dyDescent="0.25">
      <c r="A328" s="76">
        <v>39142</v>
      </c>
      <c r="B328" s="76"/>
      <c r="C328" s="76"/>
      <c r="D328" s="150">
        <v>0.37</v>
      </c>
    </row>
    <row r="329" spans="1:4" x14ac:dyDescent="0.25">
      <c r="A329" s="76">
        <v>39173</v>
      </c>
      <c r="B329" s="76"/>
      <c r="C329" s="76"/>
      <c r="D329" s="150">
        <v>0.25</v>
      </c>
    </row>
    <row r="330" spans="1:4" x14ac:dyDescent="0.25">
      <c r="A330" s="76">
        <v>39203</v>
      </c>
      <c r="B330" s="76"/>
      <c r="C330" s="76"/>
      <c r="D330" s="150">
        <v>0.28000000000000003</v>
      </c>
    </row>
    <row r="331" spans="1:4" x14ac:dyDescent="0.25">
      <c r="A331" s="76">
        <v>39234</v>
      </c>
      <c r="B331" s="76"/>
      <c r="C331" s="76"/>
      <c r="D331" s="150">
        <v>0.28000000000000003</v>
      </c>
    </row>
    <row r="332" spans="1:4" x14ac:dyDescent="0.25">
      <c r="A332" s="76">
        <v>39264</v>
      </c>
      <c r="B332" s="76"/>
      <c r="C332" s="76"/>
      <c r="D332" s="150">
        <v>0.24</v>
      </c>
    </row>
    <row r="333" spans="1:4" x14ac:dyDescent="0.25">
      <c r="A333" s="76">
        <v>39295</v>
      </c>
      <c r="B333" s="76"/>
      <c r="C333" s="76"/>
      <c r="D333" s="150">
        <v>0.47</v>
      </c>
    </row>
    <row r="334" spans="1:4" x14ac:dyDescent="0.25">
      <c r="A334" s="76">
        <v>39326</v>
      </c>
      <c r="B334" s="76"/>
      <c r="C334" s="76"/>
      <c r="D334" s="150">
        <v>0.18</v>
      </c>
    </row>
    <row r="335" spans="1:4" x14ac:dyDescent="0.25">
      <c r="A335" s="76">
        <v>39356</v>
      </c>
      <c r="B335" s="76"/>
      <c r="C335" s="76"/>
      <c r="D335" s="150">
        <v>0.3</v>
      </c>
    </row>
    <row r="336" spans="1:4" x14ac:dyDescent="0.25">
      <c r="A336" s="76">
        <v>39387</v>
      </c>
      <c r="B336" s="76"/>
      <c r="C336" s="76"/>
      <c r="D336" s="150">
        <v>0.38</v>
      </c>
    </row>
    <row r="337" spans="1:4" x14ac:dyDescent="0.25">
      <c r="A337" s="76">
        <v>39417</v>
      </c>
      <c r="B337" s="76"/>
      <c r="C337" s="76"/>
      <c r="D337" s="150">
        <v>0.74</v>
      </c>
    </row>
    <row r="338" spans="1:4" x14ac:dyDescent="0.25">
      <c r="A338" s="76">
        <v>39448</v>
      </c>
      <c r="B338" s="76"/>
      <c r="C338" s="76"/>
      <c r="D338" s="150">
        <v>0.54</v>
      </c>
    </row>
    <row r="339" spans="1:4" x14ac:dyDescent="0.25">
      <c r="A339" s="76">
        <v>39479</v>
      </c>
      <c r="B339" s="76"/>
      <c r="C339" s="76"/>
      <c r="D339" s="150">
        <v>0.49</v>
      </c>
    </row>
    <row r="340" spans="1:4" x14ac:dyDescent="0.25">
      <c r="A340" s="76">
        <v>39508</v>
      </c>
      <c r="B340" s="76"/>
      <c r="C340" s="76"/>
      <c r="D340" s="150">
        <v>0.48</v>
      </c>
    </row>
    <row r="341" spans="1:4" x14ac:dyDescent="0.25">
      <c r="A341" s="76">
        <v>39539</v>
      </c>
      <c r="B341" s="76"/>
      <c r="C341" s="76"/>
      <c r="D341" s="150">
        <v>0.55000000000000004</v>
      </c>
    </row>
    <row r="342" spans="1:4" x14ac:dyDescent="0.25">
      <c r="A342" s="76">
        <v>39569</v>
      </c>
      <c r="B342" s="76"/>
      <c r="C342" s="76"/>
      <c r="D342" s="150">
        <v>0.79</v>
      </c>
    </row>
    <row r="343" spans="1:4" x14ac:dyDescent="0.25">
      <c r="A343" s="76">
        <v>39600</v>
      </c>
      <c r="B343" s="76"/>
      <c r="C343" s="76"/>
      <c r="D343" s="150">
        <v>0.74</v>
      </c>
    </row>
    <row r="344" spans="1:4" x14ac:dyDescent="0.25">
      <c r="A344" s="76">
        <v>39630</v>
      </c>
      <c r="B344" s="76"/>
      <c r="C344" s="76"/>
      <c r="D344" s="150">
        <v>0.53</v>
      </c>
    </row>
    <row r="345" spans="1:4" x14ac:dyDescent="0.25">
      <c r="A345" s="76">
        <v>39661</v>
      </c>
      <c r="B345" s="76"/>
      <c r="C345" s="76"/>
      <c r="D345" s="150">
        <v>0.28000000000000003</v>
      </c>
    </row>
    <row r="346" spans="1:4" x14ac:dyDescent="0.25">
      <c r="A346" s="76">
        <v>39692</v>
      </c>
      <c r="B346" s="76"/>
      <c r="C346" s="76"/>
      <c r="D346" s="150">
        <v>0.26</v>
      </c>
    </row>
    <row r="347" spans="1:4" x14ac:dyDescent="0.25">
      <c r="A347" s="76">
        <v>39722</v>
      </c>
      <c r="B347" s="76"/>
      <c r="C347" s="76"/>
      <c r="D347" s="150">
        <v>0.45</v>
      </c>
    </row>
    <row r="348" spans="1:4" x14ac:dyDescent="0.25">
      <c r="A348" s="76">
        <v>39753</v>
      </c>
      <c r="B348" s="76"/>
      <c r="C348" s="76"/>
      <c r="D348" s="150">
        <v>0.36</v>
      </c>
    </row>
    <row r="349" spans="1:4" x14ac:dyDescent="0.25">
      <c r="A349" s="76">
        <v>39783</v>
      </c>
      <c r="B349" s="76"/>
      <c r="C349" s="76"/>
      <c r="D349" s="150">
        <v>0.28000000000000003</v>
      </c>
    </row>
    <row r="350" spans="1:4" x14ac:dyDescent="0.25">
      <c r="A350" s="76">
        <v>39814</v>
      </c>
      <c r="B350" s="76"/>
      <c r="C350" s="76"/>
      <c r="D350" s="150">
        <v>0.48</v>
      </c>
    </row>
    <row r="351" spans="1:4" x14ac:dyDescent="0.25">
      <c r="A351" s="76">
        <v>39845</v>
      </c>
      <c r="B351" s="76"/>
      <c r="C351" s="76"/>
      <c r="D351" s="150">
        <v>0.55000000000000004</v>
      </c>
    </row>
    <row r="352" spans="1:4" x14ac:dyDescent="0.25">
      <c r="A352" s="76">
        <v>39873</v>
      </c>
      <c r="B352" s="76"/>
      <c r="C352" s="76"/>
      <c r="D352" s="150">
        <v>0.2</v>
      </c>
    </row>
    <row r="353" spans="1:4" x14ac:dyDescent="0.25">
      <c r="A353" s="76">
        <v>39904</v>
      </c>
      <c r="B353" s="76"/>
      <c r="C353" s="76"/>
      <c r="D353" s="150">
        <v>0.48</v>
      </c>
    </row>
    <row r="354" spans="1:4" x14ac:dyDescent="0.25">
      <c r="A354" s="76">
        <v>39934</v>
      </c>
      <c r="B354" s="76"/>
      <c r="C354" s="76"/>
      <c r="D354" s="150">
        <v>0.47</v>
      </c>
    </row>
    <row r="355" spans="1:4" x14ac:dyDescent="0.25">
      <c r="A355" s="76">
        <v>39965</v>
      </c>
      <c r="B355" s="76"/>
      <c r="C355" s="76"/>
      <c r="D355" s="150">
        <v>0.36</v>
      </c>
    </row>
    <row r="356" spans="1:4" x14ac:dyDescent="0.25">
      <c r="A356" s="76">
        <v>39995</v>
      </c>
      <c r="B356" s="76"/>
      <c r="C356" s="76"/>
      <c r="D356" s="150">
        <v>0.24</v>
      </c>
    </row>
    <row r="357" spans="1:4" x14ac:dyDescent="0.25">
      <c r="A357" s="76">
        <v>40026</v>
      </c>
      <c r="B357" s="76"/>
      <c r="C357" s="76"/>
      <c r="D357" s="150">
        <v>0.15</v>
      </c>
    </row>
    <row r="358" spans="1:4" x14ac:dyDescent="0.25">
      <c r="A358" s="76">
        <v>40057</v>
      </c>
      <c r="B358" s="76"/>
      <c r="C358" s="76"/>
      <c r="D358" s="150">
        <v>0.24</v>
      </c>
    </row>
    <row r="359" spans="1:4" x14ac:dyDescent="0.25">
      <c r="A359" s="76">
        <v>40087</v>
      </c>
      <c r="B359" s="76"/>
      <c r="C359" s="76"/>
      <c r="D359" s="150">
        <v>0.28000000000000003</v>
      </c>
    </row>
    <row r="360" spans="1:4" x14ac:dyDescent="0.25">
      <c r="A360" s="76">
        <v>40118</v>
      </c>
      <c r="B360" s="76"/>
      <c r="C360" s="76"/>
      <c r="D360" s="150">
        <v>0.41</v>
      </c>
    </row>
    <row r="361" spans="1:4" x14ac:dyDescent="0.25">
      <c r="A361" s="76">
        <v>40148</v>
      </c>
      <c r="B361" s="76"/>
      <c r="C361" s="76"/>
      <c r="D361" s="150">
        <v>0.37</v>
      </c>
    </row>
    <row r="362" spans="1:4" x14ac:dyDescent="0.25">
      <c r="A362" s="76">
        <v>40179</v>
      </c>
      <c r="B362" s="76"/>
      <c r="C362" s="76"/>
      <c r="D362" s="150">
        <v>0.75</v>
      </c>
    </row>
    <row r="363" spans="1:4" x14ac:dyDescent="0.25">
      <c r="A363" s="76">
        <v>40210</v>
      </c>
      <c r="B363" s="76"/>
      <c r="C363" s="76"/>
      <c r="D363" s="150">
        <v>0.78</v>
      </c>
    </row>
    <row r="364" spans="1:4" x14ac:dyDescent="0.25">
      <c r="A364" s="76">
        <v>40238</v>
      </c>
      <c r="B364" s="76"/>
      <c r="C364" s="76"/>
      <c r="D364" s="150">
        <v>0.52</v>
      </c>
    </row>
    <row r="365" spans="1:4" x14ac:dyDescent="0.25">
      <c r="A365" s="76">
        <v>40269</v>
      </c>
      <c r="B365" s="76"/>
      <c r="C365" s="76"/>
      <c r="D365" s="150">
        <v>0.56999999999999995</v>
      </c>
    </row>
    <row r="366" spans="1:4" x14ac:dyDescent="0.25">
      <c r="A366" s="76">
        <v>40299</v>
      </c>
      <c r="B366" s="76"/>
      <c r="C366" s="76"/>
      <c r="D366" s="150">
        <v>0.43</v>
      </c>
    </row>
    <row r="367" spans="1:4" x14ac:dyDescent="0.25">
      <c r="A367" s="76">
        <v>40330</v>
      </c>
      <c r="B367" s="76"/>
      <c r="C367" s="76"/>
      <c r="D367" s="150">
        <v>0</v>
      </c>
    </row>
    <row r="368" spans="1:4" x14ac:dyDescent="0.25">
      <c r="A368" s="76">
        <v>40360</v>
      </c>
      <c r="B368" s="76"/>
      <c r="C368" s="76"/>
      <c r="D368" s="150">
        <v>0.01</v>
      </c>
    </row>
    <row r="369" spans="1:4" x14ac:dyDescent="0.25">
      <c r="A369" s="76">
        <v>40391</v>
      </c>
      <c r="B369" s="76"/>
      <c r="C369" s="76"/>
      <c r="D369" s="150">
        <v>0.04</v>
      </c>
    </row>
    <row r="370" spans="1:4" x14ac:dyDescent="0.25">
      <c r="A370" s="76">
        <v>40422</v>
      </c>
      <c r="B370" s="76"/>
      <c r="C370" s="76"/>
      <c r="D370" s="150">
        <v>0.45</v>
      </c>
    </row>
    <row r="371" spans="1:4" x14ac:dyDescent="0.25">
      <c r="A371" s="76">
        <v>40452</v>
      </c>
      <c r="B371" s="76"/>
      <c r="C371" s="76"/>
      <c r="D371" s="150">
        <v>0.75</v>
      </c>
    </row>
    <row r="372" spans="1:4" x14ac:dyDescent="0.25">
      <c r="A372" s="76">
        <v>40483</v>
      </c>
      <c r="B372" s="76"/>
      <c r="C372" s="76"/>
      <c r="D372" s="150">
        <v>0.83</v>
      </c>
    </row>
    <row r="373" spans="1:4" x14ac:dyDescent="0.25">
      <c r="A373" s="76">
        <v>40513</v>
      </c>
      <c r="B373" s="76"/>
      <c r="C373" s="76"/>
      <c r="D373" s="150">
        <v>0.63</v>
      </c>
    </row>
    <row r="374" spans="1:4" x14ac:dyDescent="0.25">
      <c r="A374" s="76">
        <v>40544</v>
      </c>
      <c r="B374" s="76"/>
      <c r="C374" s="76"/>
      <c r="D374" s="150">
        <v>0.83</v>
      </c>
    </row>
    <row r="375" spans="1:4" x14ac:dyDescent="0.25">
      <c r="A375" s="76">
        <v>40575</v>
      </c>
      <c r="B375" s="76"/>
      <c r="C375" s="76"/>
      <c r="D375" s="150">
        <v>0.8</v>
      </c>
    </row>
    <row r="376" spans="1:4" x14ac:dyDescent="0.25">
      <c r="A376" s="76">
        <v>40603</v>
      </c>
      <c r="B376" s="76"/>
      <c r="C376" s="76"/>
      <c r="D376" s="150">
        <v>0.79</v>
      </c>
    </row>
    <row r="377" spans="1:4" x14ac:dyDescent="0.25">
      <c r="A377" s="76">
        <v>40634</v>
      </c>
      <c r="B377" s="76"/>
      <c r="C377" s="76"/>
      <c r="D377" s="150">
        <v>0.77</v>
      </c>
    </row>
    <row r="378" spans="1:4" x14ac:dyDescent="0.25">
      <c r="A378" s="76">
        <v>40664</v>
      </c>
      <c r="B378" s="76"/>
      <c r="C378" s="76"/>
      <c r="D378" s="150">
        <v>0.47</v>
      </c>
    </row>
    <row r="379" spans="1:4" x14ac:dyDescent="0.25">
      <c r="A379" s="76">
        <v>40695</v>
      </c>
      <c r="B379" s="76"/>
      <c r="C379" s="76"/>
      <c r="D379" s="150">
        <v>0.15</v>
      </c>
    </row>
    <row r="380" spans="1:4" x14ac:dyDescent="0.25">
      <c r="A380" s="76">
        <v>40725</v>
      </c>
      <c r="B380" s="76"/>
      <c r="C380" s="76"/>
      <c r="D380" s="150">
        <v>0.16</v>
      </c>
    </row>
    <row r="381" spans="1:4" x14ac:dyDescent="0.25">
      <c r="A381" s="76">
        <v>40756</v>
      </c>
      <c r="B381" s="76"/>
      <c r="C381" s="76"/>
      <c r="D381" s="150">
        <v>0.37</v>
      </c>
    </row>
    <row r="382" spans="1:4" x14ac:dyDescent="0.25">
      <c r="A382" s="76">
        <v>40787</v>
      </c>
      <c r="B382" s="76"/>
      <c r="C382" s="76"/>
      <c r="D382" s="150">
        <v>0.53</v>
      </c>
    </row>
    <row r="383" spans="1:4" x14ac:dyDescent="0.25">
      <c r="A383" s="76">
        <v>40817</v>
      </c>
      <c r="B383" s="76"/>
      <c r="C383" s="76"/>
      <c r="D383" s="150">
        <v>0.43</v>
      </c>
    </row>
    <row r="384" spans="1:4" x14ac:dyDescent="0.25">
      <c r="A384" s="76">
        <v>40848</v>
      </c>
      <c r="B384" s="76"/>
      <c r="C384" s="76"/>
      <c r="D384" s="150">
        <v>0.52</v>
      </c>
    </row>
    <row r="385" spans="1:4" x14ac:dyDescent="0.25">
      <c r="A385" s="76">
        <v>40878</v>
      </c>
      <c r="B385" s="76"/>
      <c r="C385" s="76"/>
      <c r="D385" s="150">
        <v>0.5</v>
      </c>
    </row>
    <row r="386" spans="1:4" x14ac:dyDescent="0.25">
      <c r="A386" s="76">
        <v>40909</v>
      </c>
      <c r="B386" s="76"/>
      <c r="C386" s="76"/>
      <c r="D386" s="150">
        <v>0.56000000000000005</v>
      </c>
    </row>
    <row r="387" spans="1:4" x14ac:dyDescent="0.25">
      <c r="A387" s="76">
        <v>40940</v>
      </c>
      <c r="B387" s="76"/>
      <c r="C387" s="76"/>
      <c r="D387" s="150">
        <v>0.45</v>
      </c>
    </row>
    <row r="388" spans="1:4" x14ac:dyDescent="0.25">
      <c r="A388" s="76">
        <v>40969</v>
      </c>
      <c r="B388" s="76"/>
      <c r="C388" s="76"/>
      <c r="D388" s="150">
        <v>0.21</v>
      </c>
    </row>
    <row r="389" spans="1:4" x14ac:dyDescent="0.25">
      <c r="A389" s="76">
        <v>41000</v>
      </c>
      <c r="B389" s="76"/>
      <c r="C389" s="76"/>
      <c r="D389" s="150">
        <v>0.64</v>
      </c>
    </row>
    <row r="390" spans="1:4" x14ac:dyDescent="0.25">
      <c r="A390" s="76">
        <v>41030</v>
      </c>
      <c r="B390" s="76"/>
      <c r="C390" s="76"/>
      <c r="D390" s="150">
        <v>0.36</v>
      </c>
    </row>
    <row r="391" spans="1:4" x14ac:dyDescent="0.25">
      <c r="A391" s="76">
        <v>41061</v>
      </c>
      <c r="B391" s="76"/>
      <c r="C391" s="76"/>
      <c r="D391" s="150">
        <v>0.08</v>
      </c>
    </row>
    <row r="392" spans="1:4" x14ac:dyDescent="0.25">
      <c r="A392" s="76">
        <v>41091</v>
      </c>
      <c r="B392" s="76"/>
      <c r="C392" s="76"/>
      <c r="D392" s="150">
        <v>0.43</v>
      </c>
    </row>
    <row r="393" spans="1:4" x14ac:dyDescent="0.25">
      <c r="A393" s="76">
        <v>41122</v>
      </c>
      <c r="B393" s="76"/>
      <c r="C393" s="76"/>
      <c r="D393" s="150">
        <v>0.41</v>
      </c>
    </row>
    <row r="394" spans="1:4" x14ac:dyDescent="0.25">
      <c r="A394" s="76">
        <v>41153</v>
      </c>
      <c r="B394" s="76"/>
      <c r="C394" s="76"/>
      <c r="D394" s="150">
        <v>0.56999999999999995</v>
      </c>
    </row>
    <row r="395" spans="1:4" x14ac:dyDescent="0.25">
      <c r="A395" s="76">
        <v>41183</v>
      </c>
      <c r="B395" s="76"/>
      <c r="C395" s="76"/>
      <c r="D395" s="150">
        <v>0.59</v>
      </c>
    </row>
    <row r="396" spans="1:4" x14ac:dyDescent="0.25">
      <c r="A396" s="76">
        <v>41214</v>
      </c>
      <c r="B396" s="76"/>
      <c r="C396" s="76"/>
      <c r="D396" s="150">
        <v>0.6</v>
      </c>
    </row>
    <row r="397" spans="1:4" x14ac:dyDescent="0.25">
      <c r="A397" s="76">
        <v>41244</v>
      </c>
      <c r="B397" s="76"/>
      <c r="C397" s="76"/>
      <c r="D397" s="150">
        <v>0.79</v>
      </c>
    </row>
    <row r="398" spans="1:4" x14ac:dyDescent="0.25">
      <c r="A398" s="76">
        <v>41275</v>
      </c>
      <c r="B398" s="76"/>
      <c r="C398" s="76"/>
      <c r="D398" s="150">
        <v>0.86</v>
      </c>
    </row>
    <row r="399" spans="1:4" x14ac:dyDescent="0.25">
      <c r="A399" s="76">
        <v>41306</v>
      </c>
      <c r="B399" s="76"/>
      <c r="C399" s="76"/>
      <c r="D399" s="150">
        <v>0.6</v>
      </c>
    </row>
    <row r="400" spans="1:4" x14ac:dyDescent="0.25">
      <c r="A400" s="76">
        <v>41334</v>
      </c>
      <c r="B400" s="76"/>
      <c r="C400" s="76"/>
      <c r="D400" s="150">
        <v>0.47</v>
      </c>
    </row>
    <row r="401" spans="1:7" x14ac:dyDescent="0.25">
      <c r="A401" s="76">
        <v>41365</v>
      </c>
      <c r="B401" s="76"/>
      <c r="C401" s="76"/>
      <c r="D401" s="150">
        <v>0.55000000000000004</v>
      </c>
    </row>
    <row r="402" spans="1:7" x14ac:dyDescent="0.25">
      <c r="A402" s="76">
        <v>41395</v>
      </c>
      <c r="B402" s="76"/>
      <c r="C402" s="76"/>
      <c r="D402" s="150">
        <v>0.37</v>
      </c>
    </row>
    <row r="403" spans="1:7" x14ac:dyDescent="0.25">
      <c r="A403" s="76">
        <v>41426</v>
      </c>
      <c r="B403" s="76"/>
      <c r="C403" s="76"/>
      <c r="D403" s="150">
        <v>0.26</v>
      </c>
    </row>
    <row r="404" spans="1:7" x14ac:dyDescent="0.25">
      <c r="A404" s="76">
        <v>41456</v>
      </c>
      <c r="B404" s="76"/>
      <c r="C404" s="76"/>
      <c r="D404" s="150">
        <v>0.03</v>
      </c>
    </row>
    <row r="405" spans="1:7" x14ac:dyDescent="0.25">
      <c r="A405" s="76">
        <v>41487</v>
      </c>
      <c r="B405" s="76"/>
      <c r="C405" s="76"/>
      <c r="D405" s="150">
        <v>0.24</v>
      </c>
    </row>
    <row r="406" spans="1:7" x14ac:dyDescent="0.25">
      <c r="A406" s="76">
        <v>41518</v>
      </c>
      <c r="B406" s="76"/>
      <c r="C406" s="76"/>
      <c r="D406" s="150">
        <v>0.35</v>
      </c>
    </row>
    <row r="407" spans="1:7" x14ac:dyDescent="0.25">
      <c r="A407" s="76">
        <v>41548</v>
      </c>
      <c r="B407" s="76"/>
      <c r="C407" s="76"/>
      <c r="D407" s="150">
        <v>0.56999999999999995</v>
      </c>
    </row>
    <row r="408" spans="1:7" x14ac:dyDescent="0.25">
      <c r="A408" s="76">
        <v>41579</v>
      </c>
      <c r="B408" s="76"/>
      <c r="C408" s="76"/>
      <c r="D408" s="150">
        <v>0.54</v>
      </c>
      <c r="G408" s="141"/>
    </row>
    <row r="409" spans="1:7" x14ac:dyDescent="0.25">
      <c r="A409" s="76">
        <v>41609</v>
      </c>
      <c r="B409" s="146">
        <f>D409/100</f>
        <v>9.1999999999999998E-3</v>
      </c>
      <c r="C409" s="146">
        <f>E409/100</f>
        <v>7.4999999999999997E-3</v>
      </c>
      <c r="D409" s="150">
        <v>0.92</v>
      </c>
      <c r="E409">
        <v>0.75</v>
      </c>
      <c r="G409" s="141">
        <f t="shared" ref="G409:G419" si="0">D409-E409</f>
        <v>0.17000000000000004</v>
      </c>
    </row>
    <row r="410" spans="1:7" x14ac:dyDescent="0.25">
      <c r="A410" s="76">
        <v>41640</v>
      </c>
      <c r="B410" s="146">
        <f t="shared" ref="B410:B465" si="1">D410/100</f>
        <v>5.5000000000000005E-3</v>
      </c>
      <c r="C410" s="146">
        <f t="shared" ref="C410:C468" si="2">E410/100</f>
        <v>7.1999999999999998E-3</v>
      </c>
      <c r="D410" s="150">
        <v>0.55000000000000004</v>
      </c>
      <c r="E410">
        <v>0.72</v>
      </c>
      <c r="G410" s="141">
        <f t="shared" si="0"/>
        <v>-0.16999999999999993</v>
      </c>
    </row>
    <row r="411" spans="1:7" x14ac:dyDescent="0.25">
      <c r="A411" s="76">
        <v>41671</v>
      </c>
      <c r="B411" s="146">
        <f t="shared" si="1"/>
        <v>6.8999999999999999E-3</v>
      </c>
      <c r="C411" s="146">
        <f t="shared" si="2"/>
        <v>6.3E-3</v>
      </c>
      <c r="D411" s="150">
        <v>0.69</v>
      </c>
      <c r="E411">
        <v>0.63</v>
      </c>
      <c r="G411" s="141">
        <f t="shared" si="0"/>
        <v>5.9999999999999942E-2</v>
      </c>
    </row>
    <row r="412" spans="1:7" x14ac:dyDescent="0.25">
      <c r="A412" s="76">
        <v>41699</v>
      </c>
      <c r="B412" s="146">
        <f t="shared" si="1"/>
        <v>9.1999999999999998E-3</v>
      </c>
      <c r="C412" s="146">
        <f t="shared" si="2"/>
        <v>8.3999999999999995E-3</v>
      </c>
      <c r="D412" s="150">
        <v>0.92</v>
      </c>
      <c r="E412">
        <v>0.84</v>
      </c>
      <c r="G412" s="141">
        <f t="shared" si="0"/>
        <v>8.0000000000000071E-2</v>
      </c>
    </row>
    <row r="413" spans="1:7" x14ac:dyDescent="0.25">
      <c r="A413" s="76">
        <v>41730</v>
      </c>
      <c r="B413" s="146">
        <f t="shared" si="1"/>
        <v>6.7000000000000002E-3</v>
      </c>
      <c r="C413" s="146">
        <f t="shared" si="2"/>
        <v>8.0000000000000002E-3</v>
      </c>
      <c r="D413" s="150">
        <v>0.67</v>
      </c>
      <c r="E413">
        <v>0.8</v>
      </c>
      <c r="G413" s="141">
        <f t="shared" si="0"/>
        <v>-0.13</v>
      </c>
    </row>
    <row r="414" spans="1:7" x14ac:dyDescent="0.25">
      <c r="A414" s="76">
        <v>41760</v>
      </c>
      <c r="B414" s="146">
        <f t="shared" si="1"/>
        <v>4.5999999999999999E-3</v>
      </c>
      <c r="C414" s="146">
        <f t="shared" si="2"/>
        <v>4.5000000000000005E-3</v>
      </c>
      <c r="D414" s="150">
        <v>0.46</v>
      </c>
      <c r="E414">
        <v>0.45</v>
      </c>
      <c r="G414" s="141">
        <f t="shared" si="0"/>
        <v>1.0000000000000009E-2</v>
      </c>
    </row>
    <row r="415" spans="1:7" x14ac:dyDescent="0.25">
      <c r="A415" s="76">
        <v>41791</v>
      </c>
      <c r="B415" s="146">
        <f t="shared" si="1"/>
        <v>4.0000000000000001E-3</v>
      </c>
      <c r="C415" s="146">
        <f t="shared" si="2"/>
        <v>3.4999999999999996E-3</v>
      </c>
      <c r="D415" s="150">
        <v>0.4</v>
      </c>
      <c r="E415">
        <v>0.35</v>
      </c>
      <c r="G415" s="141">
        <f t="shared" si="0"/>
        <v>5.0000000000000044E-2</v>
      </c>
    </row>
    <row r="416" spans="1:7" x14ac:dyDescent="0.25">
      <c r="A416" s="76">
        <v>41821</v>
      </c>
      <c r="B416" s="146">
        <f t="shared" si="1"/>
        <v>1E-4</v>
      </c>
      <c r="C416" s="146">
        <f t="shared" si="2"/>
        <v>1.4000000000000002E-3</v>
      </c>
      <c r="D416" s="150">
        <v>0.01</v>
      </c>
      <c r="E416">
        <v>0.14000000000000001</v>
      </c>
      <c r="G416" s="141">
        <f t="shared" si="0"/>
        <v>-0.13</v>
      </c>
    </row>
    <row r="417" spans="1:9" x14ac:dyDescent="0.25">
      <c r="A417" s="76">
        <v>41852</v>
      </c>
      <c r="B417" s="146">
        <f t="shared" si="1"/>
        <v>2.5000000000000001E-3</v>
      </c>
      <c r="C417" s="146">
        <f t="shared" si="2"/>
        <v>2.3E-3</v>
      </c>
      <c r="D417" s="150">
        <v>0.25</v>
      </c>
      <c r="E417">
        <v>0.23</v>
      </c>
      <c r="G417" s="141">
        <f t="shared" si="0"/>
        <v>1.999999999999999E-2</v>
      </c>
    </row>
    <row r="418" spans="1:9" x14ac:dyDescent="0.25">
      <c r="A418" s="76">
        <v>41883</v>
      </c>
      <c r="B418" s="146">
        <f t="shared" si="1"/>
        <v>5.6999999999999993E-3</v>
      </c>
      <c r="C418" s="146">
        <f t="shared" si="2"/>
        <v>4.4000000000000003E-3</v>
      </c>
      <c r="D418" s="150">
        <v>0.56999999999999995</v>
      </c>
      <c r="E418">
        <v>0.44</v>
      </c>
      <c r="G418" s="141">
        <f t="shared" si="0"/>
        <v>0.12999999999999995</v>
      </c>
    </row>
    <row r="419" spans="1:9" x14ac:dyDescent="0.25">
      <c r="A419" s="76">
        <v>41913</v>
      </c>
      <c r="B419" s="146">
        <f t="shared" si="1"/>
        <v>4.1999999999999997E-3</v>
      </c>
      <c r="C419" s="146">
        <f t="shared" si="2"/>
        <v>5.0000000000000001E-3</v>
      </c>
      <c r="D419" s="150">
        <v>0.42</v>
      </c>
      <c r="E419">
        <v>0.5</v>
      </c>
      <c r="G419" s="141">
        <f t="shared" si="0"/>
        <v>-8.0000000000000016E-2</v>
      </c>
    </row>
    <row r="420" spans="1:9" x14ac:dyDescent="0.25">
      <c r="A420" s="76">
        <v>41944</v>
      </c>
      <c r="B420" s="146">
        <f t="shared" si="1"/>
        <v>5.1000000000000004E-3</v>
      </c>
      <c r="C420" s="146">
        <f t="shared" si="2"/>
        <v>5.8999999999999999E-3</v>
      </c>
      <c r="D420" s="150">
        <v>0.51</v>
      </c>
      <c r="E420">
        <v>0.59</v>
      </c>
      <c r="G420" s="141">
        <f>D420-E420</f>
        <v>-7.999999999999996E-2</v>
      </c>
    </row>
    <row r="421" spans="1:9" x14ac:dyDescent="0.25">
      <c r="A421" s="76">
        <v>41974</v>
      </c>
      <c r="B421" s="146">
        <f t="shared" si="1"/>
        <v>7.8000000000000005E-3</v>
      </c>
      <c r="C421" s="146">
        <f t="shared" si="2"/>
        <v>7.4999999999999997E-3</v>
      </c>
      <c r="D421" s="150">
        <v>0.78</v>
      </c>
      <c r="E421">
        <v>0.75</v>
      </c>
      <c r="G421" s="141">
        <f>D421-E421</f>
        <v>3.0000000000000027E-2</v>
      </c>
      <c r="I421" s="141">
        <f>AVERAGE(G410:G421)</f>
        <v>-1.7499999999999991E-2</v>
      </c>
    </row>
    <row r="422" spans="1:9" x14ac:dyDescent="0.25">
      <c r="A422" s="76">
        <v>42005</v>
      </c>
      <c r="B422" s="146">
        <f t="shared" si="1"/>
        <v>1.24E-2</v>
      </c>
      <c r="C422" s="146">
        <f t="shared" si="2"/>
        <v>1.2E-2</v>
      </c>
      <c r="D422" s="150">
        <v>1.24</v>
      </c>
      <c r="E422">
        <v>1.2</v>
      </c>
      <c r="G422" s="141">
        <f t="shared" ref="G422:G465" si="3">D422-E422</f>
        <v>4.0000000000000036E-2</v>
      </c>
    </row>
    <row r="423" spans="1:9" x14ac:dyDescent="0.25">
      <c r="A423" s="76">
        <v>42036</v>
      </c>
      <c r="B423" s="146">
        <f t="shared" si="1"/>
        <v>1.2199999999999999E-2</v>
      </c>
      <c r="C423" s="146">
        <f t="shared" si="2"/>
        <v>1.0700000000000001E-2</v>
      </c>
      <c r="D423" s="150">
        <v>1.22</v>
      </c>
      <c r="E423">
        <v>1.07</v>
      </c>
      <c r="G423" s="141">
        <f t="shared" si="3"/>
        <v>0.14999999999999991</v>
      </c>
    </row>
    <row r="424" spans="1:9" x14ac:dyDescent="0.25">
      <c r="A424" s="76">
        <v>42064</v>
      </c>
      <c r="B424" s="146">
        <f t="shared" si="1"/>
        <v>1.32E-2</v>
      </c>
      <c r="C424" s="146">
        <f t="shared" si="2"/>
        <v>1.3999999999999999E-2</v>
      </c>
      <c r="D424" s="150">
        <v>1.32</v>
      </c>
      <c r="E424">
        <v>1.4</v>
      </c>
      <c r="G424" s="141">
        <f t="shared" si="3"/>
        <v>-7.9999999999999849E-2</v>
      </c>
    </row>
    <row r="425" spans="1:9" x14ac:dyDescent="0.25">
      <c r="A425" s="76">
        <v>42095</v>
      </c>
      <c r="B425" s="146">
        <f t="shared" si="1"/>
        <v>7.0999999999999995E-3</v>
      </c>
      <c r="C425" s="146">
        <f t="shared" si="2"/>
        <v>6.9999999999999993E-3</v>
      </c>
      <c r="D425" s="150">
        <v>0.71</v>
      </c>
      <c r="E425">
        <v>0.7</v>
      </c>
      <c r="G425" s="141">
        <f t="shared" si="3"/>
        <v>1.0000000000000009E-2</v>
      </c>
    </row>
    <row r="426" spans="1:9" x14ac:dyDescent="0.25">
      <c r="A426" s="76">
        <v>42125</v>
      </c>
      <c r="B426" s="146">
        <f t="shared" si="1"/>
        <v>7.4000000000000003E-3</v>
      </c>
      <c r="C426" s="146">
        <f t="shared" si="2"/>
        <v>5.5000000000000005E-3</v>
      </c>
      <c r="D426" s="150">
        <v>0.74</v>
      </c>
      <c r="E426">
        <v>0.55000000000000004</v>
      </c>
      <c r="G426" s="141">
        <f t="shared" si="3"/>
        <v>0.18999999999999995</v>
      </c>
    </row>
    <row r="427" spans="1:9" x14ac:dyDescent="0.25">
      <c r="A427" s="76">
        <v>42156</v>
      </c>
      <c r="B427" s="146">
        <f t="shared" si="1"/>
        <v>7.9000000000000008E-3</v>
      </c>
      <c r="C427" s="146">
        <f t="shared" si="2"/>
        <v>7.4000000000000003E-3</v>
      </c>
      <c r="D427" s="150">
        <v>0.79</v>
      </c>
      <c r="E427">
        <v>0.74</v>
      </c>
      <c r="G427" s="141">
        <f t="shared" si="3"/>
        <v>5.0000000000000044E-2</v>
      </c>
    </row>
    <row r="428" spans="1:9" x14ac:dyDescent="0.25">
      <c r="A428" s="76">
        <v>42186</v>
      </c>
      <c r="B428" s="146">
        <f t="shared" si="1"/>
        <v>6.1999999999999998E-3</v>
      </c>
      <c r="C428" s="146">
        <f t="shared" si="2"/>
        <v>5.7999999999999996E-3</v>
      </c>
      <c r="D428" s="150">
        <v>0.62</v>
      </c>
      <c r="E428">
        <v>0.57999999999999996</v>
      </c>
      <c r="G428" s="141">
        <f t="shared" si="3"/>
        <v>4.0000000000000036E-2</v>
      </c>
    </row>
    <row r="429" spans="1:9" x14ac:dyDescent="0.25">
      <c r="A429" s="76">
        <v>42217</v>
      </c>
      <c r="B429" s="146">
        <f t="shared" si="1"/>
        <v>2.2000000000000001E-3</v>
      </c>
      <c r="C429" s="146">
        <f t="shared" si="2"/>
        <v>2.5000000000000001E-3</v>
      </c>
      <c r="D429" s="150">
        <v>0.22</v>
      </c>
      <c r="E429">
        <v>0.25</v>
      </c>
      <c r="G429" s="141">
        <f t="shared" si="3"/>
        <v>-0.03</v>
      </c>
    </row>
    <row r="430" spans="1:9" x14ac:dyDescent="0.25">
      <c r="A430" s="76">
        <v>42248</v>
      </c>
      <c r="B430" s="146">
        <f t="shared" si="1"/>
        <v>5.4000000000000003E-3</v>
      </c>
      <c r="C430" s="146">
        <f t="shared" si="2"/>
        <v>5.1000000000000004E-3</v>
      </c>
      <c r="D430" s="151">
        <v>0.54</v>
      </c>
      <c r="E430" s="122">
        <v>0.51</v>
      </c>
      <c r="G430" s="141">
        <f t="shared" si="3"/>
        <v>3.0000000000000027E-2</v>
      </c>
    </row>
    <row r="431" spans="1:9" x14ac:dyDescent="0.25">
      <c r="A431" s="76">
        <v>42278</v>
      </c>
      <c r="B431" s="146">
        <f t="shared" si="1"/>
        <v>8.199999999999999E-3</v>
      </c>
      <c r="C431" s="146">
        <f t="shared" si="2"/>
        <v>7.9000000000000008E-3</v>
      </c>
      <c r="D431" s="151">
        <v>0.82</v>
      </c>
      <c r="E431" s="122">
        <v>0.79</v>
      </c>
      <c r="G431" s="141">
        <f t="shared" si="3"/>
        <v>2.9999999999999916E-2</v>
      </c>
    </row>
    <row r="432" spans="1:9" x14ac:dyDescent="0.25">
      <c r="A432" s="76">
        <v>42309</v>
      </c>
      <c r="B432" s="146">
        <f t="shared" si="1"/>
        <v>1.01E-2</v>
      </c>
      <c r="C432" s="146">
        <f t="shared" si="2"/>
        <v>9.0000000000000011E-3</v>
      </c>
      <c r="D432" s="151">
        <v>1.01</v>
      </c>
      <c r="E432" s="122">
        <v>0.9</v>
      </c>
      <c r="G432" s="141">
        <f t="shared" si="3"/>
        <v>0.10999999999999999</v>
      </c>
    </row>
    <row r="433" spans="1:10" x14ac:dyDescent="0.25">
      <c r="A433" s="76">
        <v>42339</v>
      </c>
      <c r="B433" s="146">
        <f t="shared" si="1"/>
        <v>9.5999999999999992E-3</v>
      </c>
      <c r="C433" s="146">
        <f t="shared" si="2"/>
        <v>0.01</v>
      </c>
      <c r="D433" s="151">
        <v>0.96</v>
      </c>
      <c r="E433" s="122">
        <v>1</v>
      </c>
      <c r="G433" s="141">
        <f t="shared" si="3"/>
        <v>-4.0000000000000036E-2</v>
      </c>
      <c r="I433" s="141">
        <f>AVERAGE(G422:G433)</f>
        <v>4.1666666666666664E-2</v>
      </c>
    </row>
    <row r="434" spans="1:10" x14ac:dyDescent="0.25">
      <c r="A434" s="76">
        <v>42370</v>
      </c>
      <c r="B434" s="146">
        <f t="shared" si="1"/>
        <v>1.2699999999999999E-2</v>
      </c>
      <c r="C434" s="146">
        <f t="shared" si="2"/>
        <v>1.06E-2</v>
      </c>
      <c r="D434" s="151">
        <v>1.27</v>
      </c>
      <c r="E434" s="122">
        <v>1.06</v>
      </c>
      <c r="G434" s="141">
        <f t="shared" si="3"/>
        <v>0.20999999999999996</v>
      </c>
    </row>
    <row r="435" spans="1:10" x14ac:dyDescent="0.25">
      <c r="A435" s="76">
        <v>42401</v>
      </c>
      <c r="B435" s="146">
        <f t="shared" si="1"/>
        <v>9.0000000000000011E-3</v>
      </c>
      <c r="C435" s="146">
        <f t="shared" si="2"/>
        <v>9.4999999999999998E-3</v>
      </c>
      <c r="D435" s="151">
        <v>0.9</v>
      </c>
      <c r="E435" s="122">
        <v>0.95</v>
      </c>
      <c r="G435" s="141">
        <f t="shared" si="3"/>
        <v>-4.9999999999999933E-2</v>
      </c>
    </row>
    <row r="436" spans="1:10" x14ac:dyDescent="0.25">
      <c r="A436" s="76">
        <v>42430</v>
      </c>
      <c r="B436" s="146">
        <f t="shared" si="1"/>
        <v>4.3E-3</v>
      </c>
      <c r="C436" s="146">
        <f t="shared" si="2"/>
        <v>5.3E-3</v>
      </c>
      <c r="D436" s="151">
        <v>0.43</v>
      </c>
      <c r="E436" s="122">
        <v>0.53</v>
      </c>
      <c r="G436" s="141">
        <f t="shared" si="3"/>
        <v>-0.10000000000000003</v>
      </c>
    </row>
    <row r="437" spans="1:10" x14ac:dyDescent="0.25">
      <c r="A437" s="76">
        <v>42461</v>
      </c>
      <c r="B437" s="146">
        <f t="shared" si="1"/>
        <v>6.0999999999999995E-3</v>
      </c>
      <c r="C437" s="146">
        <f t="shared" si="2"/>
        <v>5.3E-3</v>
      </c>
      <c r="D437" s="151">
        <v>0.61</v>
      </c>
      <c r="E437" s="122">
        <v>0.53</v>
      </c>
      <c r="G437" s="141">
        <f t="shared" si="3"/>
        <v>7.999999999999996E-2</v>
      </c>
    </row>
    <row r="438" spans="1:10" x14ac:dyDescent="0.25">
      <c r="A438" s="76">
        <v>42491</v>
      </c>
      <c r="B438" s="146">
        <f t="shared" si="1"/>
        <v>7.8000000000000005E-3</v>
      </c>
      <c r="C438" s="146">
        <f t="shared" si="2"/>
        <v>7.1999999999999998E-3</v>
      </c>
      <c r="D438" s="151">
        <v>0.78</v>
      </c>
      <c r="E438" s="122">
        <v>0.72</v>
      </c>
      <c r="G438" s="141">
        <f t="shared" si="3"/>
        <v>6.0000000000000053E-2</v>
      </c>
    </row>
    <row r="439" spans="1:10" x14ac:dyDescent="0.25">
      <c r="A439" s="76">
        <v>42522</v>
      </c>
      <c r="B439" s="146">
        <f t="shared" si="1"/>
        <v>3.4999999999999996E-3</v>
      </c>
      <c r="C439" s="146">
        <f t="shared" si="2"/>
        <v>3.8E-3</v>
      </c>
      <c r="D439" s="151">
        <v>0.35</v>
      </c>
      <c r="E439" s="122">
        <v>0.38</v>
      </c>
      <c r="G439" s="141">
        <f t="shared" si="3"/>
        <v>-3.0000000000000027E-2</v>
      </c>
    </row>
    <row r="440" spans="1:10" x14ac:dyDescent="0.25">
      <c r="A440" s="76">
        <v>42552</v>
      </c>
      <c r="B440" s="146">
        <f t="shared" si="1"/>
        <v>5.1999999999999998E-3</v>
      </c>
      <c r="C440" s="146">
        <f t="shared" si="2"/>
        <v>4.1999999999999997E-3</v>
      </c>
      <c r="D440" s="151">
        <v>0.52</v>
      </c>
      <c r="E440" s="122">
        <v>0.42</v>
      </c>
      <c r="G440" s="141">
        <f t="shared" si="3"/>
        <v>0.10000000000000003</v>
      </c>
    </row>
    <row r="441" spans="1:10" x14ac:dyDescent="0.25">
      <c r="A441" s="76">
        <v>42583</v>
      </c>
      <c r="B441" s="146">
        <f t="shared" si="1"/>
        <v>4.4000000000000003E-3</v>
      </c>
      <c r="C441" s="146">
        <f t="shared" si="2"/>
        <v>4.1999999999999997E-3</v>
      </c>
      <c r="D441" s="151">
        <v>0.44</v>
      </c>
      <c r="E441" s="122">
        <v>0.42</v>
      </c>
      <c r="G441" s="141">
        <f t="shared" si="3"/>
        <v>2.0000000000000018E-2</v>
      </c>
      <c r="I441" s="141">
        <f>AVERAGE(G434:G441)</f>
        <v>3.6250000000000004E-2</v>
      </c>
      <c r="J441" s="141"/>
    </row>
    <row r="442" spans="1:10" x14ac:dyDescent="0.25">
      <c r="A442" s="76">
        <v>42614</v>
      </c>
      <c r="B442" s="146">
        <f t="shared" si="1"/>
        <v>8.0000000000000004E-4</v>
      </c>
      <c r="C442" s="146">
        <f t="shared" si="2"/>
        <v>2.3999999999999998E-3</v>
      </c>
      <c r="D442" s="151">
        <v>0.08</v>
      </c>
      <c r="E442" s="122">
        <v>0.24</v>
      </c>
      <c r="G442" s="141">
        <f t="shared" si="3"/>
        <v>-0.15999999999999998</v>
      </c>
    </row>
    <row r="443" spans="1:10" x14ac:dyDescent="0.25">
      <c r="A443" s="76">
        <v>42644</v>
      </c>
      <c r="B443" s="146">
        <f t="shared" si="1"/>
        <v>2.5999999999999999E-3</v>
      </c>
      <c r="C443" s="146">
        <f t="shared" si="2"/>
        <v>3.0000000000000001E-3</v>
      </c>
      <c r="D443" s="151">
        <v>0.26</v>
      </c>
      <c r="E443" s="122">
        <v>0.3</v>
      </c>
      <c r="G443" s="141">
        <f t="shared" si="3"/>
        <v>-3.999999999999998E-2</v>
      </c>
    </row>
    <row r="444" spans="1:10" x14ac:dyDescent="0.25">
      <c r="A444" s="76">
        <v>42675</v>
      </c>
      <c r="B444" s="146">
        <f t="shared" si="1"/>
        <v>1.8E-3</v>
      </c>
      <c r="C444" s="146">
        <f t="shared" si="2"/>
        <v>3.2000000000000002E-3</v>
      </c>
      <c r="D444" s="151">
        <v>0.18</v>
      </c>
      <c r="E444" s="122">
        <v>0.32</v>
      </c>
      <c r="G444" s="141">
        <f t="shared" si="3"/>
        <v>-0.14000000000000001</v>
      </c>
    </row>
    <row r="445" spans="1:10" x14ac:dyDescent="0.25">
      <c r="A445" s="76">
        <v>42705</v>
      </c>
      <c r="B445" s="146">
        <f t="shared" si="1"/>
        <v>3.0000000000000001E-3</v>
      </c>
      <c r="C445" s="146">
        <f>E445/100</f>
        <v>3.5999999999999999E-3</v>
      </c>
      <c r="D445" s="151">
        <v>0.3</v>
      </c>
      <c r="E445" s="122">
        <v>0.36</v>
      </c>
      <c r="G445" s="141">
        <f t="shared" si="3"/>
        <v>-0.06</v>
      </c>
    </row>
    <row r="446" spans="1:10" x14ac:dyDescent="0.25">
      <c r="A446" s="76">
        <v>42736</v>
      </c>
      <c r="B446" s="146">
        <f t="shared" si="1"/>
        <v>3.8E-3</v>
      </c>
      <c r="C446" s="146">
        <f t="shared" si="2"/>
        <v>4.6999999999999993E-3</v>
      </c>
      <c r="D446" s="150">
        <v>0.38</v>
      </c>
      <c r="E446" s="122">
        <v>0.47</v>
      </c>
      <c r="G446" s="141">
        <f t="shared" si="3"/>
        <v>-8.9999999999999969E-2</v>
      </c>
    </row>
    <row r="447" spans="1:10" x14ac:dyDescent="0.25">
      <c r="A447" s="76">
        <v>42767</v>
      </c>
      <c r="B447" s="146">
        <f t="shared" si="1"/>
        <v>3.3E-3</v>
      </c>
      <c r="C447" s="146">
        <f t="shared" si="2"/>
        <v>4.3E-3</v>
      </c>
      <c r="D447" s="150">
        <v>0.33</v>
      </c>
      <c r="E447" s="122">
        <v>0.43</v>
      </c>
      <c r="G447" s="141">
        <f t="shared" si="3"/>
        <v>-9.9999999999999978E-2</v>
      </c>
    </row>
    <row r="448" spans="1:10" x14ac:dyDescent="0.25">
      <c r="A448" s="76">
        <v>42795</v>
      </c>
      <c r="B448" s="146">
        <f t="shared" si="1"/>
        <v>2.5000000000000001E-3</v>
      </c>
      <c r="C448" s="146">
        <f t="shared" si="2"/>
        <v>2.3E-3</v>
      </c>
      <c r="D448" s="150">
        <v>0.25</v>
      </c>
      <c r="E448" s="122">
        <v>0.23</v>
      </c>
      <c r="G448" s="141">
        <f t="shared" si="3"/>
        <v>1.999999999999999E-2</v>
      </c>
    </row>
    <row r="449" spans="1:7" x14ac:dyDescent="0.25">
      <c r="A449" s="76">
        <v>42826</v>
      </c>
      <c r="B449" s="146">
        <f t="shared" si="1"/>
        <v>1.4000000000000002E-3</v>
      </c>
      <c r="C449" s="146">
        <f t="shared" si="2"/>
        <v>1.8E-3</v>
      </c>
      <c r="D449" s="150">
        <v>0.14000000000000001</v>
      </c>
      <c r="E449" s="122">
        <v>0.18</v>
      </c>
      <c r="G449" s="141">
        <f t="shared" si="3"/>
        <v>-3.999999999999998E-2</v>
      </c>
    </row>
    <row r="450" spans="1:7" x14ac:dyDescent="0.25">
      <c r="A450" s="76">
        <v>42856</v>
      </c>
      <c r="B450" s="146">
        <f t="shared" si="1"/>
        <v>3.0999999999999999E-3</v>
      </c>
      <c r="C450" s="146">
        <f t="shared" si="2"/>
        <v>4.5999999999999999E-3</v>
      </c>
      <c r="D450" s="150">
        <v>0.31</v>
      </c>
      <c r="E450" s="122">
        <v>0.46</v>
      </c>
      <c r="G450" s="141">
        <f t="shared" si="3"/>
        <v>-0.15000000000000002</v>
      </c>
    </row>
    <row r="451" spans="1:7" x14ac:dyDescent="0.25">
      <c r="A451" s="76">
        <v>42887</v>
      </c>
      <c r="B451" s="146">
        <f t="shared" si="1"/>
        <v>-2.3E-3</v>
      </c>
      <c r="C451" s="146">
        <f t="shared" si="2"/>
        <v>-1.5E-3</v>
      </c>
      <c r="D451" s="150">
        <v>-0.23</v>
      </c>
      <c r="E451" s="122">
        <v>-0.15</v>
      </c>
      <c r="G451" s="141">
        <f t="shared" si="3"/>
        <v>-8.0000000000000016E-2</v>
      </c>
    </row>
    <row r="452" spans="1:7" x14ac:dyDescent="0.25">
      <c r="A452" s="76">
        <v>42917</v>
      </c>
      <c r="B452" s="146">
        <f t="shared" si="1"/>
        <v>2.3999999999999998E-3</v>
      </c>
      <c r="C452" s="146">
        <f t="shared" si="2"/>
        <v>1.6000000000000001E-3</v>
      </c>
      <c r="D452" s="150">
        <v>0.24</v>
      </c>
      <c r="E452" s="122">
        <v>0.16</v>
      </c>
      <c r="G452" s="141">
        <f t="shared" si="3"/>
        <v>7.9999999999999988E-2</v>
      </c>
    </row>
    <row r="453" spans="1:7" x14ac:dyDescent="0.25">
      <c r="A453" s="76">
        <v>42948</v>
      </c>
      <c r="B453" s="146">
        <f t="shared" si="1"/>
        <v>1.9E-3</v>
      </c>
      <c r="C453" s="146">
        <f t="shared" si="2"/>
        <v>3.9000000000000003E-3</v>
      </c>
      <c r="D453" s="150">
        <v>0.19</v>
      </c>
      <c r="E453" s="122">
        <v>0.39</v>
      </c>
      <c r="G453" s="141">
        <f t="shared" si="3"/>
        <v>-0.2</v>
      </c>
    </row>
    <row r="454" spans="1:7" x14ac:dyDescent="0.25">
      <c r="A454" s="76">
        <v>42979</v>
      </c>
      <c r="B454" s="146">
        <f t="shared" si="1"/>
        <v>1.6000000000000001E-3</v>
      </c>
      <c r="C454" s="146">
        <f t="shared" si="2"/>
        <v>1E-3</v>
      </c>
      <c r="D454" s="150">
        <v>0.16</v>
      </c>
      <c r="E454" s="122">
        <v>0.1</v>
      </c>
      <c r="G454" s="141">
        <f t="shared" si="3"/>
        <v>0.06</v>
      </c>
    </row>
    <row r="455" spans="1:7" x14ac:dyDescent="0.25">
      <c r="A455" s="76">
        <v>43009</v>
      </c>
      <c r="B455" s="146">
        <f t="shared" si="1"/>
        <v>4.1999999999999997E-3</v>
      </c>
      <c r="C455" s="146">
        <f t="shared" si="2"/>
        <v>4.7999999999999996E-3</v>
      </c>
      <c r="D455" s="150">
        <v>0.42</v>
      </c>
      <c r="E455" s="122">
        <v>0.48</v>
      </c>
      <c r="G455" s="141">
        <f t="shared" si="3"/>
        <v>-0.06</v>
      </c>
    </row>
    <row r="456" spans="1:7" x14ac:dyDescent="0.25">
      <c r="A456" s="76">
        <v>43040</v>
      </c>
      <c r="B456" s="146">
        <f t="shared" si="1"/>
        <v>2.8000000000000004E-3</v>
      </c>
      <c r="C456" s="146">
        <f t="shared" si="2"/>
        <v>3.8E-3</v>
      </c>
      <c r="D456" s="150">
        <v>0.28000000000000003</v>
      </c>
      <c r="E456" s="122">
        <v>0.38</v>
      </c>
      <c r="G456" s="141">
        <f t="shared" si="3"/>
        <v>-9.9999999999999978E-2</v>
      </c>
    </row>
    <row r="457" spans="1:7" x14ac:dyDescent="0.25">
      <c r="A457" s="76">
        <v>43070</v>
      </c>
      <c r="B457" s="146">
        <f t="shared" si="1"/>
        <v>4.4000000000000003E-3</v>
      </c>
      <c r="C457" s="146">
        <f t="shared" si="2"/>
        <v>2.8000000000000004E-3</v>
      </c>
      <c r="D457" s="150">
        <v>0.44</v>
      </c>
      <c r="E457" s="122">
        <v>0.28000000000000003</v>
      </c>
      <c r="G457" s="141">
        <f t="shared" si="3"/>
        <v>0.15999999999999998</v>
      </c>
    </row>
    <row r="458" spans="1:7" x14ac:dyDescent="0.25">
      <c r="A458" s="76">
        <v>43101</v>
      </c>
      <c r="B458" s="146">
        <f t="shared" si="1"/>
        <v>2.8999999999999998E-3</v>
      </c>
      <c r="C458" s="146">
        <f t="shared" si="2"/>
        <v>4.0000000000000001E-3</v>
      </c>
      <c r="D458" s="150">
        <v>0.28999999999999998</v>
      </c>
      <c r="E458" s="122">
        <v>0.4</v>
      </c>
      <c r="G458" s="141">
        <f t="shared" si="3"/>
        <v>-0.11000000000000004</v>
      </c>
    </row>
    <row r="459" spans="1:7" x14ac:dyDescent="0.25">
      <c r="A459" s="76">
        <v>43132</v>
      </c>
      <c r="B459" s="146">
        <f t="shared" si="1"/>
        <v>3.2000000000000002E-3</v>
      </c>
      <c r="C459" s="146">
        <f t="shared" si="2"/>
        <v>3.4000000000000002E-3</v>
      </c>
      <c r="D459" s="150">
        <v>0.32</v>
      </c>
      <c r="E459" s="122">
        <v>0.34</v>
      </c>
      <c r="G459" s="141">
        <f t="shared" si="3"/>
        <v>-2.0000000000000018E-2</v>
      </c>
    </row>
    <row r="460" spans="1:7" x14ac:dyDescent="0.25">
      <c r="A460" s="76">
        <v>43160</v>
      </c>
      <c r="B460" s="146">
        <f t="shared" si="1"/>
        <v>8.9999999999999998E-4</v>
      </c>
      <c r="C460" s="146">
        <f t="shared" si="2"/>
        <v>1.4000000000000002E-3</v>
      </c>
      <c r="D460" s="150">
        <v>0.09</v>
      </c>
      <c r="E460" s="122">
        <v>0.14000000000000001</v>
      </c>
      <c r="G460" s="141">
        <f t="shared" si="3"/>
        <v>-5.0000000000000017E-2</v>
      </c>
    </row>
    <row r="461" spans="1:7" x14ac:dyDescent="0.25">
      <c r="A461" s="76">
        <v>43191</v>
      </c>
      <c r="B461" s="146">
        <f t="shared" si="1"/>
        <v>2.2000000000000001E-3</v>
      </c>
      <c r="C461" s="146">
        <f t="shared" si="2"/>
        <v>3.2000000000000002E-3</v>
      </c>
      <c r="D461" s="150">
        <v>0.22</v>
      </c>
      <c r="E461" s="122">
        <v>0.32</v>
      </c>
      <c r="G461" s="141">
        <f t="shared" si="3"/>
        <v>-0.1</v>
      </c>
    </row>
    <row r="462" spans="1:7" x14ac:dyDescent="0.25">
      <c r="A462" s="76">
        <v>43221</v>
      </c>
      <c r="B462" s="146">
        <f t="shared" si="1"/>
        <v>4.0000000000000001E-3</v>
      </c>
      <c r="C462" s="146">
        <f t="shared" si="2"/>
        <v>3.0000000000000001E-3</v>
      </c>
      <c r="D462" s="150">
        <v>0.4</v>
      </c>
      <c r="E462" s="122">
        <v>0.3</v>
      </c>
      <c r="G462" s="141">
        <f t="shared" si="3"/>
        <v>0.10000000000000003</v>
      </c>
    </row>
    <row r="463" spans="1:7" x14ac:dyDescent="0.25">
      <c r="A463" s="76">
        <v>43252</v>
      </c>
      <c r="B463" s="146">
        <f t="shared" si="1"/>
        <v>1.26E-2</v>
      </c>
      <c r="C463" s="146">
        <f t="shared" si="2"/>
        <v>1.15E-2</v>
      </c>
      <c r="D463" s="150">
        <v>1.26</v>
      </c>
      <c r="E463" s="122">
        <v>1.1499999999999999</v>
      </c>
      <c r="G463" s="141">
        <f t="shared" si="3"/>
        <v>0.1100000000000001</v>
      </c>
    </row>
    <row r="464" spans="1:7" x14ac:dyDescent="0.25">
      <c r="A464" s="76">
        <v>43282</v>
      </c>
      <c r="B464" s="146">
        <f t="shared" si="1"/>
        <v>3.3E-3</v>
      </c>
      <c r="C464" s="146">
        <f t="shared" si="2"/>
        <v>2.8999999999999998E-3</v>
      </c>
      <c r="D464" s="150">
        <v>0.33</v>
      </c>
      <c r="E464" s="122">
        <v>0.28999999999999998</v>
      </c>
      <c r="G464" s="141">
        <f t="shared" si="3"/>
        <v>4.0000000000000036E-2</v>
      </c>
    </row>
    <row r="465" spans="1:7" x14ac:dyDescent="0.25">
      <c r="A465" s="76">
        <v>43313</v>
      </c>
      <c r="B465" s="146">
        <f t="shared" si="1"/>
        <v>-8.9999999999999998E-4</v>
      </c>
      <c r="C465" s="146">
        <f t="shared" si="2"/>
        <v>0</v>
      </c>
      <c r="D465" s="150">
        <v>-0.09</v>
      </c>
      <c r="E465" s="122">
        <v>0</v>
      </c>
      <c r="G465" s="141">
        <f t="shared" si="3"/>
        <v>-0.09</v>
      </c>
    </row>
    <row r="466" spans="1:7" x14ac:dyDescent="0.25">
      <c r="A466" s="76">
        <v>43344</v>
      </c>
      <c r="C466" s="146">
        <f t="shared" si="2"/>
        <v>4.0000000000000001E-3</v>
      </c>
      <c r="E466" s="122">
        <v>0.4</v>
      </c>
    </row>
    <row r="467" spans="1:7" x14ac:dyDescent="0.25">
      <c r="A467" s="76">
        <v>43374</v>
      </c>
      <c r="C467" s="146">
        <f t="shared" si="2"/>
        <v>3.4999999999999996E-3</v>
      </c>
      <c r="E467" s="122">
        <v>0.35</v>
      </c>
    </row>
    <row r="468" spans="1:7" x14ac:dyDescent="0.25">
      <c r="A468" s="76">
        <v>43405</v>
      </c>
      <c r="C468" s="146">
        <f t="shared" si="2"/>
        <v>3.0000000000000001E-3</v>
      </c>
      <c r="E468" s="122">
        <v>0.3</v>
      </c>
    </row>
    <row r="469" spans="1:7" x14ac:dyDescent="0.25">
      <c r="A469" s="76">
        <v>43435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85"/>
  <sheetViews>
    <sheetView topLeftCell="A67" workbookViewId="0">
      <selection activeCell="A85" sqref="A85"/>
    </sheetView>
  </sheetViews>
  <sheetFormatPr defaultRowHeight="15" x14ac:dyDescent="0.25"/>
  <cols>
    <col min="1" max="1" width="9.140625" customWidth="1"/>
    <col min="2" max="2" width="15.7109375" customWidth="1"/>
  </cols>
  <sheetData>
    <row r="1" spans="1:3" x14ac:dyDescent="0.25">
      <c r="A1" t="s">
        <v>69</v>
      </c>
      <c r="B1" t="s">
        <v>72</v>
      </c>
    </row>
    <row r="2" spans="1:3" x14ac:dyDescent="0.25">
      <c r="A2" s="76">
        <v>33239</v>
      </c>
      <c r="B2">
        <v>42.19</v>
      </c>
      <c r="C2" s="90">
        <f>B2/100</f>
        <v>0.4219</v>
      </c>
    </row>
    <row r="3" spans="1:3" x14ac:dyDescent="0.25">
      <c r="A3" s="76">
        <v>33270</v>
      </c>
      <c r="B3">
        <v>39</v>
      </c>
      <c r="C3" s="90">
        <f t="shared" ref="C3:C66" si="0">B3/100</f>
        <v>0.39</v>
      </c>
    </row>
    <row r="4" spans="1:3" x14ac:dyDescent="0.25">
      <c r="A4" s="76">
        <v>33298</v>
      </c>
      <c r="B4">
        <v>39.51</v>
      </c>
      <c r="C4" s="90">
        <f t="shared" si="0"/>
        <v>0.39510000000000001</v>
      </c>
    </row>
    <row r="5" spans="1:3" x14ac:dyDescent="0.25">
      <c r="A5" s="76">
        <v>33329</v>
      </c>
      <c r="B5">
        <v>39.81</v>
      </c>
      <c r="C5" s="90">
        <f t="shared" si="0"/>
        <v>0.39810000000000001</v>
      </c>
    </row>
    <row r="6" spans="1:3" x14ac:dyDescent="0.25">
      <c r="A6" s="76">
        <v>33359</v>
      </c>
      <c r="B6">
        <v>39.65</v>
      </c>
      <c r="C6" s="90">
        <f t="shared" si="0"/>
        <v>0.39649999999999996</v>
      </c>
    </row>
    <row r="7" spans="1:3" x14ac:dyDescent="0.25">
      <c r="A7" s="76">
        <v>33390</v>
      </c>
      <c r="B7">
        <v>38.119999999999997</v>
      </c>
      <c r="C7" s="90">
        <f t="shared" si="0"/>
        <v>0.38119999999999998</v>
      </c>
    </row>
    <row r="8" spans="1:3" x14ac:dyDescent="0.25">
      <c r="A8" s="76">
        <v>33420</v>
      </c>
      <c r="B8">
        <v>36.229999999999997</v>
      </c>
      <c r="C8" s="90">
        <f t="shared" si="0"/>
        <v>0.36229999999999996</v>
      </c>
    </row>
    <row r="9" spans="1:3" x14ac:dyDescent="0.25">
      <c r="A9" s="76">
        <v>33451</v>
      </c>
      <c r="B9">
        <v>35.270000000000003</v>
      </c>
      <c r="C9" s="90">
        <f t="shared" si="0"/>
        <v>0.35270000000000001</v>
      </c>
    </row>
    <row r="10" spans="1:3" x14ac:dyDescent="0.25">
      <c r="A10" s="76">
        <v>33482</v>
      </c>
      <c r="B10">
        <v>34.159999999999997</v>
      </c>
      <c r="C10" s="90">
        <f t="shared" si="0"/>
        <v>0.34159999999999996</v>
      </c>
    </row>
    <row r="11" spans="1:3" x14ac:dyDescent="0.25">
      <c r="A11" s="76">
        <v>33512</v>
      </c>
      <c r="B11">
        <v>35.520000000000003</v>
      </c>
      <c r="C11" s="90">
        <f t="shared" si="0"/>
        <v>0.35520000000000002</v>
      </c>
    </row>
    <row r="12" spans="1:3" x14ac:dyDescent="0.25">
      <c r="A12" s="76">
        <v>33543</v>
      </c>
      <c r="B12">
        <v>36.78</v>
      </c>
      <c r="C12" s="90">
        <f t="shared" si="0"/>
        <v>0.36780000000000002</v>
      </c>
    </row>
    <row r="13" spans="1:3" x14ac:dyDescent="0.25">
      <c r="A13" s="76">
        <v>33573</v>
      </c>
      <c r="B13">
        <v>38.14</v>
      </c>
      <c r="C13" s="90">
        <f t="shared" si="0"/>
        <v>0.38140000000000002</v>
      </c>
    </row>
    <row r="14" spans="1:3" x14ac:dyDescent="0.25">
      <c r="A14" s="76">
        <v>33604</v>
      </c>
      <c r="B14">
        <v>37.28</v>
      </c>
      <c r="C14" s="90">
        <f t="shared" si="0"/>
        <v>0.37280000000000002</v>
      </c>
    </row>
    <row r="15" spans="1:3" x14ac:dyDescent="0.25">
      <c r="A15" s="76">
        <v>33635</v>
      </c>
      <c r="B15">
        <v>37.33</v>
      </c>
      <c r="C15" s="90">
        <f t="shared" si="0"/>
        <v>0.37329999999999997</v>
      </c>
    </row>
    <row r="16" spans="1:3" x14ac:dyDescent="0.25">
      <c r="A16" s="76">
        <v>33664</v>
      </c>
      <c r="B16">
        <v>38.31</v>
      </c>
      <c r="C16" s="90">
        <f t="shared" si="0"/>
        <v>0.3831</v>
      </c>
    </row>
    <row r="17" spans="1:3" x14ac:dyDescent="0.25">
      <c r="A17" s="76">
        <v>33695</v>
      </c>
      <c r="B17">
        <v>37.85</v>
      </c>
      <c r="C17" s="90">
        <f t="shared" si="0"/>
        <v>0.3785</v>
      </c>
    </row>
    <row r="18" spans="1:3" x14ac:dyDescent="0.25">
      <c r="A18" s="76">
        <v>33725</v>
      </c>
      <c r="B18">
        <v>37.07</v>
      </c>
      <c r="C18" s="90">
        <f t="shared" si="0"/>
        <v>0.37070000000000003</v>
      </c>
    </row>
    <row r="19" spans="1:3" x14ac:dyDescent="0.25">
      <c r="A19" s="76">
        <v>33756</v>
      </c>
      <c r="B19">
        <v>37.69</v>
      </c>
      <c r="C19" s="90">
        <f t="shared" si="0"/>
        <v>0.37689999999999996</v>
      </c>
    </row>
    <row r="20" spans="1:3" x14ac:dyDescent="0.25">
      <c r="A20" s="76">
        <v>33786</v>
      </c>
      <c r="B20">
        <v>37.74</v>
      </c>
      <c r="C20" s="90">
        <f t="shared" si="0"/>
        <v>0.37740000000000001</v>
      </c>
    </row>
    <row r="21" spans="1:3" x14ac:dyDescent="0.25">
      <c r="A21" s="76">
        <v>33817</v>
      </c>
      <c r="B21">
        <v>36.82</v>
      </c>
      <c r="C21" s="90">
        <f t="shared" si="0"/>
        <v>0.36820000000000003</v>
      </c>
    </row>
    <row r="22" spans="1:3" x14ac:dyDescent="0.25">
      <c r="A22" s="76">
        <v>33848</v>
      </c>
      <c r="B22">
        <v>36.64</v>
      </c>
      <c r="C22" s="90">
        <f t="shared" si="0"/>
        <v>0.3664</v>
      </c>
    </row>
    <row r="23" spans="1:3" x14ac:dyDescent="0.25">
      <c r="A23" s="76">
        <v>33878</v>
      </c>
      <c r="B23">
        <v>36.89</v>
      </c>
      <c r="C23" s="90">
        <f t="shared" si="0"/>
        <v>0.36890000000000001</v>
      </c>
    </row>
    <row r="24" spans="1:3" x14ac:dyDescent="0.25">
      <c r="A24" s="76">
        <v>33909</v>
      </c>
      <c r="B24">
        <v>36.81</v>
      </c>
      <c r="C24" s="90">
        <f t="shared" si="0"/>
        <v>0.36810000000000004</v>
      </c>
    </row>
    <row r="25" spans="1:3" x14ac:dyDescent="0.25">
      <c r="A25" s="76">
        <v>33939</v>
      </c>
      <c r="B25">
        <v>37.04</v>
      </c>
      <c r="C25" s="90">
        <f t="shared" si="0"/>
        <v>0.37040000000000001</v>
      </c>
    </row>
    <row r="26" spans="1:3" x14ac:dyDescent="0.25">
      <c r="A26" s="76">
        <v>33970</v>
      </c>
      <c r="B26">
        <v>36.369999999999997</v>
      </c>
      <c r="C26" s="90">
        <f t="shared" si="0"/>
        <v>0.36369999999999997</v>
      </c>
    </row>
    <row r="27" spans="1:3" x14ac:dyDescent="0.25">
      <c r="A27" s="76">
        <v>34001</v>
      </c>
      <c r="B27">
        <v>36.58</v>
      </c>
      <c r="C27" s="90">
        <f t="shared" si="0"/>
        <v>0.36579999999999996</v>
      </c>
    </row>
    <row r="28" spans="1:3" x14ac:dyDescent="0.25">
      <c r="A28" s="76">
        <v>34029</v>
      </c>
      <c r="B28">
        <v>36.43</v>
      </c>
      <c r="C28" s="90">
        <f t="shared" si="0"/>
        <v>0.36430000000000001</v>
      </c>
    </row>
    <row r="29" spans="1:3" x14ac:dyDescent="0.25">
      <c r="A29" s="76">
        <v>34060</v>
      </c>
      <c r="B29">
        <v>35.840000000000003</v>
      </c>
      <c r="C29" s="90">
        <f t="shared" si="0"/>
        <v>0.35840000000000005</v>
      </c>
    </row>
    <row r="30" spans="1:3" x14ac:dyDescent="0.25">
      <c r="A30" s="76">
        <v>34090</v>
      </c>
      <c r="B30">
        <v>34.99</v>
      </c>
      <c r="C30" s="90">
        <f t="shared" si="0"/>
        <v>0.34990000000000004</v>
      </c>
    </row>
    <row r="31" spans="1:3" x14ac:dyDescent="0.25">
      <c r="A31" s="76">
        <v>34121</v>
      </c>
      <c r="B31">
        <v>34.49</v>
      </c>
      <c r="C31" s="90">
        <f t="shared" si="0"/>
        <v>0.34490000000000004</v>
      </c>
    </row>
    <row r="32" spans="1:3" x14ac:dyDescent="0.25">
      <c r="A32" s="76">
        <v>34151</v>
      </c>
      <c r="B32">
        <v>33.799999999999997</v>
      </c>
      <c r="C32" s="90">
        <f t="shared" si="0"/>
        <v>0.33799999999999997</v>
      </c>
    </row>
    <row r="33" spans="1:3" x14ac:dyDescent="0.25">
      <c r="A33" s="76">
        <v>34182</v>
      </c>
      <c r="B33">
        <v>33.49</v>
      </c>
      <c r="C33" s="90">
        <f t="shared" si="0"/>
        <v>0.33490000000000003</v>
      </c>
    </row>
    <row r="34" spans="1:3" x14ac:dyDescent="0.25">
      <c r="A34" s="76">
        <v>34213</v>
      </c>
      <c r="B34">
        <v>33.24</v>
      </c>
      <c r="C34" s="90">
        <f t="shared" si="0"/>
        <v>0.33240000000000003</v>
      </c>
    </row>
    <row r="35" spans="1:3" x14ac:dyDescent="0.25">
      <c r="A35" s="76">
        <v>34243</v>
      </c>
      <c r="B35">
        <v>33.15</v>
      </c>
      <c r="C35" s="90">
        <f t="shared" si="0"/>
        <v>0.33149999999999996</v>
      </c>
    </row>
    <row r="36" spans="1:3" x14ac:dyDescent="0.25">
      <c r="A36" s="76">
        <v>34274</v>
      </c>
      <c r="B36">
        <v>32.72</v>
      </c>
      <c r="C36" s="90">
        <f t="shared" si="0"/>
        <v>0.32719999999999999</v>
      </c>
    </row>
    <row r="37" spans="1:3" x14ac:dyDescent="0.25">
      <c r="A37" s="76">
        <v>34304</v>
      </c>
      <c r="B37">
        <v>32.58</v>
      </c>
      <c r="C37" s="90">
        <f t="shared" si="0"/>
        <v>0.32579999999999998</v>
      </c>
    </row>
    <row r="38" spans="1:3" x14ac:dyDescent="0.25">
      <c r="A38" s="76">
        <v>34335</v>
      </c>
      <c r="B38">
        <v>32.32</v>
      </c>
      <c r="C38" s="90">
        <f t="shared" si="0"/>
        <v>0.32319999999999999</v>
      </c>
    </row>
    <row r="39" spans="1:3" x14ac:dyDescent="0.25">
      <c r="A39" s="76">
        <v>34366</v>
      </c>
      <c r="B39">
        <v>32.01</v>
      </c>
      <c r="C39" s="90">
        <f t="shared" si="0"/>
        <v>0.3201</v>
      </c>
    </row>
    <row r="40" spans="1:3" x14ac:dyDescent="0.25">
      <c r="A40" s="76">
        <v>34394</v>
      </c>
      <c r="B40">
        <v>32.71</v>
      </c>
      <c r="C40" s="90">
        <f t="shared" si="0"/>
        <v>0.3271</v>
      </c>
    </row>
    <row r="41" spans="1:3" x14ac:dyDescent="0.25">
      <c r="A41" s="76">
        <v>34425</v>
      </c>
      <c r="B41">
        <v>33.22</v>
      </c>
      <c r="C41" s="90">
        <f t="shared" si="0"/>
        <v>0.3322</v>
      </c>
    </row>
    <row r="42" spans="1:3" x14ac:dyDescent="0.25">
      <c r="A42" s="76">
        <v>34455</v>
      </c>
      <c r="B42">
        <v>33.58</v>
      </c>
      <c r="C42" s="90">
        <f t="shared" si="0"/>
        <v>0.33579999999999999</v>
      </c>
    </row>
    <row r="43" spans="1:3" x14ac:dyDescent="0.25">
      <c r="A43" s="76">
        <v>34486</v>
      </c>
      <c r="B43">
        <v>33.119999999999997</v>
      </c>
      <c r="C43" s="90">
        <f t="shared" si="0"/>
        <v>0.33119999999999999</v>
      </c>
    </row>
    <row r="44" spans="1:3" x14ac:dyDescent="0.25">
      <c r="A44" s="76">
        <v>34516</v>
      </c>
      <c r="B44">
        <v>32.82</v>
      </c>
      <c r="C44" s="90">
        <f t="shared" si="0"/>
        <v>0.32819999999999999</v>
      </c>
    </row>
    <row r="45" spans="1:3" x14ac:dyDescent="0.25">
      <c r="A45" s="76">
        <v>34547</v>
      </c>
      <c r="B45">
        <v>31.62</v>
      </c>
      <c r="C45" s="90">
        <f t="shared" si="0"/>
        <v>0.31620000000000004</v>
      </c>
    </row>
    <row r="46" spans="1:3" x14ac:dyDescent="0.25">
      <c r="A46" s="76">
        <v>34578</v>
      </c>
      <c r="B46">
        <v>30.64</v>
      </c>
      <c r="C46" s="90">
        <f t="shared" si="0"/>
        <v>0.30640000000000001</v>
      </c>
    </row>
    <row r="47" spans="1:3" x14ac:dyDescent="0.25">
      <c r="A47" s="76">
        <v>34608</v>
      </c>
      <c r="B47">
        <v>29.93</v>
      </c>
      <c r="C47" s="90">
        <f t="shared" si="0"/>
        <v>0.29930000000000001</v>
      </c>
    </row>
    <row r="48" spans="1:3" x14ac:dyDescent="0.25">
      <c r="A48" s="76">
        <v>34639</v>
      </c>
      <c r="B48">
        <v>29.94</v>
      </c>
      <c r="C48" s="90">
        <f t="shared" si="0"/>
        <v>0.2994</v>
      </c>
    </row>
    <row r="49" spans="1:3" x14ac:dyDescent="0.25">
      <c r="A49" s="76">
        <v>34669</v>
      </c>
      <c r="B49">
        <v>30.05</v>
      </c>
      <c r="C49" s="90">
        <f t="shared" si="0"/>
        <v>0.30049999999999999</v>
      </c>
    </row>
    <row r="50" spans="1:3" x14ac:dyDescent="0.25">
      <c r="A50" s="76">
        <v>34700</v>
      </c>
      <c r="B50">
        <v>29.26</v>
      </c>
      <c r="C50" s="90">
        <f t="shared" si="0"/>
        <v>0.29260000000000003</v>
      </c>
    </row>
    <row r="51" spans="1:3" x14ac:dyDescent="0.25">
      <c r="A51" s="76">
        <v>34731</v>
      </c>
      <c r="B51">
        <v>29.11</v>
      </c>
      <c r="C51" s="90">
        <f t="shared" si="0"/>
        <v>0.29109999999999997</v>
      </c>
    </row>
    <row r="52" spans="1:3" x14ac:dyDescent="0.25">
      <c r="A52" s="76">
        <v>34759</v>
      </c>
      <c r="B52">
        <v>28.22</v>
      </c>
      <c r="C52" s="90">
        <f t="shared" si="0"/>
        <v>0.28220000000000001</v>
      </c>
    </row>
    <row r="53" spans="1:3" x14ac:dyDescent="0.25">
      <c r="A53" s="76">
        <v>34790</v>
      </c>
      <c r="B53">
        <v>27.66</v>
      </c>
      <c r="C53" s="90">
        <f t="shared" si="0"/>
        <v>0.27660000000000001</v>
      </c>
    </row>
    <row r="54" spans="1:3" x14ac:dyDescent="0.25">
      <c r="A54" s="76">
        <v>34820</v>
      </c>
      <c r="B54">
        <v>26.9</v>
      </c>
      <c r="C54" s="90">
        <f t="shared" si="0"/>
        <v>0.26899999999999996</v>
      </c>
    </row>
    <row r="55" spans="1:3" x14ac:dyDescent="0.25">
      <c r="A55" s="76">
        <v>34851</v>
      </c>
      <c r="B55">
        <v>27.21</v>
      </c>
      <c r="C55" s="90">
        <f t="shared" si="0"/>
        <v>0.27210000000000001</v>
      </c>
    </row>
    <row r="56" spans="1:3" x14ac:dyDescent="0.25">
      <c r="A56" s="76">
        <v>34881</v>
      </c>
      <c r="B56">
        <v>27.21</v>
      </c>
      <c r="C56" s="90">
        <f t="shared" si="0"/>
        <v>0.27210000000000001</v>
      </c>
    </row>
    <row r="57" spans="1:3" x14ac:dyDescent="0.25">
      <c r="A57" s="76">
        <v>34912</v>
      </c>
      <c r="B57">
        <v>27.33</v>
      </c>
      <c r="C57" s="90">
        <f t="shared" si="0"/>
        <v>0.27329999999999999</v>
      </c>
    </row>
    <row r="58" spans="1:3" x14ac:dyDescent="0.25">
      <c r="A58" s="76">
        <v>34943</v>
      </c>
      <c r="B58">
        <v>27.76</v>
      </c>
      <c r="C58" s="90">
        <f t="shared" si="0"/>
        <v>0.27760000000000001</v>
      </c>
    </row>
    <row r="59" spans="1:3" x14ac:dyDescent="0.25">
      <c r="A59" s="76">
        <v>34973</v>
      </c>
      <c r="B59">
        <v>27.85</v>
      </c>
      <c r="C59" s="90">
        <f t="shared" si="0"/>
        <v>0.27850000000000003</v>
      </c>
    </row>
    <row r="60" spans="1:3" x14ac:dyDescent="0.25">
      <c r="A60" s="76">
        <v>35004</v>
      </c>
      <c r="B60">
        <v>27.87</v>
      </c>
      <c r="C60" s="90">
        <f t="shared" si="0"/>
        <v>0.2787</v>
      </c>
    </row>
    <row r="61" spans="1:3" x14ac:dyDescent="0.25">
      <c r="A61" s="76">
        <v>35034</v>
      </c>
      <c r="B61">
        <v>27.98</v>
      </c>
      <c r="C61" s="90">
        <f t="shared" si="0"/>
        <v>0.27979999999999999</v>
      </c>
    </row>
    <row r="62" spans="1:3" x14ac:dyDescent="0.25">
      <c r="A62" s="76">
        <v>35065</v>
      </c>
      <c r="B62">
        <v>27.95</v>
      </c>
      <c r="C62" s="90">
        <f t="shared" si="0"/>
        <v>0.27949999999999997</v>
      </c>
    </row>
    <row r="63" spans="1:3" x14ac:dyDescent="0.25">
      <c r="A63" s="76">
        <v>35096</v>
      </c>
      <c r="B63">
        <v>28.08</v>
      </c>
      <c r="C63" s="90">
        <f t="shared" si="0"/>
        <v>0.28079999999999999</v>
      </c>
    </row>
    <row r="64" spans="1:3" x14ac:dyDescent="0.25">
      <c r="A64" s="76">
        <v>35125</v>
      </c>
      <c r="B64">
        <v>28.12</v>
      </c>
      <c r="C64" s="90">
        <f t="shared" si="0"/>
        <v>0.28120000000000001</v>
      </c>
    </row>
    <row r="65" spans="1:3" x14ac:dyDescent="0.25">
      <c r="A65" s="76">
        <v>35156</v>
      </c>
      <c r="B65">
        <v>28.68</v>
      </c>
      <c r="C65" s="90">
        <f t="shared" si="0"/>
        <v>0.2868</v>
      </c>
    </row>
    <row r="66" spans="1:3" x14ac:dyDescent="0.25">
      <c r="A66" s="76">
        <v>35186</v>
      </c>
      <c r="B66">
        <v>29.33</v>
      </c>
      <c r="C66" s="90">
        <f t="shared" si="0"/>
        <v>0.29330000000000001</v>
      </c>
    </row>
    <row r="67" spans="1:3" x14ac:dyDescent="0.25">
      <c r="A67" s="76">
        <v>35217</v>
      </c>
      <c r="B67">
        <v>29.9</v>
      </c>
      <c r="C67" s="90">
        <f t="shared" ref="C67:C85" si="1">B67/100</f>
        <v>0.29899999999999999</v>
      </c>
    </row>
    <row r="68" spans="1:3" x14ac:dyDescent="0.25">
      <c r="A68" s="76">
        <v>35247</v>
      </c>
      <c r="B68">
        <v>30.08</v>
      </c>
      <c r="C68" s="90">
        <f t="shared" si="1"/>
        <v>0.30079999999999996</v>
      </c>
    </row>
    <row r="69" spans="1:3" x14ac:dyDescent="0.25">
      <c r="A69" s="76">
        <v>35278</v>
      </c>
      <c r="B69">
        <v>30.28</v>
      </c>
      <c r="C69" s="90">
        <f t="shared" si="1"/>
        <v>0.30280000000000001</v>
      </c>
    </row>
    <row r="70" spans="1:3" x14ac:dyDescent="0.25">
      <c r="A70" s="76">
        <v>35309</v>
      </c>
      <c r="B70">
        <v>30.56</v>
      </c>
      <c r="C70" s="90">
        <f t="shared" si="1"/>
        <v>0.30559999999999998</v>
      </c>
    </row>
    <row r="71" spans="1:3" x14ac:dyDescent="0.25">
      <c r="A71" s="76">
        <v>35339</v>
      </c>
      <c r="B71">
        <v>30.72</v>
      </c>
      <c r="C71" s="90">
        <f t="shared" si="1"/>
        <v>0.30719999999999997</v>
      </c>
    </row>
    <row r="72" spans="1:3" x14ac:dyDescent="0.25">
      <c r="A72" s="76">
        <v>35370</v>
      </c>
      <c r="B72">
        <v>30.77</v>
      </c>
      <c r="C72" s="90">
        <f t="shared" si="1"/>
        <v>0.30769999999999997</v>
      </c>
    </row>
    <row r="73" spans="1:3" x14ac:dyDescent="0.25">
      <c r="A73" s="76">
        <v>35400</v>
      </c>
      <c r="B73">
        <v>30.72</v>
      </c>
      <c r="C73" s="90">
        <f t="shared" si="1"/>
        <v>0.30719999999999997</v>
      </c>
    </row>
    <row r="74" spans="1:3" x14ac:dyDescent="0.25">
      <c r="A74" s="76">
        <v>35431</v>
      </c>
      <c r="B74">
        <v>30.64</v>
      </c>
      <c r="C74" s="90">
        <f t="shared" si="1"/>
        <v>0.30640000000000001</v>
      </c>
    </row>
    <row r="75" spans="1:3" x14ac:dyDescent="0.25">
      <c r="A75" s="76">
        <v>35462</v>
      </c>
      <c r="B75">
        <v>30.54</v>
      </c>
      <c r="C75" s="90">
        <f t="shared" si="1"/>
        <v>0.3054</v>
      </c>
    </row>
    <row r="76" spans="1:3" x14ac:dyDescent="0.25">
      <c r="A76" s="76">
        <v>35490</v>
      </c>
      <c r="B76">
        <v>30.6</v>
      </c>
      <c r="C76" s="90">
        <f t="shared" si="1"/>
        <v>0.30599999999999999</v>
      </c>
    </row>
    <row r="77" spans="1:3" x14ac:dyDescent="0.25">
      <c r="A77" s="76">
        <v>35521</v>
      </c>
      <c r="B77">
        <v>30.72</v>
      </c>
      <c r="C77" s="90">
        <f t="shared" si="1"/>
        <v>0.30719999999999997</v>
      </c>
    </row>
    <row r="78" spans="1:3" x14ac:dyDescent="0.25">
      <c r="A78" s="76">
        <v>35551</v>
      </c>
      <c r="B78">
        <v>30.41</v>
      </c>
      <c r="C78" s="90">
        <f t="shared" si="1"/>
        <v>0.30409999999999998</v>
      </c>
    </row>
    <row r="79" spans="1:3" x14ac:dyDescent="0.25">
      <c r="A79" s="76">
        <v>35582</v>
      </c>
      <c r="B79">
        <v>29.6</v>
      </c>
      <c r="C79" s="90">
        <f t="shared" si="1"/>
        <v>0.29600000000000004</v>
      </c>
    </row>
    <row r="80" spans="1:3" x14ac:dyDescent="0.25">
      <c r="A80" s="76">
        <v>35612</v>
      </c>
      <c r="B80">
        <v>29.91</v>
      </c>
      <c r="C80" s="90">
        <f t="shared" si="1"/>
        <v>0.29909999999999998</v>
      </c>
    </row>
    <row r="81" spans="1:3" x14ac:dyDescent="0.25">
      <c r="A81" s="76">
        <v>35643</v>
      </c>
      <c r="B81">
        <v>29.71</v>
      </c>
      <c r="C81" s="90">
        <f t="shared" si="1"/>
        <v>0.29710000000000003</v>
      </c>
    </row>
    <row r="82" spans="1:3" x14ac:dyDescent="0.25">
      <c r="A82" s="76">
        <v>35674</v>
      </c>
      <c r="B82">
        <v>30.14</v>
      </c>
      <c r="C82" s="90">
        <f t="shared" si="1"/>
        <v>0.3014</v>
      </c>
    </row>
    <row r="83" spans="1:3" x14ac:dyDescent="0.25">
      <c r="A83" s="76">
        <v>35704</v>
      </c>
      <c r="B83">
        <v>30.37</v>
      </c>
      <c r="C83" s="90">
        <f t="shared" si="1"/>
        <v>0.30370000000000003</v>
      </c>
    </row>
    <row r="84" spans="1:3" x14ac:dyDescent="0.25">
      <c r="A84" s="76">
        <v>35735</v>
      </c>
      <c r="B84">
        <v>30.55</v>
      </c>
      <c r="C84" s="90">
        <f t="shared" si="1"/>
        <v>0.30549999999999999</v>
      </c>
    </row>
    <row r="85" spans="1:3" x14ac:dyDescent="0.25">
      <c r="A85" s="76">
        <v>35765</v>
      </c>
      <c r="B85">
        <v>31.83</v>
      </c>
      <c r="C85" s="90">
        <f t="shared" si="1"/>
        <v>0.31829999999999997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49"/>
  <sheetViews>
    <sheetView workbookViewId="0">
      <pane xSplit="4" ySplit="12" topLeftCell="E242" activePane="bottomRight" state="frozen"/>
      <selection pane="topRight" activeCell="G1" sqref="G1"/>
      <selection pane="bottomLeft" activeCell="A12" sqref="A12"/>
      <selection pane="bottomRight" activeCell="B249" sqref="B249"/>
    </sheetView>
  </sheetViews>
  <sheetFormatPr defaultRowHeight="15" x14ac:dyDescent="0.25"/>
  <cols>
    <col min="1" max="1" width="7.28515625" bestFit="1" customWidth="1"/>
    <col min="2" max="2" width="10.5703125" style="94" bestFit="1" customWidth="1"/>
    <col min="3" max="3" width="11.28515625" style="94" bestFit="1" customWidth="1"/>
    <col min="4" max="4" width="12" style="94" bestFit="1" customWidth="1"/>
    <col min="5" max="5" width="18.7109375" style="94" bestFit="1" customWidth="1"/>
    <col min="6" max="6" width="15.85546875" style="94" bestFit="1" customWidth="1"/>
    <col min="7" max="7" width="19.5703125" style="94" customWidth="1"/>
    <col min="8" max="8" width="41.85546875" style="94" bestFit="1" customWidth="1"/>
    <col min="9" max="9" width="13.140625" style="94" bestFit="1" customWidth="1"/>
    <col min="10" max="10" width="10.5703125" style="94" bestFit="1" customWidth="1"/>
    <col min="11" max="11" width="15.28515625" bestFit="1" customWidth="1"/>
    <col min="13" max="13" width="7" bestFit="1" customWidth="1"/>
    <col min="14" max="14" width="10.85546875" customWidth="1"/>
    <col min="15" max="15" width="15.85546875" customWidth="1"/>
    <col min="16" max="16" width="17.85546875" customWidth="1"/>
    <col min="17" max="17" width="17.5703125" customWidth="1"/>
    <col min="18" max="18" width="15.42578125" customWidth="1"/>
    <col min="22" max="22" width="9.7109375" bestFit="1" customWidth="1"/>
    <col min="23" max="23" width="12.5703125" bestFit="1" customWidth="1"/>
  </cols>
  <sheetData>
    <row r="1" spans="1:23" x14ac:dyDescent="0.25">
      <c r="B1" s="213" t="s">
        <v>82</v>
      </c>
      <c r="C1" s="213"/>
      <c r="D1" s="213"/>
      <c r="E1" s="213"/>
      <c r="F1" s="213"/>
      <c r="G1" s="213"/>
      <c r="H1" s="213"/>
      <c r="I1" s="213"/>
      <c r="J1" s="213"/>
      <c r="K1" s="213"/>
      <c r="M1" s="212" t="s">
        <v>79</v>
      </c>
      <c r="N1" s="212"/>
      <c r="O1" s="212"/>
      <c r="P1" s="212"/>
      <c r="Q1" s="212"/>
      <c r="R1" s="212"/>
      <c r="S1" s="212"/>
      <c r="T1" s="212"/>
      <c r="U1" s="212"/>
    </row>
    <row r="2" spans="1:23" ht="42" customHeight="1" x14ac:dyDescent="0.25">
      <c r="A2" s="110" t="s">
        <v>69</v>
      </c>
      <c r="B2" s="111" t="s">
        <v>70</v>
      </c>
      <c r="C2" s="111" t="s">
        <v>71</v>
      </c>
      <c r="D2" s="111" t="s">
        <v>83</v>
      </c>
      <c r="E2" s="111" t="s">
        <v>85</v>
      </c>
      <c r="F2" s="111" t="s">
        <v>86</v>
      </c>
      <c r="G2" s="111" t="s">
        <v>87</v>
      </c>
      <c r="H2" s="111" t="s">
        <v>88</v>
      </c>
      <c r="I2" s="111" t="s">
        <v>90</v>
      </c>
      <c r="J2" s="111" t="s">
        <v>89</v>
      </c>
      <c r="K2" s="111" t="s">
        <v>77</v>
      </c>
      <c r="L2" s="94"/>
      <c r="M2" s="111" t="s">
        <v>68</v>
      </c>
      <c r="N2" s="111" t="s">
        <v>83</v>
      </c>
      <c r="O2" s="111" t="s">
        <v>85</v>
      </c>
      <c r="P2" s="111" t="s">
        <v>86</v>
      </c>
      <c r="Q2" s="111" t="s">
        <v>87</v>
      </c>
      <c r="R2" s="111" t="s">
        <v>88</v>
      </c>
      <c r="S2" s="111" t="s">
        <v>90</v>
      </c>
      <c r="T2" s="111" t="s">
        <v>89</v>
      </c>
      <c r="U2" s="111" t="s">
        <v>77</v>
      </c>
      <c r="V2" s="111"/>
      <c r="W2" s="111"/>
    </row>
    <row r="3" spans="1:23" x14ac:dyDescent="0.25">
      <c r="A3" s="76">
        <v>35796</v>
      </c>
      <c r="B3" s="105">
        <v>953870.4</v>
      </c>
      <c r="C3" s="94">
        <v>316719.03000000003</v>
      </c>
      <c r="D3" s="94">
        <v>383553.42</v>
      </c>
      <c r="M3" s="90">
        <f t="shared" ref="M3:M66" si="0">C3/$B3</f>
        <v>0.33203570422145401</v>
      </c>
      <c r="N3" s="90">
        <f t="shared" ref="N3:N48" si="1">D3/$B3</f>
        <v>0.40210223527221306</v>
      </c>
      <c r="O3" s="90"/>
      <c r="P3" s="90"/>
      <c r="Q3" s="90"/>
      <c r="R3" s="90"/>
      <c r="S3" s="90"/>
      <c r="T3" s="90"/>
    </row>
    <row r="4" spans="1:23" x14ac:dyDescent="0.25">
      <c r="A4" s="76">
        <v>35827</v>
      </c>
      <c r="B4" s="105">
        <v>958625.8</v>
      </c>
      <c r="C4" s="94">
        <v>321846.90999999997</v>
      </c>
      <c r="D4" s="94">
        <v>389801.68</v>
      </c>
      <c r="M4" s="90">
        <f t="shared" si="0"/>
        <v>0.33573779257766684</v>
      </c>
      <c r="N4" s="90">
        <f t="shared" si="1"/>
        <v>0.40662548410443361</v>
      </c>
      <c r="O4" s="90"/>
      <c r="P4" s="90"/>
      <c r="Q4" s="90"/>
      <c r="R4" s="90"/>
      <c r="S4" s="90"/>
      <c r="T4" s="90"/>
    </row>
    <row r="5" spans="1:23" x14ac:dyDescent="0.25">
      <c r="A5" s="76">
        <v>35855</v>
      </c>
      <c r="B5" s="105">
        <v>968672.8</v>
      </c>
      <c r="C5" s="94">
        <v>324711.23</v>
      </c>
      <c r="D5" s="94">
        <v>398650.15</v>
      </c>
      <c r="M5" s="90">
        <f t="shared" si="0"/>
        <v>0.33521249899862982</v>
      </c>
      <c r="N5" s="90">
        <f t="shared" si="1"/>
        <v>0.4115426282228633</v>
      </c>
      <c r="O5" s="90"/>
      <c r="P5" s="90"/>
      <c r="Q5" s="90"/>
      <c r="R5" s="90"/>
      <c r="S5" s="90"/>
      <c r="T5" s="90"/>
    </row>
    <row r="6" spans="1:23" x14ac:dyDescent="0.25">
      <c r="A6" s="76">
        <v>35886</v>
      </c>
      <c r="B6" s="105">
        <v>976262.5</v>
      </c>
      <c r="C6" s="94">
        <v>328172.06</v>
      </c>
      <c r="D6" s="94">
        <v>403347.27</v>
      </c>
      <c r="M6" s="90">
        <f t="shared" si="0"/>
        <v>0.33615145516702732</v>
      </c>
      <c r="N6" s="90">
        <f t="shared" si="1"/>
        <v>0.41315452555024906</v>
      </c>
      <c r="O6" s="90"/>
      <c r="P6" s="90"/>
      <c r="Q6" s="90"/>
      <c r="R6" s="90"/>
      <c r="S6" s="90"/>
      <c r="T6" s="90"/>
    </row>
    <row r="7" spans="1:23" x14ac:dyDescent="0.25">
      <c r="A7" s="76">
        <v>35916</v>
      </c>
      <c r="B7" s="105">
        <v>983359.2</v>
      </c>
      <c r="C7" s="94">
        <v>334515.12</v>
      </c>
      <c r="D7" s="94">
        <v>399773.41</v>
      </c>
      <c r="M7" s="90">
        <f t="shared" si="0"/>
        <v>0.34017591944022085</v>
      </c>
      <c r="N7" s="90">
        <f t="shared" si="1"/>
        <v>0.40653853647782012</v>
      </c>
      <c r="O7" s="90"/>
      <c r="P7" s="90"/>
      <c r="Q7" s="90"/>
      <c r="R7" s="90"/>
      <c r="S7" s="90"/>
      <c r="T7" s="90"/>
    </row>
    <row r="8" spans="1:23" x14ac:dyDescent="0.25">
      <c r="A8" s="76">
        <v>35947</v>
      </c>
      <c r="B8" s="105">
        <v>987719.2</v>
      </c>
      <c r="C8" s="94">
        <v>346736.62</v>
      </c>
      <c r="D8" s="94">
        <v>425626.1</v>
      </c>
      <c r="M8" s="90">
        <f t="shared" si="0"/>
        <v>0.35104776742215804</v>
      </c>
      <c r="N8" s="90">
        <f t="shared" si="1"/>
        <v>0.43091811923874718</v>
      </c>
      <c r="O8" s="90"/>
      <c r="P8" s="90"/>
      <c r="Q8" s="90"/>
      <c r="R8" s="90"/>
      <c r="S8" s="90"/>
      <c r="T8" s="90"/>
    </row>
    <row r="9" spans="1:23" x14ac:dyDescent="0.25">
      <c r="A9" s="76">
        <v>35977</v>
      </c>
      <c r="B9" s="105">
        <v>992599</v>
      </c>
      <c r="C9" s="94">
        <v>349790.95</v>
      </c>
      <c r="D9" s="94">
        <v>434172.44</v>
      </c>
      <c r="M9" s="90">
        <f t="shared" si="0"/>
        <v>0.35239905540908262</v>
      </c>
      <c r="N9" s="90">
        <f t="shared" si="1"/>
        <v>0.43740970925822009</v>
      </c>
      <c r="O9" s="90"/>
      <c r="P9" s="90"/>
      <c r="Q9" s="90"/>
      <c r="R9" s="90"/>
      <c r="S9" s="90"/>
      <c r="T9" s="90"/>
    </row>
    <row r="10" spans="1:23" x14ac:dyDescent="0.25">
      <c r="A10" s="76">
        <v>36008</v>
      </c>
      <c r="B10" s="105">
        <v>996837.8</v>
      </c>
      <c r="C10" s="94">
        <v>352092.75</v>
      </c>
      <c r="D10" s="94">
        <v>434965.81</v>
      </c>
      <c r="M10" s="90">
        <f t="shared" si="0"/>
        <v>0.35320966961726369</v>
      </c>
      <c r="N10" s="90">
        <f t="shared" si="1"/>
        <v>0.43634562212628775</v>
      </c>
      <c r="O10" s="90"/>
      <c r="P10" s="90"/>
      <c r="Q10" s="90"/>
      <c r="R10" s="90"/>
      <c r="S10" s="90"/>
      <c r="T10" s="90"/>
    </row>
    <row r="11" spans="1:23" x14ac:dyDescent="0.25">
      <c r="A11" s="76">
        <v>36039</v>
      </c>
      <c r="B11" s="105">
        <v>999584</v>
      </c>
      <c r="C11" s="94">
        <v>358936.31</v>
      </c>
      <c r="D11" s="94">
        <v>438566.41</v>
      </c>
      <c r="M11" s="90">
        <f t="shared" si="0"/>
        <v>0.35908568964689308</v>
      </c>
      <c r="N11" s="90">
        <f t="shared" si="1"/>
        <v>0.43874892955469474</v>
      </c>
      <c r="O11" s="90"/>
      <c r="P11" s="90"/>
      <c r="Q11" s="90"/>
      <c r="R11" s="90"/>
      <c r="S11" s="90"/>
      <c r="T11" s="90"/>
    </row>
    <row r="12" spans="1:23" x14ac:dyDescent="0.25">
      <c r="A12" s="76">
        <v>36069</v>
      </c>
      <c r="B12" s="105">
        <v>999589.6</v>
      </c>
      <c r="C12" s="94">
        <v>367735.01</v>
      </c>
      <c r="D12" s="94">
        <v>453012.08</v>
      </c>
      <c r="M12" s="90">
        <f t="shared" si="0"/>
        <v>0.36788599041046449</v>
      </c>
      <c r="N12" s="90">
        <f t="shared" si="1"/>
        <v>0.4531980724889495</v>
      </c>
      <c r="O12" s="90"/>
      <c r="P12" s="90"/>
      <c r="Q12" s="90"/>
      <c r="R12" s="90"/>
      <c r="S12" s="90"/>
      <c r="T12" s="90"/>
    </row>
    <row r="13" spans="1:23" x14ac:dyDescent="0.25">
      <c r="A13" s="76">
        <v>36100</v>
      </c>
      <c r="B13" s="105">
        <v>1000516</v>
      </c>
      <c r="C13" s="94">
        <v>378265.38</v>
      </c>
      <c r="D13" s="94">
        <v>482371.68</v>
      </c>
      <c r="M13" s="90">
        <f t="shared" si="0"/>
        <v>0.37807029572740464</v>
      </c>
      <c r="N13" s="90">
        <f t="shared" si="1"/>
        <v>0.48212290458123608</v>
      </c>
      <c r="O13" s="90"/>
      <c r="P13" s="90"/>
      <c r="Q13" s="90"/>
      <c r="R13" s="90"/>
      <c r="S13" s="90"/>
      <c r="T13" s="90"/>
    </row>
    <row r="14" spans="1:23" x14ac:dyDescent="0.25">
      <c r="A14" s="76">
        <v>36130</v>
      </c>
      <c r="B14" s="105">
        <v>1002351</v>
      </c>
      <c r="C14" s="94">
        <v>385869.63</v>
      </c>
      <c r="D14" s="94">
        <v>507062.72</v>
      </c>
      <c r="M14" s="90">
        <f t="shared" si="0"/>
        <v>0.38496457827647201</v>
      </c>
      <c r="N14" s="90">
        <f t="shared" si="1"/>
        <v>0.50587341160930654</v>
      </c>
      <c r="O14" s="90"/>
      <c r="P14" s="90"/>
      <c r="Q14" s="90"/>
      <c r="R14" s="90"/>
      <c r="S14" s="90"/>
      <c r="T14" s="90"/>
    </row>
    <row r="15" spans="1:23" x14ac:dyDescent="0.25">
      <c r="A15" s="76">
        <v>36161</v>
      </c>
      <c r="B15" s="105">
        <v>1003923.4</v>
      </c>
      <c r="C15" s="94">
        <v>479088.97</v>
      </c>
      <c r="D15" s="94">
        <v>582138.49</v>
      </c>
      <c r="M15" s="90">
        <f t="shared" si="0"/>
        <v>0.47721665816336184</v>
      </c>
      <c r="N15" s="90">
        <f t="shared" si="1"/>
        <v>0.57986345372565273</v>
      </c>
      <c r="O15" s="90"/>
      <c r="P15" s="90"/>
      <c r="Q15" s="90"/>
      <c r="R15" s="90"/>
      <c r="S15" s="90"/>
      <c r="T15" s="90"/>
    </row>
    <row r="16" spans="1:23" x14ac:dyDescent="0.25">
      <c r="A16" s="76">
        <v>36192</v>
      </c>
      <c r="B16" s="105">
        <v>1009024.4</v>
      </c>
      <c r="C16" s="94">
        <v>496137.33</v>
      </c>
      <c r="D16" s="94">
        <v>595183.25</v>
      </c>
      <c r="M16" s="90">
        <f t="shared" si="0"/>
        <v>0.49170003222915126</v>
      </c>
      <c r="N16" s="90">
        <f t="shared" si="1"/>
        <v>0.58986011636586788</v>
      </c>
      <c r="O16" s="90"/>
      <c r="P16" s="90"/>
      <c r="Q16" s="90"/>
      <c r="R16" s="90"/>
      <c r="S16" s="90"/>
      <c r="T16" s="90"/>
    </row>
    <row r="17" spans="1:20" x14ac:dyDescent="0.25">
      <c r="A17" s="76">
        <v>36220</v>
      </c>
      <c r="B17" s="105">
        <v>1017318.3</v>
      </c>
      <c r="C17" s="94">
        <v>466427.28</v>
      </c>
      <c r="D17" s="94">
        <v>583928.03</v>
      </c>
      <c r="M17" s="90">
        <f t="shared" si="0"/>
        <v>0.45848706348838902</v>
      </c>
      <c r="N17" s="90">
        <f t="shared" si="1"/>
        <v>0.57398754155901843</v>
      </c>
      <c r="O17" s="90"/>
      <c r="P17" s="90"/>
      <c r="Q17" s="90"/>
      <c r="R17" s="90"/>
      <c r="S17" s="90"/>
      <c r="T17" s="90"/>
    </row>
    <row r="18" spans="1:20" x14ac:dyDescent="0.25">
      <c r="A18" s="76">
        <v>36251</v>
      </c>
      <c r="B18" s="105">
        <v>1023891.3</v>
      </c>
      <c r="C18" s="94">
        <v>464155.24</v>
      </c>
      <c r="D18" s="94">
        <v>604058.11</v>
      </c>
      <c r="M18" s="90">
        <f t="shared" si="0"/>
        <v>0.45332472304433097</v>
      </c>
      <c r="N18" s="90">
        <f t="shared" si="1"/>
        <v>0.58996312401521522</v>
      </c>
      <c r="O18" s="90"/>
      <c r="P18" s="90"/>
      <c r="Q18" s="90"/>
      <c r="R18" s="90"/>
      <c r="S18" s="90"/>
      <c r="T18" s="90"/>
    </row>
    <row r="19" spans="1:20" x14ac:dyDescent="0.25">
      <c r="A19" s="76">
        <v>36281</v>
      </c>
      <c r="B19" s="105">
        <v>1027906.8</v>
      </c>
      <c r="C19" s="94">
        <v>478916.15</v>
      </c>
      <c r="D19" s="94">
        <v>563137.18999999994</v>
      </c>
      <c r="M19" s="90">
        <f t="shared" si="0"/>
        <v>0.46591398169561676</v>
      </c>
      <c r="N19" s="90">
        <f t="shared" si="1"/>
        <v>0.54784849171150529</v>
      </c>
      <c r="O19" s="90"/>
      <c r="P19" s="90"/>
      <c r="Q19" s="90"/>
      <c r="R19" s="90"/>
      <c r="S19" s="90"/>
      <c r="T19" s="90"/>
    </row>
    <row r="20" spans="1:20" x14ac:dyDescent="0.25">
      <c r="A20" s="76">
        <v>36312</v>
      </c>
      <c r="B20" s="105">
        <v>1034091.4</v>
      </c>
      <c r="C20" s="94">
        <v>485737.66</v>
      </c>
      <c r="D20" s="94">
        <v>579920.25</v>
      </c>
      <c r="M20" s="90">
        <f t="shared" si="0"/>
        <v>0.46972410755954452</v>
      </c>
      <c r="N20" s="90">
        <f t="shared" si="1"/>
        <v>0.56080173377324283</v>
      </c>
      <c r="O20" s="90"/>
      <c r="P20" s="90"/>
      <c r="Q20" s="90"/>
      <c r="R20" s="90"/>
      <c r="S20" s="90"/>
      <c r="T20" s="90"/>
    </row>
    <row r="21" spans="1:20" x14ac:dyDescent="0.25">
      <c r="A21" s="76">
        <v>36342</v>
      </c>
      <c r="B21" s="105">
        <v>1038383.3</v>
      </c>
      <c r="C21" s="94">
        <v>495291.17</v>
      </c>
      <c r="D21" s="94">
        <v>584636.99</v>
      </c>
      <c r="M21" s="90">
        <f t="shared" si="0"/>
        <v>0.4769829888442928</v>
      </c>
      <c r="N21" s="90">
        <f t="shared" si="1"/>
        <v>0.56302618695813</v>
      </c>
      <c r="O21" s="90"/>
      <c r="P21" s="90"/>
      <c r="Q21" s="90"/>
      <c r="R21" s="90"/>
      <c r="S21" s="90"/>
      <c r="T21" s="90"/>
    </row>
    <row r="22" spans="1:20" x14ac:dyDescent="0.25">
      <c r="A22" s="76">
        <v>36373</v>
      </c>
      <c r="B22" s="105">
        <v>1044295.4</v>
      </c>
      <c r="C22" s="94">
        <v>511111.59</v>
      </c>
      <c r="D22" s="94">
        <v>605054.15</v>
      </c>
      <c r="M22" s="90">
        <f t="shared" si="0"/>
        <v>0.48943200362656009</v>
      </c>
      <c r="N22" s="90">
        <f t="shared" si="1"/>
        <v>0.579389845057251</v>
      </c>
      <c r="O22" s="90"/>
      <c r="P22" s="90"/>
      <c r="Q22" s="90"/>
      <c r="R22" s="90"/>
      <c r="S22" s="90"/>
      <c r="T22" s="90"/>
    </row>
    <row r="23" spans="1:20" x14ac:dyDescent="0.25">
      <c r="A23" s="76">
        <v>36404</v>
      </c>
      <c r="B23" s="105">
        <v>1050173.6000000001</v>
      </c>
      <c r="C23" s="94">
        <v>510707.20000000001</v>
      </c>
      <c r="D23" s="94">
        <v>617680.18999999994</v>
      </c>
      <c r="M23" s="90">
        <f t="shared" si="0"/>
        <v>0.48630740669923522</v>
      </c>
      <c r="N23" s="90">
        <f t="shared" si="1"/>
        <v>0.58816960357792258</v>
      </c>
      <c r="O23" s="90"/>
      <c r="P23" s="90"/>
      <c r="Q23" s="90"/>
      <c r="R23" s="90"/>
      <c r="S23" s="90"/>
      <c r="T23" s="90"/>
    </row>
    <row r="24" spans="1:20" x14ac:dyDescent="0.25">
      <c r="A24" s="76">
        <v>36434</v>
      </c>
      <c r="B24" s="105">
        <v>1058743.2</v>
      </c>
      <c r="C24" s="94">
        <v>519080.42</v>
      </c>
      <c r="D24" s="94">
        <v>632726.39</v>
      </c>
      <c r="M24" s="90">
        <f t="shared" si="0"/>
        <v>0.49027981478417054</v>
      </c>
      <c r="N24" s="90">
        <f t="shared" si="1"/>
        <v>0.59762026334620144</v>
      </c>
      <c r="O24" s="90"/>
      <c r="P24" s="90"/>
      <c r="Q24" s="90"/>
      <c r="R24" s="90"/>
      <c r="S24" s="90"/>
      <c r="T24" s="90"/>
    </row>
    <row r="25" spans="1:20" x14ac:dyDescent="0.25">
      <c r="A25" s="76">
        <v>36465</v>
      </c>
      <c r="B25" s="105">
        <v>1071989.7</v>
      </c>
      <c r="C25" s="94">
        <v>517637.65</v>
      </c>
      <c r="D25" s="94">
        <v>642076.05000000005</v>
      </c>
      <c r="M25" s="90">
        <f t="shared" si="0"/>
        <v>0.48287558173366785</v>
      </c>
      <c r="N25" s="90">
        <f t="shared" si="1"/>
        <v>0.59895729408594134</v>
      </c>
      <c r="O25" s="90"/>
      <c r="P25" s="90"/>
      <c r="Q25" s="90"/>
      <c r="R25" s="90"/>
      <c r="S25" s="90"/>
      <c r="T25" s="90"/>
    </row>
    <row r="26" spans="1:20" x14ac:dyDescent="0.25">
      <c r="A26" s="76">
        <v>36495</v>
      </c>
      <c r="B26" s="105">
        <v>1087710.5</v>
      </c>
      <c r="C26" s="94">
        <v>516578.67</v>
      </c>
      <c r="D26" s="94">
        <v>621073.68999999994</v>
      </c>
      <c r="M26" s="90">
        <f t="shared" si="0"/>
        <v>0.4749229413525014</v>
      </c>
      <c r="N26" s="90">
        <f t="shared" si="1"/>
        <v>0.57099172068303095</v>
      </c>
      <c r="O26" s="90"/>
      <c r="P26" s="90"/>
      <c r="Q26" s="90"/>
      <c r="R26" s="90"/>
      <c r="S26" s="90"/>
      <c r="T26" s="90"/>
    </row>
    <row r="27" spans="1:20" x14ac:dyDescent="0.25">
      <c r="A27" s="76">
        <v>36526</v>
      </c>
      <c r="B27" s="105">
        <v>1099350.8</v>
      </c>
      <c r="C27" s="94">
        <v>523214.91</v>
      </c>
      <c r="D27" s="94">
        <v>628345.32999999996</v>
      </c>
      <c r="M27" s="90">
        <f t="shared" si="0"/>
        <v>0.47593080388898606</v>
      </c>
      <c r="N27" s="90">
        <f t="shared" si="1"/>
        <v>0.57156035180035336</v>
      </c>
      <c r="O27" s="90"/>
      <c r="P27" s="90"/>
      <c r="Q27" s="90"/>
      <c r="R27" s="90"/>
      <c r="S27" s="90"/>
      <c r="T27" s="90"/>
    </row>
    <row r="28" spans="1:20" x14ac:dyDescent="0.25">
      <c r="A28" s="76">
        <v>36557</v>
      </c>
      <c r="B28" s="105">
        <v>1110192.1000000001</v>
      </c>
      <c r="C28" s="94">
        <v>529616.62</v>
      </c>
      <c r="D28" s="94">
        <v>630728.25</v>
      </c>
      <c r="M28" s="90">
        <f t="shared" si="0"/>
        <v>0.47704953043711978</v>
      </c>
      <c r="N28" s="90">
        <f t="shared" si="1"/>
        <v>0.56812532713933017</v>
      </c>
      <c r="O28" s="90"/>
      <c r="P28" s="90"/>
      <c r="Q28" s="90"/>
      <c r="R28" s="90"/>
      <c r="S28" s="90"/>
      <c r="T28" s="90"/>
    </row>
    <row r="29" spans="1:20" x14ac:dyDescent="0.25">
      <c r="A29" s="76">
        <v>36586</v>
      </c>
      <c r="B29" s="105">
        <v>1113969.3999999999</v>
      </c>
      <c r="C29" s="94">
        <v>527182.79</v>
      </c>
      <c r="D29" s="94">
        <v>640342.55000000005</v>
      </c>
      <c r="M29" s="90">
        <f t="shared" si="0"/>
        <v>0.47324710176060497</v>
      </c>
      <c r="N29" s="90">
        <f t="shared" si="1"/>
        <v>0.57482956892711778</v>
      </c>
      <c r="O29" s="90"/>
      <c r="P29" s="90"/>
      <c r="Q29" s="90"/>
      <c r="R29" s="90"/>
      <c r="S29" s="90"/>
      <c r="T29" s="90"/>
    </row>
    <row r="30" spans="1:20" x14ac:dyDescent="0.25">
      <c r="A30" s="76">
        <v>36617</v>
      </c>
      <c r="B30" s="105">
        <v>1117606.6000000001</v>
      </c>
      <c r="C30" s="94">
        <v>536152.89</v>
      </c>
      <c r="D30" s="94">
        <v>646917.1</v>
      </c>
      <c r="M30" s="90">
        <f t="shared" si="0"/>
        <v>0.47973311002279334</v>
      </c>
      <c r="N30" s="90">
        <f t="shared" si="1"/>
        <v>0.57884151722081811</v>
      </c>
      <c r="O30" s="90"/>
      <c r="P30" s="90"/>
      <c r="Q30" s="90"/>
      <c r="R30" s="90"/>
      <c r="S30" s="90"/>
      <c r="T30" s="90"/>
    </row>
    <row r="31" spans="1:20" x14ac:dyDescent="0.25">
      <c r="A31" s="76">
        <v>36647</v>
      </c>
      <c r="B31" s="105">
        <v>1127110.5</v>
      </c>
      <c r="C31" s="94">
        <v>541079.71</v>
      </c>
      <c r="D31" s="94">
        <v>693929.55</v>
      </c>
      <c r="M31" s="90">
        <f t="shared" si="0"/>
        <v>0.4800591512544688</v>
      </c>
      <c r="N31" s="90">
        <f t="shared" si="1"/>
        <v>0.61567126736908229</v>
      </c>
      <c r="O31" s="90"/>
      <c r="P31" s="90"/>
      <c r="Q31" s="90"/>
      <c r="R31" s="90"/>
      <c r="S31" s="90"/>
      <c r="T31" s="90"/>
    </row>
    <row r="32" spans="1:20" x14ac:dyDescent="0.25">
      <c r="A32" s="76">
        <v>36678</v>
      </c>
      <c r="B32" s="105">
        <v>1138049</v>
      </c>
      <c r="C32" s="94">
        <v>542325.24</v>
      </c>
      <c r="D32" s="94">
        <v>702742.89</v>
      </c>
      <c r="M32" s="90">
        <f t="shared" si="0"/>
        <v>0.47653944601682352</v>
      </c>
      <c r="N32" s="90">
        <f t="shared" si="1"/>
        <v>0.61749791968535628</v>
      </c>
      <c r="O32" s="90"/>
      <c r="P32" s="90"/>
      <c r="Q32" s="90"/>
      <c r="R32" s="90"/>
      <c r="S32" s="90"/>
      <c r="T32" s="90"/>
    </row>
    <row r="33" spans="1:20" x14ac:dyDescent="0.25">
      <c r="A33" s="76">
        <v>36708</v>
      </c>
      <c r="B33" s="105">
        <v>1150228.8999999999</v>
      </c>
      <c r="C33" s="94">
        <v>544933.5</v>
      </c>
      <c r="D33" s="94">
        <v>718905.03</v>
      </c>
      <c r="M33" s="90">
        <f t="shared" si="0"/>
        <v>0.47376091837024792</v>
      </c>
      <c r="N33" s="90">
        <f t="shared" si="1"/>
        <v>0.62501040445080114</v>
      </c>
      <c r="O33" s="90"/>
      <c r="P33" s="90"/>
      <c r="Q33" s="90"/>
      <c r="R33" s="90"/>
      <c r="S33" s="90"/>
      <c r="T33" s="90"/>
    </row>
    <row r="34" spans="1:20" x14ac:dyDescent="0.25">
      <c r="A34" s="76">
        <v>36739</v>
      </c>
      <c r="B34" s="105">
        <v>1163123.3999999999</v>
      </c>
      <c r="C34" s="94">
        <v>544172.98</v>
      </c>
      <c r="D34" s="94">
        <v>723791.27</v>
      </c>
      <c r="M34" s="90">
        <f t="shared" si="0"/>
        <v>0.46785489828508309</v>
      </c>
      <c r="N34" s="90">
        <f t="shared" si="1"/>
        <v>0.62228244225849128</v>
      </c>
      <c r="O34" s="90"/>
      <c r="P34" s="90"/>
      <c r="Q34" s="90"/>
      <c r="R34" s="90"/>
      <c r="S34" s="90"/>
      <c r="T34" s="90"/>
    </row>
    <row r="35" spans="1:20" x14ac:dyDescent="0.25">
      <c r="A35" s="76">
        <v>36770</v>
      </c>
      <c r="B35" s="105">
        <v>1172819.2</v>
      </c>
      <c r="C35" s="94">
        <v>547947.29</v>
      </c>
      <c r="D35" s="94">
        <v>731588.52</v>
      </c>
      <c r="M35" s="90">
        <f t="shared" si="0"/>
        <v>0.46720525209682795</v>
      </c>
      <c r="N35" s="90">
        <f t="shared" si="1"/>
        <v>0.62378627498594841</v>
      </c>
      <c r="O35" s="90"/>
      <c r="P35" s="90"/>
      <c r="Q35" s="90"/>
      <c r="R35" s="90"/>
      <c r="S35" s="90"/>
      <c r="T35" s="90"/>
    </row>
    <row r="36" spans="1:20" x14ac:dyDescent="0.25">
      <c r="A36" s="76">
        <v>36800</v>
      </c>
      <c r="B36" s="105">
        <v>1183898</v>
      </c>
      <c r="C36" s="94">
        <v>557324.05000000005</v>
      </c>
      <c r="D36" s="94">
        <v>737439.27</v>
      </c>
      <c r="M36" s="90">
        <f t="shared" si="0"/>
        <v>0.47075343483982579</v>
      </c>
      <c r="N36" s="90">
        <f t="shared" si="1"/>
        <v>0.62289088249156599</v>
      </c>
      <c r="O36" s="90"/>
      <c r="P36" s="90"/>
      <c r="Q36" s="90"/>
      <c r="R36" s="90"/>
      <c r="S36" s="90"/>
      <c r="T36" s="90"/>
    </row>
    <row r="37" spans="1:20" x14ac:dyDescent="0.25">
      <c r="A37" s="76">
        <v>36831</v>
      </c>
      <c r="B37" s="105">
        <v>1192012.8999999999</v>
      </c>
      <c r="C37" s="94">
        <v>555989.99</v>
      </c>
      <c r="D37" s="94">
        <v>736574.12</v>
      </c>
      <c r="M37" s="90">
        <f t="shared" si="0"/>
        <v>0.46642950760012752</v>
      </c>
      <c r="N37" s="90">
        <f t="shared" si="1"/>
        <v>0.6179246214533417</v>
      </c>
      <c r="O37" s="90"/>
      <c r="P37" s="90"/>
      <c r="Q37" s="90"/>
      <c r="R37" s="90"/>
      <c r="S37" s="90"/>
      <c r="T37" s="90"/>
    </row>
    <row r="38" spans="1:20" x14ac:dyDescent="0.25">
      <c r="A38" s="76">
        <v>36861</v>
      </c>
      <c r="B38" s="105">
        <v>1199092.1000000001</v>
      </c>
      <c r="C38" s="94">
        <v>563163.14</v>
      </c>
      <c r="D38" s="94">
        <v>745807.35</v>
      </c>
      <c r="M38" s="90">
        <f t="shared" si="0"/>
        <v>0.46965795204555177</v>
      </c>
      <c r="N38" s="90">
        <f t="shared" si="1"/>
        <v>0.62197670220661105</v>
      </c>
      <c r="O38" s="90"/>
      <c r="P38" s="90"/>
      <c r="Q38" s="90"/>
      <c r="R38" s="90"/>
      <c r="S38" s="90"/>
      <c r="T38" s="90"/>
    </row>
    <row r="39" spans="1:20" x14ac:dyDescent="0.25">
      <c r="A39" s="76">
        <v>36892</v>
      </c>
      <c r="B39" s="105">
        <v>1209046.1000000001</v>
      </c>
      <c r="C39" s="94">
        <v>564447.16</v>
      </c>
      <c r="D39" s="94">
        <v>751214.25</v>
      </c>
      <c r="K39" s="106"/>
      <c r="M39" s="90">
        <f t="shared" si="0"/>
        <v>0.4668532986459325</v>
      </c>
      <c r="N39" s="90">
        <f t="shared" si="1"/>
        <v>0.62132804530778429</v>
      </c>
      <c r="O39" s="90"/>
      <c r="P39" s="90"/>
      <c r="Q39" s="90"/>
      <c r="R39" s="90"/>
      <c r="S39" s="90"/>
      <c r="T39" s="90"/>
    </row>
    <row r="40" spans="1:20" x14ac:dyDescent="0.25">
      <c r="A40" s="76">
        <v>36923</v>
      </c>
      <c r="B40" s="105">
        <v>1218911</v>
      </c>
      <c r="C40" s="94">
        <v>575334.80000000005</v>
      </c>
      <c r="D40" s="94">
        <v>758881.03</v>
      </c>
      <c r="K40" s="106"/>
      <c r="M40" s="90">
        <f t="shared" si="0"/>
        <v>0.47200722612233381</v>
      </c>
      <c r="N40" s="90">
        <f t="shared" si="1"/>
        <v>0.62258936870698522</v>
      </c>
      <c r="O40" s="90"/>
      <c r="P40" s="90"/>
      <c r="Q40" s="90"/>
      <c r="R40" s="90"/>
      <c r="S40" s="90"/>
      <c r="T40" s="90"/>
    </row>
    <row r="41" spans="1:20" x14ac:dyDescent="0.25">
      <c r="A41" s="76">
        <v>36951</v>
      </c>
      <c r="B41" s="105">
        <v>1234635</v>
      </c>
      <c r="C41" s="94">
        <v>588717.85</v>
      </c>
      <c r="D41" s="94">
        <v>780864.83</v>
      </c>
      <c r="K41" s="106"/>
      <c r="M41" s="90">
        <f t="shared" si="0"/>
        <v>0.47683554248826576</v>
      </c>
      <c r="N41" s="90">
        <f t="shared" si="1"/>
        <v>0.63246613776541238</v>
      </c>
      <c r="O41" s="90"/>
      <c r="P41" s="90"/>
      <c r="Q41" s="90"/>
      <c r="R41" s="90"/>
      <c r="S41" s="90"/>
      <c r="T41" s="90"/>
    </row>
    <row r="42" spans="1:20" x14ac:dyDescent="0.25">
      <c r="A42" s="76">
        <v>36982</v>
      </c>
      <c r="B42" s="105">
        <v>1250830.7</v>
      </c>
      <c r="C42" s="94">
        <v>596721.63</v>
      </c>
      <c r="D42" s="94">
        <v>789558.26</v>
      </c>
      <c r="K42" s="106"/>
      <c r="M42" s="90">
        <f t="shared" si="0"/>
        <v>0.47706026882774788</v>
      </c>
      <c r="N42" s="90">
        <f t="shared" si="1"/>
        <v>0.63122711970532863</v>
      </c>
      <c r="O42" s="90"/>
      <c r="P42" s="90"/>
      <c r="Q42" s="90"/>
      <c r="R42" s="90"/>
      <c r="S42" s="90"/>
      <c r="T42" s="90"/>
    </row>
    <row r="43" spans="1:20" x14ac:dyDescent="0.25">
      <c r="A43" s="76">
        <v>37012</v>
      </c>
      <c r="B43" s="105">
        <v>1263306</v>
      </c>
      <c r="C43" s="94">
        <v>618513.85</v>
      </c>
      <c r="D43" s="94">
        <v>807300.23</v>
      </c>
      <c r="K43" s="106"/>
      <c r="M43" s="90">
        <f t="shared" si="0"/>
        <v>0.48959939238790917</v>
      </c>
      <c r="N43" s="90">
        <f t="shared" si="1"/>
        <v>0.63903775490657055</v>
      </c>
      <c r="O43" s="90"/>
      <c r="P43" s="90"/>
      <c r="Q43" s="90"/>
      <c r="R43" s="90"/>
      <c r="S43" s="90"/>
      <c r="T43" s="90"/>
    </row>
    <row r="44" spans="1:20" x14ac:dyDescent="0.25">
      <c r="A44" s="76">
        <v>37043</v>
      </c>
      <c r="B44" s="105">
        <v>1265570</v>
      </c>
      <c r="C44" s="94">
        <v>619441.72</v>
      </c>
      <c r="D44" s="94">
        <v>823616.02</v>
      </c>
      <c r="K44" s="106"/>
      <c r="M44" s="90">
        <f t="shared" si="0"/>
        <v>0.48945670330364971</v>
      </c>
      <c r="N44" s="90">
        <f t="shared" si="1"/>
        <v>0.65078661788759218</v>
      </c>
      <c r="O44" s="90"/>
      <c r="P44" s="90"/>
      <c r="Q44" s="90"/>
      <c r="R44" s="90"/>
      <c r="S44" s="90"/>
      <c r="T44" s="90"/>
    </row>
    <row r="45" spans="1:20" x14ac:dyDescent="0.25">
      <c r="A45" s="76">
        <v>37073</v>
      </c>
      <c r="B45" s="105">
        <v>1272918.6000000001</v>
      </c>
      <c r="C45" s="94">
        <v>641292.29</v>
      </c>
      <c r="D45" s="94">
        <v>829960.84</v>
      </c>
      <c r="K45" s="106"/>
      <c r="M45" s="90">
        <f t="shared" si="0"/>
        <v>0.50379677852142313</v>
      </c>
      <c r="N45" s="90">
        <f t="shared" si="1"/>
        <v>0.65201407222739927</v>
      </c>
      <c r="O45" s="90"/>
      <c r="P45" s="90"/>
      <c r="Q45" s="90"/>
      <c r="R45" s="90"/>
      <c r="S45" s="90"/>
      <c r="T45" s="90"/>
    </row>
    <row r="46" spans="1:20" x14ac:dyDescent="0.25">
      <c r="A46" s="76">
        <v>37104</v>
      </c>
      <c r="B46" s="105">
        <v>1280805.3999999999</v>
      </c>
      <c r="C46" s="94">
        <v>658284.09</v>
      </c>
      <c r="D46" s="94">
        <v>848716.31</v>
      </c>
      <c r="K46" s="106"/>
      <c r="M46" s="90">
        <f t="shared" si="0"/>
        <v>0.51396105138220061</v>
      </c>
      <c r="N46" s="90">
        <f t="shared" si="1"/>
        <v>0.66264266999498922</v>
      </c>
      <c r="O46" s="90"/>
      <c r="P46" s="90"/>
      <c r="Q46" s="90"/>
      <c r="R46" s="90"/>
      <c r="S46" s="90"/>
      <c r="T46" s="90"/>
    </row>
    <row r="47" spans="1:20" x14ac:dyDescent="0.25">
      <c r="A47" s="76">
        <v>37135</v>
      </c>
      <c r="B47" s="105">
        <v>1289198.6000000001</v>
      </c>
      <c r="C47" s="94">
        <v>671931.1</v>
      </c>
      <c r="D47" s="94">
        <v>875364.79</v>
      </c>
      <c r="K47" s="106"/>
      <c r="M47" s="90">
        <f t="shared" si="0"/>
        <v>0.52120061253557048</v>
      </c>
      <c r="N47" s="90">
        <f t="shared" si="1"/>
        <v>0.67899917824918521</v>
      </c>
      <c r="O47" s="90"/>
      <c r="P47" s="90"/>
      <c r="Q47" s="90"/>
      <c r="R47" s="90"/>
      <c r="S47" s="90"/>
      <c r="T47" s="90"/>
    </row>
    <row r="48" spans="1:20" x14ac:dyDescent="0.25">
      <c r="A48" s="76">
        <v>37165</v>
      </c>
      <c r="B48" s="105">
        <v>1298386.5</v>
      </c>
      <c r="C48" s="94">
        <v>674955.08</v>
      </c>
      <c r="D48" s="94">
        <v>901707.25</v>
      </c>
      <c r="K48" s="106"/>
      <c r="M48" s="90">
        <f t="shared" si="0"/>
        <v>0.51984141856065202</v>
      </c>
      <c r="N48" s="90">
        <f t="shared" si="1"/>
        <v>0.69448292168780257</v>
      </c>
      <c r="O48" s="90"/>
      <c r="P48" s="90"/>
      <c r="Q48" s="90"/>
      <c r="R48" s="90"/>
      <c r="S48" s="90"/>
      <c r="T48" s="90"/>
    </row>
    <row r="49" spans="1:23" x14ac:dyDescent="0.25">
      <c r="A49" s="76">
        <v>37196</v>
      </c>
      <c r="B49" s="105">
        <v>1308590.3999999999</v>
      </c>
      <c r="C49" s="94">
        <v>660397.80000000005</v>
      </c>
      <c r="D49" s="94">
        <v>890585.3</v>
      </c>
      <c r="K49" s="106"/>
      <c r="M49" s="90">
        <f t="shared" si="0"/>
        <v>0.504663491341523</v>
      </c>
      <c r="N49" s="90">
        <f>D49/$B49</f>
        <v>0.68056841927007883</v>
      </c>
      <c r="O49" s="90"/>
      <c r="P49" s="90"/>
      <c r="Q49" s="90"/>
      <c r="R49" s="90"/>
      <c r="S49" s="90"/>
      <c r="T49" s="90"/>
    </row>
    <row r="50" spans="1:23" x14ac:dyDescent="0.25">
      <c r="A50" s="76">
        <v>37226</v>
      </c>
      <c r="B50" s="105">
        <v>1315755.5</v>
      </c>
      <c r="C50" s="94">
        <v>677430.83</v>
      </c>
      <c r="D50" s="94">
        <v>885907.19</v>
      </c>
      <c r="E50" s="94">
        <v>126197.60468907999</v>
      </c>
      <c r="F50" s="94">
        <v>-8775.5154042400009</v>
      </c>
      <c r="G50" s="94">
        <v>189441.93915729003</v>
      </c>
      <c r="H50" s="94">
        <f>G50-F50</f>
        <v>198217.45456153003</v>
      </c>
      <c r="I50" s="94">
        <f t="shared" ref="I50:I81" si="2">D50-H50</f>
        <v>687689.73543846991</v>
      </c>
      <c r="J50" s="94">
        <f>I50+E50</f>
        <v>813887.34012754995</v>
      </c>
      <c r="K50" s="106">
        <v>4252.0996999999998</v>
      </c>
      <c r="L50" s="107"/>
      <c r="M50" s="90">
        <f t="shared" si="0"/>
        <v>0.51486072450390663</v>
      </c>
      <c r="N50" s="90">
        <f t="shared" ref="N50:N113" si="3">D50/$B50</f>
        <v>0.67330684918284589</v>
      </c>
      <c r="O50" s="90">
        <f t="shared" ref="O50:O113" si="4">E50/$B50</f>
        <v>9.5912656028479454E-2</v>
      </c>
      <c r="P50" s="90">
        <f t="shared" ref="P50:P113" si="5">F50/$B50</f>
        <v>-6.6695639153626952E-3</v>
      </c>
      <c r="Q50" s="90">
        <f t="shared" ref="Q50:Q113" si="6">G50/$B50</f>
        <v>0.14397959131258811</v>
      </c>
      <c r="R50" s="90">
        <f t="shared" ref="R50:R113" si="7">H50/$B50</f>
        <v>0.1506491552279508</v>
      </c>
      <c r="S50" s="90">
        <f t="shared" ref="S50:S113" si="8">I50/$B50</f>
        <v>0.52265769395489503</v>
      </c>
      <c r="T50" s="90">
        <f t="shared" ref="T50:T113" si="9">J50/$B50</f>
        <v>0.61857034998337457</v>
      </c>
      <c r="U50" s="90">
        <f t="shared" ref="U50:U113" si="10">K50/$B50</f>
        <v>3.231679213957304E-3</v>
      </c>
      <c r="V50" s="90"/>
      <c r="W50" s="90"/>
    </row>
    <row r="51" spans="1:23" x14ac:dyDescent="0.25">
      <c r="A51" s="76">
        <v>37257</v>
      </c>
      <c r="B51" s="105">
        <v>1325599.6000000001</v>
      </c>
      <c r="C51" s="94">
        <v>693017.99</v>
      </c>
      <c r="D51" s="94">
        <v>906266.93</v>
      </c>
      <c r="E51" s="94">
        <v>127453.04772593999</v>
      </c>
      <c r="F51" s="94">
        <v>-11.749269880000156</v>
      </c>
      <c r="G51" s="94">
        <v>192155.45948089997</v>
      </c>
      <c r="H51" s="94">
        <f t="shared" ref="H51:H113" si="11">G51-F51</f>
        <v>192167.20875077997</v>
      </c>
      <c r="I51" s="94">
        <f t="shared" si="2"/>
        <v>714099.72124922008</v>
      </c>
      <c r="J51" s="94">
        <f t="shared" ref="J51:J114" si="12">I51+E51</f>
        <v>841552.76897516008</v>
      </c>
      <c r="K51" s="106">
        <v>4262.7406000000001</v>
      </c>
      <c r="M51" s="90">
        <f t="shared" si="0"/>
        <v>0.52279586535783495</v>
      </c>
      <c r="N51" s="90">
        <f t="shared" si="3"/>
        <v>0.68366566344769564</v>
      </c>
      <c r="O51" s="90">
        <f t="shared" si="4"/>
        <v>9.6147469964490015E-2</v>
      </c>
      <c r="P51" s="90">
        <f t="shared" si="5"/>
        <v>-8.8633625719260598E-6</v>
      </c>
      <c r="Q51" s="90">
        <f t="shared" si="6"/>
        <v>0.14495739096549212</v>
      </c>
      <c r="R51" s="90">
        <f t="shared" si="7"/>
        <v>0.14496625432806404</v>
      </c>
      <c r="S51" s="90">
        <f t="shared" si="8"/>
        <v>0.53869940911963166</v>
      </c>
      <c r="T51" s="90">
        <f t="shared" si="9"/>
        <v>0.63484687908412163</v>
      </c>
      <c r="U51" s="90">
        <f t="shared" si="10"/>
        <v>3.2157075183185026E-3</v>
      </c>
      <c r="V51" s="90"/>
      <c r="W51" s="90"/>
    </row>
    <row r="52" spans="1:23" x14ac:dyDescent="0.25">
      <c r="A52" s="76">
        <v>37288</v>
      </c>
      <c r="B52" s="105">
        <v>1335441.3999999999</v>
      </c>
      <c r="C52" s="94">
        <v>686807.4</v>
      </c>
      <c r="D52" s="94">
        <v>904899.76</v>
      </c>
      <c r="E52" s="94">
        <v>119311.65784622999</v>
      </c>
      <c r="F52" s="94">
        <v>4552.4330890500005</v>
      </c>
      <c r="G52" s="94">
        <v>194977.83566369</v>
      </c>
      <c r="H52" s="94">
        <f t="shared" si="11"/>
        <v>190425.40257464</v>
      </c>
      <c r="I52" s="94">
        <f t="shared" si="2"/>
        <v>714474.35742536001</v>
      </c>
      <c r="J52" s="94">
        <f t="shared" si="12"/>
        <v>833786.01527158997</v>
      </c>
      <c r="K52" s="106">
        <v>4297.3103000000001</v>
      </c>
      <c r="M52" s="90">
        <f t="shared" si="0"/>
        <v>0.51429242795677899</v>
      </c>
      <c r="N52" s="90">
        <f t="shared" si="3"/>
        <v>0.67760349499423944</v>
      </c>
      <c r="O52" s="90">
        <f t="shared" si="4"/>
        <v>8.9342488443319198E-2</v>
      </c>
      <c r="P52" s="90">
        <f t="shared" si="5"/>
        <v>3.408935119916157E-3</v>
      </c>
      <c r="Q52" s="90">
        <f t="shared" si="6"/>
        <v>0.14600253943279728</v>
      </c>
      <c r="R52" s="90">
        <f t="shared" si="7"/>
        <v>0.14259360431288112</v>
      </c>
      <c r="S52" s="90">
        <f t="shared" si="8"/>
        <v>0.53500989068135829</v>
      </c>
      <c r="T52" s="90">
        <f t="shared" si="9"/>
        <v>0.62435237912467745</v>
      </c>
      <c r="U52" s="90">
        <f t="shared" si="10"/>
        <v>3.2178950719964202E-3</v>
      </c>
      <c r="V52" s="90"/>
      <c r="W52" s="90"/>
    </row>
    <row r="53" spans="1:23" x14ac:dyDescent="0.25">
      <c r="A53" s="76">
        <v>37316</v>
      </c>
      <c r="B53" s="105">
        <v>1345582.3</v>
      </c>
      <c r="C53" s="94">
        <v>686333.45</v>
      </c>
      <c r="D53" s="94">
        <v>906714.79</v>
      </c>
      <c r="E53" s="94">
        <v>114440.72499175</v>
      </c>
      <c r="F53" s="94">
        <v>12194.47228871</v>
      </c>
      <c r="G53" s="94">
        <v>196771.01761994758</v>
      </c>
      <c r="H53" s="94">
        <f t="shared" si="11"/>
        <v>184576.54533123758</v>
      </c>
      <c r="I53" s="94">
        <f t="shared" si="2"/>
        <v>722138.24466876243</v>
      </c>
      <c r="J53" s="94">
        <f t="shared" si="12"/>
        <v>836578.9696605124</v>
      </c>
      <c r="K53" s="106">
        <v>4332.0607</v>
      </c>
      <c r="M53" s="90">
        <f t="shared" si="0"/>
        <v>0.5100642673435879</v>
      </c>
      <c r="N53" s="90">
        <f t="shared" si="3"/>
        <v>0.67384565774980842</v>
      </c>
      <c r="O53" s="90">
        <f t="shared" si="4"/>
        <v>8.5049219948679464E-2</v>
      </c>
      <c r="P53" s="90">
        <f t="shared" si="5"/>
        <v>9.0625986152686449E-3</v>
      </c>
      <c r="Q53" s="90">
        <f t="shared" si="6"/>
        <v>0.14623484391846384</v>
      </c>
      <c r="R53" s="90">
        <f t="shared" si="7"/>
        <v>0.13717224530319519</v>
      </c>
      <c r="S53" s="90">
        <f t="shared" si="8"/>
        <v>0.53667341244661315</v>
      </c>
      <c r="T53" s="90">
        <f t="shared" si="9"/>
        <v>0.62172263239529268</v>
      </c>
      <c r="U53" s="90">
        <f t="shared" si="10"/>
        <v>3.2194691472977907E-3</v>
      </c>
      <c r="V53" s="90"/>
      <c r="W53" s="90"/>
    </row>
    <row r="54" spans="1:23" x14ac:dyDescent="0.25">
      <c r="A54" s="76">
        <v>37347</v>
      </c>
      <c r="B54" s="105">
        <v>1358396.3</v>
      </c>
      <c r="C54" s="94">
        <v>692103.56</v>
      </c>
      <c r="D54" s="94">
        <v>929155.62</v>
      </c>
      <c r="E54" s="94">
        <v>107250.75018448001</v>
      </c>
      <c r="F54" s="94">
        <v>15907.399481129998</v>
      </c>
      <c r="G54" s="94">
        <v>200446.83884528</v>
      </c>
      <c r="H54" s="94">
        <f t="shared" si="11"/>
        <v>184539.43936414999</v>
      </c>
      <c r="I54" s="94">
        <f t="shared" si="2"/>
        <v>744616.18063584995</v>
      </c>
      <c r="J54" s="94">
        <f t="shared" si="12"/>
        <v>851866.93082032993</v>
      </c>
      <c r="K54" s="106">
        <v>5544.3185354200014</v>
      </c>
      <c r="M54" s="90">
        <f t="shared" si="0"/>
        <v>0.50950047493503925</v>
      </c>
      <c r="N54" s="90">
        <f t="shared" si="3"/>
        <v>0.68400923942445957</v>
      </c>
      <c r="O54" s="90">
        <f t="shared" si="4"/>
        <v>7.8953947522148002E-2</v>
      </c>
      <c r="P54" s="90">
        <f t="shared" si="5"/>
        <v>1.1710426096662658E-2</v>
      </c>
      <c r="Q54" s="90">
        <f t="shared" si="6"/>
        <v>0.14756138458657461</v>
      </c>
      <c r="R54" s="90">
        <f t="shared" si="7"/>
        <v>0.13585095848991197</v>
      </c>
      <c r="S54" s="90">
        <f t="shared" si="8"/>
        <v>0.54815828093454755</v>
      </c>
      <c r="T54" s="90">
        <f t="shared" si="9"/>
        <v>0.62711222845669556</v>
      </c>
      <c r="U54" s="90">
        <f t="shared" si="10"/>
        <v>4.0815176951085634E-3</v>
      </c>
      <c r="V54" s="90"/>
      <c r="W54" s="90"/>
    </row>
    <row r="55" spans="1:23" x14ac:dyDescent="0.25">
      <c r="A55" s="76">
        <v>37377</v>
      </c>
      <c r="B55" s="105">
        <v>1370746.6</v>
      </c>
      <c r="C55" s="94">
        <v>715143.05</v>
      </c>
      <c r="D55" s="94">
        <v>956468.85</v>
      </c>
      <c r="E55" s="94">
        <v>107176.9126866</v>
      </c>
      <c r="F55" s="94">
        <v>19716.488986149998</v>
      </c>
      <c r="G55" s="94">
        <v>208507.78017144999</v>
      </c>
      <c r="H55" s="94">
        <f t="shared" si="11"/>
        <v>188791.29118529998</v>
      </c>
      <c r="I55" s="94">
        <f t="shared" si="2"/>
        <v>767677.55881469999</v>
      </c>
      <c r="J55" s="94">
        <f t="shared" si="12"/>
        <v>874854.47150129999</v>
      </c>
      <c r="K55" s="106">
        <v>5662.9983199999997</v>
      </c>
      <c r="M55" s="90">
        <f t="shared" si="0"/>
        <v>0.52171790905773541</v>
      </c>
      <c r="N55" s="90">
        <f t="shared" si="3"/>
        <v>0.69777218488085246</v>
      </c>
      <c r="O55" s="90">
        <f t="shared" si="4"/>
        <v>7.8188713133849827E-2</v>
      </c>
      <c r="P55" s="90">
        <f t="shared" si="5"/>
        <v>1.4383759176313111E-2</v>
      </c>
      <c r="Q55" s="90">
        <f t="shared" si="6"/>
        <v>0.15211256418323416</v>
      </c>
      <c r="R55" s="90">
        <f t="shared" si="7"/>
        <v>0.13772880500692103</v>
      </c>
      <c r="S55" s="90">
        <f t="shared" si="8"/>
        <v>0.56004337987393138</v>
      </c>
      <c r="T55" s="90">
        <f t="shared" si="9"/>
        <v>0.63823209300778128</v>
      </c>
      <c r="U55" s="90">
        <f t="shared" si="10"/>
        <v>4.131323995259225E-3</v>
      </c>
      <c r="V55" s="90"/>
      <c r="W55" s="90"/>
    </row>
    <row r="56" spans="1:23" x14ac:dyDescent="0.25">
      <c r="A56" s="76">
        <v>37408</v>
      </c>
      <c r="B56" s="105">
        <v>1389221.6</v>
      </c>
      <c r="C56" s="94">
        <v>757614.19</v>
      </c>
      <c r="D56" s="94">
        <v>999649.75</v>
      </c>
      <c r="E56" s="94">
        <v>114359.91408136</v>
      </c>
      <c r="F56" s="94">
        <v>32040.289071610001</v>
      </c>
      <c r="G56" s="94">
        <v>219304.95647339997</v>
      </c>
      <c r="H56" s="94">
        <f t="shared" si="11"/>
        <v>187264.66740178998</v>
      </c>
      <c r="I56" s="94">
        <f t="shared" si="2"/>
        <v>812385.08259821008</v>
      </c>
      <c r="J56" s="94">
        <f t="shared" si="12"/>
        <v>926744.99667957006</v>
      </c>
      <c r="K56" s="106">
        <v>5738.7025199999998</v>
      </c>
      <c r="M56" s="90">
        <f t="shared" si="0"/>
        <v>0.54535157673908896</v>
      </c>
      <c r="N56" s="90">
        <f t="shared" si="3"/>
        <v>0.71957544426317577</v>
      </c>
      <c r="O56" s="90">
        <f t="shared" si="4"/>
        <v>8.2319418357272869E-2</v>
      </c>
      <c r="P56" s="90">
        <f t="shared" si="5"/>
        <v>2.3063483228024959E-2</v>
      </c>
      <c r="Q56" s="90">
        <f t="shared" si="6"/>
        <v>0.15786175256229817</v>
      </c>
      <c r="R56" s="90">
        <f t="shared" si="7"/>
        <v>0.13479826933427322</v>
      </c>
      <c r="S56" s="90">
        <f t="shared" si="8"/>
        <v>0.58477717492890269</v>
      </c>
      <c r="T56" s="90">
        <f t="shared" si="9"/>
        <v>0.66709659328617554</v>
      </c>
      <c r="U56" s="90">
        <f t="shared" si="10"/>
        <v>4.1308762547314264E-3</v>
      </c>
      <c r="V56" s="90"/>
      <c r="W56" s="90"/>
    </row>
    <row r="57" spans="1:23" x14ac:dyDescent="0.25">
      <c r="A57" s="76">
        <v>37438</v>
      </c>
      <c r="B57" s="105">
        <v>1405319.2</v>
      </c>
      <c r="C57" s="94">
        <v>826210.62</v>
      </c>
      <c r="D57" s="94">
        <v>1097208.69</v>
      </c>
      <c r="E57" s="94">
        <v>99614.20129454002</v>
      </c>
      <c r="F57" s="94">
        <v>35831.171437929996</v>
      </c>
      <c r="G57" s="94">
        <v>240296.64588542999</v>
      </c>
      <c r="H57" s="94">
        <f t="shared" si="11"/>
        <v>204465.47444749999</v>
      </c>
      <c r="I57" s="94">
        <f t="shared" si="2"/>
        <v>892743.21555249998</v>
      </c>
      <c r="J57" s="94">
        <f t="shared" si="12"/>
        <v>992357.41684703995</v>
      </c>
      <c r="K57" s="106">
        <v>5775.9061700000002</v>
      </c>
      <c r="M57" s="90">
        <f t="shared" si="0"/>
        <v>0.58791669536714508</v>
      </c>
      <c r="N57" s="90">
        <f t="shared" si="3"/>
        <v>0.78075407352294057</v>
      </c>
      <c r="O57" s="90">
        <f t="shared" si="4"/>
        <v>7.0883683432589564E-2</v>
      </c>
      <c r="P57" s="90">
        <f t="shared" si="5"/>
        <v>2.5496820535811364E-2</v>
      </c>
      <c r="Q57" s="90">
        <f t="shared" si="6"/>
        <v>0.17099079403841488</v>
      </c>
      <c r="R57" s="90">
        <f t="shared" si="7"/>
        <v>0.14549397350260354</v>
      </c>
      <c r="S57" s="90">
        <f t="shared" si="8"/>
        <v>0.63526010002033706</v>
      </c>
      <c r="T57" s="90">
        <f t="shared" si="9"/>
        <v>0.7061437834529265</v>
      </c>
      <c r="U57" s="90">
        <f t="shared" si="10"/>
        <v>4.1100314932009758E-3</v>
      </c>
      <c r="V57" s="90"/>
      <c r="W57" s="90"/>
    </row>
    <row r="58" spans="1:23" x14ac:dyDescent="0.25">
      <c r="A58" s="76">
        <v>37469</v>
      </c>
      <c r="B58" s="105">
        <v>1420054.7</v>
      </c>
      <c r="C58" s="94">
        <v>793884.64</v>
      </c>
      <c r="D58" s="94">
        <v>1051398.95</v>
      </c>
      <c r="E58" s="94">
        <v>74619.11297093</v>
      </c>
      <c r="F58" s="94">
        <v>54549.47389008</v>
      </c>
      <c r="G58" s="94">
        <v>249860.50843773998</v>
      </c>
      <c r="H58" s="94">
        <f t="shared" si="11"/>
        <v>195311.03454765998</v>
      </c>
      <c r="I58" s="94">
        <f t="shared" si="2"/>
        <v>856087.91545233992</v>
      </c>
      <c r="J58" s="94">
        <f t="shared" si="12"/>
        <v>930707.02842326998</v>
      </c>
      <c r="K58" s="106">
        <v>8263.6953300000005</v>
      </c>
      <c r="M58" s="90">
        <f t="shared" si="0"/>
        <v>0.55905215482192339</v>
      </c>
      <c r="N58" s="90">
        <f t="shared" si="3"/>
        <v>0.74039327499144925</v>
      </c>
      <c r="O58" s="90">
        <f t="shared" si="4"/>
        <v>5.2546646950240722E-2</v>
      </c>
      <c r="P58" s="90">
        <f t="shared" si="5"/>
        <v>3.8413642721002228E-2</v>
      </c>
      <c r="Q58" s="90">
        <f t="shared" si="6"/>
        <v>0.17595132669026059</v>
      </c>
      <c r="R58" s="90">
        <f t="shared" si="7"/>
        <v>0.13753768396925836</v>
      </c>
      <c r="S58" s="90">
        <f t="shared" si="8"/>
        <v>0.60285559102219088</v>
      </c>
      <c r="T58" s="90">
        <f t="shared" si="9"/>
        <v>0.65540223797243158</v>
      </c>
      <c r="U58" s="90">
        <f t="shared" si="10"/>
        <v>5.8192795883144511E-3</v>
      </c>
      <c r="V58" s="90"/>
      <c r="W58" s="90"/>
    </row>
    <row r="59" spans="1:23" x14ac:dyDescent="0.25">
      <c r="A59" s="76">
        <v>37500</v>
      </c>
      <c r="B59" s="105">
        <v>1436491.7</v>
      </c>
      <c r="C59" s="94">
        <v>897021.16</v>
      </c>
      <c r="D59" s="94">
        <v>1163905.46</v>
      </c>
      <c r="E59" s="94">
        <v>93688.377660710001</v>
      </c>
      <c r="F59" s="94">
        <v>62482.470202060002</v>
      </c>
      <c r="G59" s="94">
        <v>275943.49771297997</v>
      </c>
      <c r="H59" s="94">
        <f t="shared" si="11"/>
        <v>213461.02751091996</v>
      </c>
      <c r="I59" s="94">
        <f t="shared" si="2"/>
        <v>950444.43248908001</v>
      </c>
      <c r="J59" s="94">
        <f t="shared" si="12"/>
        <v>1044132.81014979</v>
      </c>
      <c r="K59" s="106">
        <v>8924.3559999999998</v>
      </c>
      <c r="M59" s="90">
        <f t="shared" si="0"/>
        <v>0.62445272743309277</v>
      </c>
      <c r="N59" s="90">
        <f t="shared" si="3"/>
        <v>0.81024168813505848</v>
      </c>
      <c r="O59" s="90">
        <f t="shared" si="4"/>
        <v>6.5220270789389176E-2</v>
      </c>
      <c r="P59" s="90">
        <f t="shared" si="5"/>
        <v>4.3496575860521858E-2</v>
      </c>
      <c r="Q59" s="90">
        <f t="shared" si="6"/>
        <v>0.1920954348103647</v>
      </c>
      <c r="R59" s="90">
        <f t="shared" si="7"/>
        <v>0.14859885894984284</v>
      </c>
      <c r="S59" s="90">
        <f t="shared" si="8"/>
        <v>0.66164282918521566</v>
      </c>
      <c r="T59" s="90">
        <f t="shared" si="9"/>
        <v>0.72686309997460485</v>
      </c>
      <c r="U59" s="90">
        <f t="shared" si="10"/>
        <v>6.2126053356242848E-3</v>
      </c>
      <c r="V59" s="90"/>
      <c r="W59" s="90"/>
    </row>
    <row r="60" spans="1:23" x14ac:dyDescent="0.25">
      <c r="A60" s="76">
        <v>37530</v>
      </c>
      <c r="B60" s="105">
        <v>1453478.1</v>
      </c>
      <c r="C60" s="94">
        <v>877834.84</v>
      </c>
      <c r="D60" s="94">
        <v>1125597.75</v>
      </c>
      <c r="E60" s="94">
        <v>85085.908919280002</v>
      </c>
      <c r="F60" s="94">
        <v>66849.515560030006</v>
      </c>
      <c r="G60" s="94">
        <v>275686.30423508002</v>
      </c>
      <c r="H60" s="94">
        <f t="shared" si="11"/>
        <v>208836.78867505002</v>
      </c>
      <c r="I60" s="94">
        <f t="shared" si="2"/>
        <v>916760.96132494998</v>
      </c>
      <c r="J60" s="94">
        <f t="shared" si="12"/>
        <v>1001846.87024423</v>
      </c>
      <c r="K60" s="106">
        <v>10163.72171036</v>
      </c>
      <c r="M60" s="90">
        <f t="shared" si="0"/>
        <v>0.60395463818821893</v>
      </c>
      <c r="N60" s="90">
        <f t="shared" si="3"/>
        <v>0.77441672495787861</v>
      </c>
      <c r="O60" s="90">
        <f t="shared" si="4"/>
        <v>5.8539519046953647E-2</v>
      </c>
      <c r="P60" s="90">
        <f t="shared" si="5"/>
        <v>4.5992791745558467E-2</v>
      </c>
      <c r="Q60" s="90">
        <f t="shared" si="6"/>
        <v>0.18967351777441985</v>
      </c>
      <c r="R60" s="90">
        <f t="shared" si="7"/>
        <v>0.14368072602886139</v>
      </c>
      <c r="S60" s="90">
        <f t="shared" si="8"/>
        <v>0.63073599892901722</v>
      </c>
      <c r="T60" s="90">
        <f t="shared" si="9"/>
        <v>0.68927551797597086</v>
      </c>
      <c r="U60" s="90">
        <f t="shared" si="10"/>
        <v>6.9926899554661323E-3</v>
      </c>
      <c r="V60" s="90"/>
      <c r="W60" s="90"/>
    </row>
    <row r="61" spans="1:23" x14ac:dyDescent="0.25">
      <c r="A61" s="76">
        <v>37561</v>
      </c>
      <c r="B61" s="105">
        <v>1471562.8</v>
      </c>
      <c r="C61" s="94">
        <v>880667.62</v>
      </c>
      <c r="D61" s="94">
        <v>1138161.81</v>
      </c>
      <c r="E61" s="94">
        <v>75767.368369999997</v>
      </c>
      <c r="F61" s="94">
        <v>74376.890403900004</v>
      </c>
      <c r="G61" s="94">
        <v>278758.92418783996</v>
      </c>
      <c r="H61" s="94">
        <f t="shared" si="11"/>
        <v>204382.03378393996</v>
      </c>
      <c r="I61" s="94">
        <f t="shared" si="2"/>
        <v>933779.77621606016</v>
      </c>
      <c r="J61" s="94">
        <f t="shared" si="12"/>
        <v>1009547.1445860602</v>
      </c>
      <c r="K61" s="106">
        <v>10401.3917</v>
      </c>
      <c r="M61" s="90">
        <f t="shared" si="0"/>
        <v>0.59845738149945071</v>
      </c>
      <c r="N61" s="90">
        <f t="shared" si="3"/>
        <v>0.77343747069442093</v>
      </c>
      <c r="O61" s="90">
        <f t="shared" si="4"/>
        <v>5.1487689393887912E-2</v>
      </c>
      <c r="P61" s="90">
        <f t="shared" si="5"/>
        <v>5.0542790565173301E-2</v>
      </c>
      <c r="Q61" s="90">
        <f t="shared" si="6"/>
        <v>0.18943053207640201</v>
      </c>
      <c r="R61" s="90">
        <f t="shared" si="7"/>
        <v>0.13888774151122871</v>
      </c>
      <c r="S61" s="90">
        <f t="shared" si="8"/>
        <v>0.6345497291831923</v>
      </c>
      <c r="T61" s="90">
        <f t="shared" si="9"/>
        <v>0.68603741857708023</v>
      </c>
      <c r="U61" s="90">
        <f t="shared" si="10"/>
        <v>7.0682621903733903E-3</v>
      </c>
      <c r="V61" s="90"/>
      <c r="W61" s="90"/>
    </row>
    <row r="62" spans="1:23" x14ac:dyDescent="0.25">
      <c r="A62" s="76">
        <v>37591</v>
      </c>
      <c r="B62" s="105">
        <v>1488787.3</v>
      </c>
      <c r="C62" s="94">
        <v>892291.84</v>
      </c>
      <c r="D62" s="94">
        <v>1132894.04</v>
      </c>
      <c r="E62" s="94">
        <v>67125.090096590007</v>
      </c>
      <c r="F62" s="94">
        <v>77088.69946743999</v>
      </c>
      <c r="G62" s="94">
        <v>282730.06493224</v>
      </c>
      <c r="H62" s="94">
        <f t="shared" si="11"/>
        <v>205641.36546480001</v>
      </c>
      <c r="I62" s="94">
        <f t="shared" si="2"/>
        <v>927252.6745352</v>
      </c>
      <c r="J62" s="94">
        <f t="shared" si="12"/>
        <v>994377.76463178999</v>
      </c>
      <c r="K62" s="106">
        <v>11807.981600000001</v>
      </c>
      <c r="M62" s="90">
        <f t="shared" si="0"/>
        <v>0.59934138341991494</v>
      </c>
      <c r="N62" s="90">
        <f t="shared" si="3"/>
        <v>0.76095090279182254</v>
      </c>
      <c r="O62" s="90">
        <f t="shared" si="4"/>
        <v>4.5087092089373684E-2</v>
      </c>
      <c r="P62" s="90">
        <f t="shared" si="5"/>
        <v>5.1779525166180548E-2</v>
      </c>
      <c r="Q62" s="90">
        <f t="shared" si="6"/>
        <v>0.18990628475420229</v>
      </c>
      <c r="R62" s="90">
        <f t="shared" si="7"/>
        <v>0.13812675958802173</v>
      </c>
      <c r="S62" s="90">
        <f t="shared" si="8"/>
        <v>0.62282414320380086</v>
      </c>
      <c r="T62" s="90">
        <f t="shared" si="9"/>
        <v>0.66791123529317453</v>
      </c>
      <c r="U62" s="90">
        <f t="shared" si="10"/>
        <v>7.9312750719998763E-3</v>
      </c>
      <c r="V62" s="90"/>
      <c r="W62" s="90"/>
    </row>
    <row r="63" spans="1:23" x14ac:dyDescent="0.25">
      <c r="A63" s="76">
        <v>37622</v>
      </c>
      <c r="B63" s="105">
        <v>1503589.9</v>
      </c>
      <c r="C63" s="94">
        <v>900852.65</v>
      </c>
      <c r="D63" s="94">
        <v>1163160.1000000001</v>
      </c>
      <c r="E63" s="94">
        <v>62812.915552110004</v>
      </c>
      <c r="F63" s="94">
        <v>91079.531234249996</v>
      </c>
      <c r="G63" s="94">
        <v>297840.53906376002</v>
      </c>
      <c r="H63" s="94">
        <f t="shared" si="11"/>
        <v>206761.00782951002</v>
      </c>
      <c r="I63" s="94">
        <f t="shared" si="2"/>
        <v>956399.09217049007</v>
      </c>
      <c r="J63" s="94">
        <f t="shared" si="12"/>
        <v>1019212.0077226001</v>
      </c>
      <c r="K63" s="106">
        <v>11687.788600000002</v>
      </c>
      <c r="M63" s="90">
        <f t="shared" si="0"/>
        <v>0.59913454459889637</v>
      </c>
      <c r="N63" s="90">
        <f t="shared" si="3"/>
        <v>0.77358866270650006</v>
      </c>
      <c r="O63" s="90">
        <f t="shared" si="4"/>
        <v>4.1775297607485933E-2</v>
      </c>
      <c r="P63" s="90">
        <f t="shared" si="5"/>
        <v>6.0574716040756857E-2</v>
      </c>
      <c r="Q63" s="90">
        <f t="shared" si="6"/>
        <v>0.19808628607026427</v>
      </c>
      <c r="R63" s="90">
        <f t="shared" si="7"/>
        <v>0.1375115700295074</v>
      </c>
      <c r="S63" s="90">
        <f t="shared" si="8"/>
        <v>0.63607709267699264</v>
      </c>
      <c r="T63" s="90">
        <f t="shared" si="9"/>
        <v>0.67785239028447863</v>
      </c>
      <c r="U63" s="90">
        <f t="shared" si="10"/>
        <v>7.7732555931640688E-3</v>
      </c>
      <c r="V63" s="90"/>
      <c r="W63" s="90"/>
    </row>
    <row r="64" spans="1:23" x14ac:dyDescent="0.25">
      <c r="A64" s="76">
        <v>37653</v>
      </c>
      <c r="B64" s="105">
        <v>1523486.4</v>
      </c>
      <c r="C64" s="94">
        <v>917116.33</v>
      </c>
      <c r="D64" s="94">
        <v>1185306.52</v>
      </c>
      <c r="E64" s="94">
        <v>59936.852905799999</v>
      </c>
      <c r="F64" s="94">
        <v>86283.994403110017</v>
      </c>
      <c r="G64" s="94">
        <v>303419.18586919998</v>
      </c>
      <c r="H64" s="94">
        <f t="shared" si="11"/>
        <v>217135.19146608998</v>
      </c>
      <c r="I64" s="94">
        <f t="shared" si="2"/>
        <v>968171.32853390998</v>
      </c>
      <c r="J64" s="94">
        <f t="shared" si="12"/>
        <v>1028108.18143971</v>
      </c>
      <c r="K64" s="106">
        <v>11870.7501813</v>
      </c>
      <c r="M64" s="90">
        <f t="shared" si="0"/>
        <v>0.6019852425331792</v>
      </c>
      <c r="N64" s="90">
        <f t="shared" si="3"/>
        <v>0.77802238339639929</v>
      </c>
      <c r="O64" s="90">
        <f t="shared" si="4"/>
        <v>3.9341902169786357E-2</v>
      </c>
      <c r="P64" s="90">
        <f t="shared" si="5"/>
        <v>5.6635880965599704E-2</v>
      </c>
      <c r="Q64" s="90">
        <f t="shared" si="6"/>
        <v>0.19916107283215656</v>
      </c>
      <c r="R64" s="90">
        <f t="shared" si="7"/>
        <v>0.14252519186655685</v>
      </c>
      <c r="S64" s="90">
        <f t="shared" si="8"/>
        <v>0.63549719152984241</v>
      </c>
      <c r="T64" s="90">
        <f t="shared" si="9"/>
        <v>0.67483909369962869</v>
      </c>
      <c r="U64" s="90">
        <f t="shared" si="10"/>
        <v>7.7918320644673961E-3</v>
      </c>
      <c r="V64" s="90"/>
      <c r="W64" s="90"/>
    </row>
    <row r="65" spans="1:23" x14ac:dyDescent="0.25">
      <c r="A65" s="76">
        <v>37681</v>
      </c>
      <c r="B65" s="105">
        <v>1543732.2</v>
      </c>
      <c r="C65" s="94">
        <v>902497.48</v>
      </c>
      <c r="D65" s="94">
        <v>1174872.3799999999</v>
      </c>
      <c r="E65" s="94">
        <v>53206.368455199998</v>
      </c>
      <c r="F65" s="94">
        <v>82437.52441090002</v>
      </c>
      <c r="G65" s="94">
        <v>301165.49359890004</v>
      </c>
      <c r="H65" s="94">
        <f t="shared" si="11"/>
        <v>218727.96918800002</v>
      </c>
      <c r="I65" s="94">
        <f t="shared" si="2"/>
        <v>956144.41081199981</v>
      </c>
      <c r="J65" s="94">
        <f t="shared" si="12"/>
        <v>1009350.7792671998</v>
      </c>
      <c r="K65" s="106">
        <v>12051.591200000001</v>
      </c>
      <c r="M65" s="90">
        <f t="shared" si="0"/>
        <v>0.58462049311402586</v>
      </c>
      <c r="N65" s="90">
        <f t="shared" si="3"/>
        <v>0.76105970970871761</v>
      </c>
      <c r="O65" s="90">
        <f t="shared" si="4"/>
        <v>3.4466061182891694E-2</v>
      </c>
      <c r="P65" s="90">
        <f t="shared" si="5"/>
        <v>5.3401441267403781E-2</v>
      </c>
      <c r="Q65" s="90">
        <f t="shared" si="6"/>
        <v>0.19508920886595488</v>
      </c>
      <c r="R65" s="90">
        <f t="shared" si="7"/>
        <v>0.14168776759855112</v>
      </c>
      <c r="S65" s="90">
        <f t="shared" si="8"/>
        <v>0.61937194211016644</v>
      </c>
      <c r="T65" s="90">
        <f t="shared" si="9"/>
        <v>0.65383800329305808</v>
      </c>
      <c r="U65" s="90">
        <f t="shared" si="10"/>
        <v>7.8067887681555134E-3</v>
      </c>
      <c r="V65" s="90"/>
      <c r="W65" s="90"/>
    </row>
    <row r="66" spans="1:23" x14ac:dyDescent="0.25">
      <c r="A66" s="76">
        <v>37712</v>
      </c>
      <c r="B66" s="105">
        <v>1564734.4</v>
      </c>
      <c r="C66" s="94">
        <v>851667.19</v>
      </c>
      <c r="D66" s="94">
        <v>1131297.06</v>
      </c>
      <c r="E66" s="94">
        <v>42517.570500310001</v>
      </c>
      <c r="F66" s="94">
        <v>63512.580797110008</v>
      </c>
      <c r="G66" s="94">
        <v>293681.06863906002</v>
      </c>
      <c r="H66" s="94">
        <f t="shared" si="11"/>
        <v>230168.48784195</v>
      </c>
      <c r="I66" s="94">
        <f t="shared" si="2"/>
        <v>901128.57215805002</v>
      </c>
      <c r="J66" s="94">
        <f t="shared" si="12"/>
        <v>943646.14265836007</v>
      </c>
      <c r="K66" s="106">
        <v>11821.336600000002</v>
      </c>
      <c r="M66" s="90">
        <f t="shared" si="0"/>
        <v>0.54428866010742782</v>
      </c>
      <c r="N66" s="90">
        <f t="shared" si="3"/>
        <v>0.72299622223426552</v>
      </c>
      <c r="O66" s="90">
        <f t="shared" si="4"/>
        <v>2.7172388170356582E-2</v>
      </c>
      <c r="P66" s="90">
        <f t="shared" si="5"/>
        <v>4.0590007350199506E-2</v>
      </c>
      <c r="Q66" s="90">
        <f t="shared" si="6"/>
        <v>0.18768748781841829</v>
      </c>
      <c r="R66" s="90">
        <f t="shared" si="7"/>
        <v>0.14709748046821877</v>
      </c>
      <c r="S66" s="90">
        <f t="shared" si="8"/>
        <v>0.57589874176604672</v>
      </c>
      <c r="T66" s="90">
        <f t="shared" si="9"/>
        <v>0.60307112993640333</v>
      </c>
      <c r="U66" s="90">
        <f t="shared" si="10"/>
        <v>7.5548518649554862E-3</v>
      </c>
      <c r="V66" s="90"/>
      <c r="W66" s="90"/>
    </row>
    <row r="67" spans="1:23" x14ac:dyDescent="0.25">
      <c r="A67" s="76">
        <v>37742</v>
      </c>
      <c r="B67" s="105">
        <v>1580787.7</v>
      </c>
      <c r="C67" s="94">
        <v>868861.49</v>
      </c>
      <c r="D67" s="94">
        <v>1165283.1200000001</v>
      </c>
      <c r="E67" s="94">
        <v>40601.194014920002</v>
      </c>
      <c r="F67" s="94">
        <v>60236.060905809994</v>
      </c>
      <c r="G67" s="94">
        <v>298949.54702077998</v>
      </c>
      <c r="H67" s="94">
        <f t="shared" si="11"/>
        <v>238713.48611497</v>
      </c>
      <c r="I67" s="94">
        <f t="shared" si="2"/>
        <v>926569.63388503017</v>
      </c>
      <c r="J67" s="94">
        <f t="shared" si="12"/>
        <v>967170.82789995021</v>
      </c>
      <c r="K67" s="106">
        <v>11999.618400000001</v>
      </c>
      <c r="M67" s="90">
        <f t="shared" ref="M67:M130" si="13">C67/$B67</f>
        <v>0.54963831639125227</v>
      </c>
      <c r="N67" s="90">
        <f t="shared" si="3"/>
        <v>0.7371534583676228</v>
      </c>
      <c r="O67" s="90">
        <f t="shared" si="4"/>
        <v>2.5684153548841508E-2</v>
      </c>
      <c r="P67" s="90">
        <f t="shared" si="5"/>
        <v>3.8105092104278135E-2</v>
      </c>
      <c r="Q67" s="90">
        <f t="shared" si="6"/>
        <v>0.1891142922106365</v>
      </c>
      <c r="R67" s="90">
        <f t="shared" si="7"/>
        <v>0.15100920010635838</v>
      </c>
      <c r="S67" s="90">
        <f t="shared" si="8"/>
        <v>0.58614425826126448</v>
      </c>
      <c r="T67" s="90">
        <f t="shared" si="9"/>
        <v>0.61182841181010594</v>
      </c>
      <c r="U67" s="90">
        <f t="shared" si="10"/>
        <v>7.590910784541151E-3</v>
      </c>
      <c r="V67" s="90"/>
      <c r="W67" s="90"/>
    </row>
    <row r="68" spans="1:23" x14ac:dyDescent="0.25">
      <c r="A68" s="76">
        <v>37773</v>
      </c>
      <c r="B68" s="105">
        <v>1595356.7</v>
      </c>
      <c r="C68" s="94">
        <v>868249.96</v>
      </c>
      <c r="D68" s="94">
        <v>1170449.67</v>
      </c>
      <c r="E68" s="94">
        <v>37001.559526329998</v>
      </c>
      <c r="F68" s="94">
        <v>60088.111711339996</v>
      </c>
      <c r="G68" s="94">
        <v>298967.83367887</v>
      </c>
      <c r="H68" s="94">
        <f t="shared" si="11"/>
        <v>238879.72196753</v>
      </c>
      <c r="I68" s="94">
        <f t="shared" si="2"/>
        <v>931569.94803246995</v>
      </c>
      <c r="J68" s="94">
        <f t="shared" si="12"/>
        <v>968571.50755879993</v>
      </c>
      <c r="K68" s="106">
        <v>12171.519000000002</v>
      </c>
      <c r="M68" s="90">
        <f t="shared" si="13"/>
        <v>0.54423563081535309</v>
      </c>
      <c r="N68" s="90">
        <f t="shared" si="3"/>
        <v>0.73366017142122508</v>
      </c>
      <c r="O68" s="90">
        <f t="shared" si="4"/>
        <v>2.3193283060979404E-2</v>
      </c>
      <c r="P68" s="90">
        <f t="shared" si="5"/>
        <v>3.7664374187503021E-2</v>
      </c>
      <c r="Q68" s="90">
        <f t="shared" si="6"/>
        <v>0.18739873890200856</v>
      </c>
      <c r="R68" s="90">
        <f t="shared" si="7"/>
        <v>0.14973436471450555</v>
      </c>
      <c r="S68" s="90">
        <f t="shared" si="8"/>
        <v>0.58392580670671956</v>
      </c>
      <c r="T68" s="90">
        <f t="shared" si="9"/>
        <v>0.60711908976769891</v>
      </c>
      <c r="U68" s="90">
        <f t="shared" si="10"/>
        <v>7.6293401970857063E-3</v>
      </c>
      <c r="V68" s="90"/>
      <c r="W68" s="90"/>
    </row>
    <row r="69" spans="1:23" x14ac:dyDescent="0.25">
      <c r="A69" s="76">
        <v>37803</v>
      </c>
      <c r="B69" s="105">
        <v>1614470.7</v>
      </c>
      <c r="C69" s="94">
        <v>888983.22</v>
      </c>
      <c r="D69" s="94">
        <v>1201674.18</v>
      </c>
      <c r="E69" s="94">
        <v>36046.222067069997</v>
      </c>
      <c r="F69" s="94">
        <v>57278.575133599996</v>
      </c>
      <c r="G69" s="94">
        <v>302438.72341380001</v>
      </c>
      <c r="H69" s="94">
        <f t="shared" si="11"/>
        <v>245160.14828020002</v>
      </c>
      <c r="I69" s="94">
        <f t="shared" si="2"/>
        <v>956514.03171979985</v>
      </c>
      <c r="J69" s="94">
        <f t="shared" si="12"/>
        <v>992560.25378686981</v>
      </c>
      <c r="K69" s="106">
        <v>13363.5733</v>
      </c>
      <c r="M69" s="90">
        <f t="shared" si="13"/>
        <v>0.55063447109941355</v>
      </c>
      <c r="N69" s="90">
        <f t="shared" si="3"/>
        <v>0.74431464132486269</v>
      </c>
      <c r="O69" s="90">
        <f t="shared" si="4"/>
        <v>2.2326959583143874E-2</v>
      </c>
      <c r="P69" s="90">
        <f t="shared" si="5"/>
        <v>3.5478237625247704E-2</v>
      </c>
      <c r="Q69" s="90">
        <f t="shared" si="6"/>
        <v>0.18732995489716847</v>
      </c>
      <c r="R69" s="90">
        <f t="shared" si="7"/>
        <v>0.15185171727192079</v>
      </c>
      <c r="S69" s="90">
        <f t="shared" si="8"/>
        <v>0.59246292405294187</v>
      </c>
      <c r="T69" s="90">
        <f t="shared" si="9"/>
        <v>0.61478988363608567</v>
      </c>
      <c r="U69" s="90">
        <f t="shared" si="10"/>
        <v>8.2773712152224253E-3</v>
      </c>
      <c r="V69" s="90"/>
      <c r="W69" s="90"/>
    </row>
    <row r="70" spans="1:23" x14ac:dyDescent="0.25">
      <c r="A70" s="76">
        <v>37834</v>
      </c>
      <c r="B70" s="105">
        <v>1631490</v>
      </c>
      <c r="C70" s="94">
        <v>904329.55</v>
      </c>
      <c r="D70" s="94">
        <v>1210777.04</v>
      </c>
      <c r="E70" s="94">
        <v>34136.079985379998</v>
      </c>
      <c r="F70" s="94">
        <v>69654.772541579994</v>
      </c>
      <c r="G70" s="94">
        <v>303883.45281494997</v>
      </c>
      <c r="H70" s="94">
        <f t="shared" si="11"/>
        <v>234228.68027336997</v>
      </c>
      <c r="I70" s="94">
        <f t="shared" si="2"/>
        <v>976548.35972663003</v>
      </c>
      <c r="J70" s="94">
        <f t="shared" si="12"/>
        <v>1010684.4397120101</v>
      </c>
      <c r="K70" s="106">
        <v>13538.5191</v>
      </c>
      <c r="M70" s="90">
        <f t="shared" si="13"/>
        <v>0.55429671649841561</v>
      </c>
      <c r="N70" s="90">
        <f t="shared" si="3"/>
        <v>0.74212961158205082</v>
      </c>
      <c r="O70" s="90">
        <f t="shared" si="4"/>
        <v>2.0923254194251881E-2</v>
      </c>
      <c r="P70" s="90">
        <f t="shared" si="5"/>
        <v>4.2693962293106298E-2</v>
      </c>
      <c r="Q70" s="90">
        <f t="shared" si="6"/>
        <v>0.1862613027446996</v>
      </c>
      <c r="R70" s="90">
        <f t="shared" si="7"/>
        <v>0.14356734045159331</v>
      </c>
      <c r="S70" s="90">
        <f t="shared" si="8"/>
        <v>0.59856227113045746</v>
      </c>
      <c r="T70" s="90">
        <f t="shared" si="9"/>
        <v>0.61948552532470935</v>
      </c>
      <c r="U70" s="90">
        <f t="shared" si="10"/>
        <v>8.2982544177408381E-3</v>
      </c>
      <c r="V70" s="90"/>
      <c r="W70" s="90"/>
    </row>
    <row r="71" spans="1:23" x14ac:dyDescent="0.25">
      <c r="A71" s="76">
        <v>37865</v>
      </c>
      <c r="B71" s="105">
        <v>1654912</v>
      </c>
      <c r="C71" s="94">
        <v>905763.09</v>
      </c>
      <c r="D71" s="94">
        <v>1230406.6399999999</v>
      </c>
      <c r="E71" s="94">
        <v>33660.368206139996</v>
      </c>
      <c r="F71" s="94">
        <v>71295.04811217</v>
      </c>
      <c r="G71" s="94">
        <v>310588.30233148998</v>
      </c>
      <c r="H71" s="94">
        <f t="shared" si="11"/>
        <v>239293.25421931996</v>
      </c>
      <c r="I71" s="94">
        <f t="shared" si="2"/>
        <v>991113.38578067999</v>
      </c>
      <c r="J71" s="94">
        <f t="shared" si="12"/>
        <v>1024773.75398682</v>
      </c>
      <c r="K71" s="106">
        <v>13789.1204</v>
      </c>
      <c r="M71" s="90">
        <f t="shared" si="13"/>
        <v>0.54731797823690931</v>
      </c>
      <c r="N71" s="90">
        <f t="shared" si="3"/>
        <v>0.7434876537241859</v>
      </c>
      <c r="O71" s="90">
        <f t="shared" si="4"/>
        <v>2.0339672566360021E-2</v>
      </c>
      <c r="P71" s="90">
        <f t="shared" si="5"/>
        <v>4.3080869624590311E-2</v>
      </c>
      <c r="Q71" s="90">
        <f t="shared" si="6"/>
        <v>0.18767662711460789</v>
      </c>
      <c r="R71" s="90">
        <f t="shared" si="7"/>
        <v>0.14459575749001757</v>
      </c>
      <c r="S71" s="90">
        <f t="shared" si="8"/>
        <v>0.59889189623416839</v>
      </c>
      <c r="T71" s="90">
        <f t="shared" si="9"/>
        <v>0.61923156880052832</v>
      </c>
      <c r="U71" s="90">
        <f t="shared" si="10"/>
        <v>8.3322378470879425E-3</v>
      </c>
      <c r="V71" s="90"/>
      <c r="W71" s="90"/>
    </row>
    <row r="72" spans="1:23" x14ac:dyDescent="0.25">
      <c r="A72" s="76">
        <v>37895</v>
      </c>
      <c r="B72" s="105">
        <v>1676712.4</v>
      </c>
      <c r="C72" s="94">
        <v>903867.83</v>
      </c>
      <c r="D72" s="94">
        <v>1231619.18</v>
      </c>
      <c r="E72" s="94">
        <v>32599.087158220002</v>
      </c>
      <c r="F72" s="94">
        <v>64662.964210419996</v>
      </c>
      <c r="G72" s="94">
        <v>303035.53923366999</v>
      </c>
      <c r="H72" s="94">
        <f t="shared" si="11"/>
        <v>238372.57502324998</v>
      </c>
      <c r="I72" s="94">
        <f t="shared" si="2"/>
        <v>993246.60497674998</v>
      </c>
      <c r="J72" s="94">
        <f t="shared" si="12"/>
        <v>1025845.69213497</v>
      </c>
      <c r="K72" s="106">
        <v>13437.8848</v>
      </c>
      <c r="M72" s="90">
        <f t="shared" si="13"/>
        <v>0.53907147701657121</v>
      </c>
      <c r="N72" s="90">
        <f t="shared" si="3"/>
        <v>0.73454408758472833</v>
      </c>
      <c r="O72" s="90">
        <f t="shared" si="4"/>
        <v>1.9442265207927134E-2</v>
      </c>
      <c r="P72" s="90">
        <f t="shared" si="5"/>
        <v>3.8565328323700597E-2</v>
      </c>
      <c r="Q72" s="90">
        <f t="shared" si="6"/>
        <v>0.18073197242035666</v>
      </c>
      <c r="R72" s="90">
        <f t="shared" si="7"/>
        <v>0.14216664409665605</v>
      </c>
      <c r="S72" s="90">
        <f t="shared" si="8"/>
        <v>0.59237744348807231</v>
      </c>
      <c r="T72" s="90">
        <f t="shared" si="9"/>
        <v>0.61181970869599944</v>
      </c>
      <c r="U72" s="90">
        <f t="shared" si="10"/>
        <v>8.0144244176878522E-3</v>
      </c>
      <c r="V72" s="90"/>
      <c r="W72" s="90"/>
    </row>
    <row r="73" spans="1:23" x14ac:dyDescent="0.25">
      <c r="A73" s="76">
        <v>37926</v>
      </c>
      <c r="B73" s="105">
        <v>1694390.2</v>
      </c>
      <c r="C73" s="94">
        <v>921084.79</v>
      </c>
      <c r="D73" s="94">
        <v>1247151.6000000001</v>
      </c>
      <c r="E73" s="94">
        <v>32841.184000482703</v>
      </c>
      <c r="F73" s="94">
        <v>65136.397564709994</v>
      </c>
      <c r="G73" s="94">
        <v>298806.31693498523</v>
      </c>
      <c r="H73" s="94">
        <f t="shared" si="11"/>
        <v>233669.91937027522</v>
      </c>
      <c r="I73" s="94">
        <f t="shared" si="2"/>
        <v>1013481.6806297249</v>
      </c>
      <c r="J73" s="94">
        <f t="shared" si="12"/>
        <v>1046322.8646302075</v>
      </c>
      <c r="K73" s="106">
        <v>13590.612499999999</v>
      </c>
      <c r="M73" s="90">
        <f t="shared" si="13"/>
        <v>0.54360842620548677</v>
      </c>
      <c r="N73" s="90">
        <f t="shared" si="3"/>
        <v>0.73604745825371287</v>
      </c>
      <c r="O73" s="90">
        <f t="shared" si="4"/>
        <v>1.9382302848825909E-2</v>
      </c>
      <c r="P73" s="90">
        <f t="shared" si="5"/>
        <v>3.8442383321569018E-2</v>
      </c>
      <c r="Q73" s="90">
        <f t="shared" si="6"/>
        <v>0.17635035715798239</v>
      </c>
      <c r="R73" s="90">
        <f t="shared" si="7"/>
        <v>0.13790797383641337</v>
      </c>
      <c r="S73" s="90">
        <f t="shared" si="8"/>
        <v>0.59813948441729947</v>
      </c>
      <c r="T73" s="90">
        <f t="shared" si="9"/>
        <v>0.61752178726612539</v>
      </c>
      <c r="U73" s="90">
        <f t="shared" si="10"/>
        <v>8.0209461197308617E-3</v>
      </c>
      <c r="V73" s="90"/>
      <c r="W73" s="90"/>
    </row>
    <row r="74" spans="1:23" x14ac:dyDescent="0.25">
      <c r="A74" s="76">
        <v>37956</v>
      </c>
      <c r="B74" s="105">
        <v>1717950.4</v>
      </c>
      <c r="C74" s="94">
        <v>932137.53</v>
      </c>
      <c r="D74" s="94">
        <v>1228569.29</v>
      </c>
      <c r="E74" s="94">
        <v>30658.969215944999</v>
      </c>
      <c r="F74" s="94">
        <v>65810.495022880015</v>
      </c>
      <c r="G74" s="94">
        <v>276905.10603380401</v>
      </c>
      <c r="H74" s="94">
        <f t="shared" si="11"/>
        <v>211094.61101092398</v>
      </c>
      <c r="I74" s="94">
        <f t="shared" si="2"/>
        <v>1017474.6789890761</v>
      </c>
      <c r="J74" s="94">
        <f t="shared" si="12"/>
        <v>1048133.648205021</v>
      </c>
      <c r="K74" s="106">
        <v>13621.736000000001</v>
      </c>
      <c r="M74" s="90">
        <f t="shared" si="13"/>
        <v>0.5425869862133389</v>
      </c>
      <c r="N74" s="90">
        <f t="shared" si="3"/>
        <v>0.71513664771695395</v>
      </c>
      <c r="O74" s="90">
        <f t="shared" si="4"/>
        <v>1.784624818967125E-2</v>
      </c>
      <c r="P74" s="90">
        <f t="shared" si="5"/>
        <v>3.8307564073374892E-2</v>
      </c>
      <c r="Q74" s="90">
        <f t="shared" si="6"/>
        <v>0.16118341136845629</v>
      </c>
      <c r="R74" s="90">
        <f t="shared" si="7"/>
        <v>0.12287584729508139</v>
      </c>
      <c r="S74" s="90">
        <f t="shared" si="8"/>
        <v>0.59226080042187257</v>
      </c>
      <c r="T74" s="90">
        <f t="shared" si="9"/>
        <v>0.61010704861154375</v>
      </c>
      <c r="U74" s="90">
        <f t="shared" si="10"/>
        <v>7.9290624455746802E-3</v>
      </c>
      <c r="V74" s="90"/>
      <c r="W74" s="90"/>
    </row>
    <row r="75" spans="1:23" x14ac:dyDescent="0.25">
      <c r="A75" s="76">
        <v>37987</v>
      </c>
      <c r="B75" s="105">
        <v>1735331.5</v>
      </c>
      <c r="C75" s="94">
        <v>937639.1</v>
      </c>
      <c r="D75" s="94">
        <v>1242322.77</v>
      </c>
      <c r="E75" s="94">
        <v>31427.380356406498</v>
      </c>
      <c r="F75" s="94">
        <v>86402.522122130002</v>
      </c>
      <c r="G75" s="94">
        <v>279553.56766853377</v>
      </c>
      <c r="H75" s="94">
        <f t="shared" si="11"/>
        <v>193151.04554640377</v>
      </c>
      <c r="I75" s="94">
        <f t="shared" si="2"/>
        <v>1049171.7244535962</v>
      </c>
      <c r="J75" s="94">
        <f t="shared" si="12"/>
        <v>1080599.1048100027</v>
      </c>
      <c r="K75" s="106">
        <v>13714.0347</v>
      </c>
      <c r="M75" s="90">
        <f t="shared" si="13"/>
        <v>0.54032275677586672</v>
      </c>
      <c r="N75" s="90">
        <f t="shared" si="3"/>
        <v>0.71589939443846895</v>
      </c>
      <c r="O75" s="90">
        <f t="shared" si="4"/>
        <v>1.8110303625795129E-2</v>
      </c>
      <c r="P75" s="90">
        <f t="shared" si="5"/>
        <v>4.9790211335488353E-2</v>
      </c>
      <c r="Q75" s="90">
        <f t="shared" si="6"/>
        <v>0.16109519574129424</v>
      </c>
      <c r="R75" s="90">
        <f t="shared" si="7"/>
        <v>0.1113049844058059</v>
      </c>
      <c r="S75" s="90">
        <f t="shared" si="8"/>
        <v>0.60459441003266301</v>
      </c>
      <c r="T75" s="90">
        <f t="shared" si="9"/>
        <v>0.62270471365845814</v>
      </c>
      <c r="U75" s="90">
        <f t="shared" si="10"/>
        <v>7.9028328016865941E-3</v>
      </c>
      <c r="V75" s="90"/>
      <c r="W75" s="90"/>
    </row>
    <row r="76" spans="1:23" x14ac:dyDescent="0.25">
      <c r="A76" s="76">
        <v>38018</v>
      </c>
      <c r="B76" s="105">
        <v>1746819.2</v>
      </c>
      <c r="C76" s="94">
        <v>938830.74</v>
      </c>
      <c r="D76" s="94">
        <v>1252450.68</v>
      </c>
      <c r="E76" s="94">
        <v>31183.716036503502</v>
      </c>
      <c r="F76" s="94">
        <v>82825.430238920002</v>
      </c>
      <c r="G76" s="94">
        <v>285315.94028567284</v>
      </c>
      <c r="H76" s="94">
        <f t="shared" si="11"/>
        <v>202490.51004675284</v>
      </c>
      <c r="I76" s="94">
        <f t="shared" si="2"/>
        <v>1049960.1699532471</v>
      </c>
      <c r="J76" s="94">
        <f t="shared" si="12"/>
        <v>1081143.8859897505</v>
      </c>
      <c r="K76" s="106">
        <v>15571.736199999999</v>
      </c>
      <c r="M76" s="90">
        <f t="shared" si="13"/>
        <v>0.53745158056426223</v>
      </c>
      <c r="N76" s="90">
        <f t="shared" si="3"/>
        <v>0.7169893026135733</v>
      </c>
      <c r="O76" s="90">
        <f t="shared" si="4"/>
        <v>1.7851713581178579E-2</v>
      </c>
      <c r="P76" s="90">
        <f t="shared" si="5"/>
        <v>4.7414998781167512E-2</v>
      </c>
      <c r="Q76" s="90">
        <f t="shared" si="6"/>
        <v>0.16333455705414324</v>
      </c>
      <c r="R76" s="90">
        <f t="shared" si="7"/>
        <v>0.11591955827297573</v>
      </c>
      <c r="S76" s="90">
        <f t="shared" si="8"/>
        <v>0.60106974434059757</v>
      </c>
      <c r="T76" s="90">
        <f t="shared" si="9"/>
        <v>0.61892145792177611</v>
      </c>
      <c r="U76" s="90">
        <f t="shared" si="10"/>
        <v>8.9143376715804367E-3</v>
      </c>
      <c r="V76" s="90"/>
      <c r="W76" s="90"/>
    </row>
    <row r="77" spans="1:23" x14ac:dyDescent="0.25">
      <c r="A77" s="76">
        <v>38047</v>
      </c>
      <c r="B77" s="105">
        <v>1765492.2</v>
      </c>
      <c r="C77" s="94">
        <v>939065.44</v>
      </c>
      <c r="D77" s="94">
        <v>1274442.07</v>
      </c>
      <c r="E77" s="94">
        <v>28215.0136556303</v>
      </c>
      <c r="F77" s="94">
        <v>76775.495045939984</v>
      </c>
      <c r="G77" s="94">
        <v>289531.18168758712</v>
      </c>
      <c r="H77" s="94">
        <f t="shared" si="11"/>
        <v>212755.68664164713</v>
      </c>
      <c r="I77" s="94">
        <f t="shared" si="2"/>
        <v>1061686.3833583528</v>
      </c>
      <c r="J77" s="94">
        <f t="shared" si="12"/>
        <v>1089901.3970139832</v>
      </c>
      <c r="K77" s="106">
        <v>15621.661099999999</v>
      </c>
      <c r="M77" s="90">
        <f t="shared" si="13"/>
        <v>0.53190007862963085</v>
      </c>
      <c r="N77" s="90">
        <f t="shared" si="3"/>
        <v>0.72186219231101678</v>
      </c>
      <c r="O77" s="90">
        <f t="shared" si="4"/>
        <v>1.5981386751881602E-2</v>
      </c>
      <c r="P77" s="90">
        <f t="shared" si="5"/>
        <v>4.3486737039076122E-2</v>
      </c>
      <c r="Q77" s="90">
        <f t="shared" si="6"/>
        <v>0.16399459691047466</v>
      </c>
      <c r="R77" s="90">
        <f t="shared" si="7"/>
        <v>0.12050785987139855</v>
      </c>
      <c r="S77" s="90">
        <f t="shared" si="8"/>
        <v>0.60135433243961822</v>
      </c>
      <c r="T77" s="90">
        <f t="shared" si="9"/>
        <v>0.61733571919149988</v>
      </c>
      <c r="U77" s="90">
        <f t="shared" si="10"/>
        <v>8.8483319835680942E-3</v>
      </c>
      <c r="V77" s="90"/>
      <c r="W77" s="90"/>
    </row>
    <row r="78" spans="1:23" x14ac:dyDescent="0.25">
      <c r="A78" s="76">
        <v>38078</v>
      </c>
      <c r="B78" s="105">
        <v>1781058</v>
      </c>
      <c r="C78" s="94">
        <v>943701.75</v>
      </c>
      <c r="D78" s="94">
        <v>1270117.3400000001</v>
      </c>
      <c r="E78" s="94">
        <v>25980.8112746593</v>
      </c>
      <c r="F78" s="94">
        <v>69273.866490710003</v>
      </c>
      <c r="G78" s="94">
        <v>284525.92901786824</v>
      </c>
      <c r="H78" s="94">
        <f t="shared" si="11"/>
        <v>215252.06252715824</v>
      </c>
      <c r="I78" s="94">
        <f t="shared" si="2"/>
        <v>1054865.2774728418</v>
      </c>
      <c r="J78" s="94">
        <f t="shared" si="12"/>
        <v>1080846.0887475011</v>
      </c>
      <c r="K78" s="106">
        <v>16594.263599999998</v>
      </c>
      <c r="M78" s="90">
        <f t="shared" si="13"/>
        <v>0.52985458643121108</v>
      </c>
      <c r="N78" s="90">
        <f t="shared" si="3"/>
        <v>0.71312519861790025</v>
      </c>
      <c r="O78" s="90">
        <f t="shared" si="4"/>
        <v>1.458729096675083E-2</v>
      </c>
      <c r="P78" s="90">
        <f t="shared" si="5"/>
        <v>3.8894784162396737E-2</v>
      </c>
      <c r="Q78" s="90">
        <f t="shared" si="6"/>
        <v>0.15975107437145125</v>
      </c>
      <c r="R78" s="90">
        <f t="shared" si="7"/>
        <v>0.12085629020905453</v>
      </c>
      <c r="S78" s="90">
        <f t="shared" si="8"/>
        <v>0.59226890840884561</v>
      </c>
      <c r="T78" s="90">
        <f t="shared" si="9"/>
        <v>0.60685619937559654</v>
      </c>
      <c r="U78" s="90">
        <f t="shared" si="10"/>
        <v>9.3170820939014899E-3</v>
      </c>
      <c r="V78" s="90"/>
      <c r="W78" s="90"/>
    </row>
    <row r="79" spans="1:23" x14ac:dyDescent="0.25">
      <c r="A79" s="76">
        <v>38108</v>
      </c>
      <c r="B79" s="105">
        <v>1800951.1</v>
      </c>
      <c r="C79" s="94">
        <v>964008.42</v>
      </c>
      <c r="D79" s="94">
        <v>1273139.05</v>
      </c>
      <c r="E79" s="94">
        <v>26117.081686086702</v>
      </c>
      <c r="F79" s="94">
        <v>96534.084793659989</v>
      </c>
      <c r="G79" s="94">
        <v>292372.36245416815</v>
      </c>
      <c r="H79" s="94">
        <f t="shared" si="11"/>
        <v>195838.27766050817</v>
      </c>
      <c r="I79" s="94">
        <f t="shared" si="2"/>
        <v>1077300.7723394919</v>
      </c>
      <c r="J79" s="94">
        <f t="shared" si="12"/>
        <v>1103417.8540255786</v>
      </c>
      <c r="K79" s="106">
        <v>16877.0579</v>
      </c>
      <c r="M79" s="90">
        <f t="shared" si="13"/>
        <v>0.53527739870338509</v>
      </c>
      <c r="N79" s="90">
        <f t="shared" si="3"/>
        <v>0.7069259404100422</v>
      </c>
      <c r="O79" s="90">
        <f t="shared" si="4"/>
        <v>1.4501827221231438E-2</v>
      </c>
      <c r="P79" s="90">
        <f t="shared" si="5"/>
        <v>5.3601724551910368E-2</v>
      </c>
      <c r="Q79" s="90">
        <f t="shared" si="6"/>
        <v>0.16234330985120482</v>
      </c>
      <c r="R79" s="90">
        <f t="shared" si="7"/>
        <v>0.10874158529929445</v>
      </c>
      <c r="S79" s="90">
        <f t="shared" si="8"/>
        <v>0.59818435511074775</v>
      </c>
      <c r="T79" s="90">
        <f t="shared" si="9"/>
        <v>0.61268618233197925</v>
      </c>
      <c r="U79" s="90">
        <f t="shared" si="10"/>
        <v>9.3711916442373137E-3</v>
      </c>
      <c r="V79" s="90"/>
      <c r="W79" s="90"/>
    </row>
    <row r="80" spans="1:23" x14ac:dyDescent="0.25">
      <c r="A80" s="76">
        <v>38139</v>
      </c>
      <c r="B80" s="105">
        <v>1828299.9</v>
      </c>
      <c r="C80" s="94">
        <v>965828.05</v>
      </c>
      <c r="D80" s="94">
        <v>1294780.76</v>
      </c>
      <c r="E80" s="94">
        <v>24359.836130054598</v>
      </c>
      <c r="F80" s="94">
        <v>90540.282465729993</v>
      </c>
      <c r="G80" s="94">
        <v>301074.36713674874</v>
      </c>
      <c r="H80" s="94">
        <f t="shared" si="11"/>
        <v>210534.08467101876</v>
      </c>
      <c r="I80" s="94">
        <f t="shared" si="2"/>
        <v>1084246.6753289811</v>
      </c>
      <c r="J80" s="94">
        <f t="shared" si="12"/>
        <v>1108606.5114590358</v>
      </c>
      <c r="K80" s="106">
        <v>17017.8109</v>
      </c>
      <c r="M80" s="90">
        <f t="shared" si="13"/>
        <v>0.5282656581669124</v>
      </c>
      <c r="N80" s="90">
        <f t="shared" si="3"/>
        <v>0.70818838856798061</v>
      </c>
      <c r="O80" s="90">
        <f t="shared" si="4"/>
        <v>1.3323763858464685E-2</v>
      </c>
      <c r="P80" s="90">
        <f t="shared" si="5"/>
        <v>4.9521570539783982E-2</v>
      </c>
      <c r="Q80" s="90">
        <f t="shared" si="6"/>
        <v>0.16467449740425449</v>
      </c>
      <c r="R80" s="90">
        <f t="shared" si="7"/>
        <v>0.11515292686447053</v>
      </c>
      <c r="S80" s="90">
        <f t="shared" si="8"/>
        <v>0.59303546170350996</v>
      </c>
      <c r="T80" s="90">
        <f t="shared" si="9"/>
        <v>0.60635922556197475</v>
      </c>
      <c r="U80" s="90">
        <f t="shared" si="10"/>
        <v>9.3079975008476465E-3</v>
      </c>
      <c r="V80" s="90"/>
      <c r="W80" s="90"/>
    </row>
    <row r="81" spans="1:23" x14ac:dyDescent="0.25">
      <c r="A81" s="76">
        <v>38169</v>
      </c>
      <c r="B81" s="105">
        <v>1853700.2</v>
      </c>
      <c r="C81" s="94">
        <v>964279.29</v>
      </c>
      <c r="D81" s="94">
        <v>1288836.1399999999</v>
      </c>
      <c r="E81" s="94">
        <v>22764.366592152201</v>
      </c>
      <c r="F81" s="94">
        <v>90490.533375139988</v>
      </c>
      <c r="G81" s="94">
        <v>299328.53532969678</v>
      </c>
      <c r="H81" s="94">
        <f t="shared" si="11"/>
        <v>208838.00195455679</v>
      </c>
      <c r="I81" s="94">
        <f t="shared" si="2"/>
        <v>1079998.1380454432</v>
      </c>
      <c r="J81" s="94">
        <f t="shared" si="12"/>
        <v>1102762.5046375955</v>
      </c>
      <c r="K81" s="106">
        <v>16735.9872</v>
      </c>
      <c r="M81" s="90">
        <f t="shared" si="13"/>
        <v>0.52019160919333129</v>
      </c>
      <c r="N81" s="90">
        <f t="shared" si="3"/>
        <v>0.69527755351161957</v>
      </c>
      <c r="O81" s="90">
        <f t="shared" si="4"/>
        <v>1.2280500693775726E-2</v>
      </c>
      <c r="P81" s="90">
        <f t="shared" si="5"/>
        <v>4.8816164218539758E-2</v>
      </c>
      <c r="Q81" s="90">
        <f t="shared" si="6"/>
        <v>0.16147623835272651</v>
      </c>
      <c r="R81" s="90">
        <f t="shared" si="7"/>
        <v>0.11266007413418674</v>
      </c>
      <c r="S81" s="90">
        <f t="shared" si="8"/>
        <v>0.58261747937743291</v>
      </c>
      <c r="T81" s="90">
        <f t="shared" si="9"/>
        <v>0.59489798007120864</v>
      </c>
      <c r="U81" s="90">
        <f t="shared" si="10"/>
        <v>9.0284217480259207E-3</v>
      </c>
      <c r="V81" s="90"/>
      <c r="W81" s="90"/>
    </row>
    <row r="82" spans="1:23" x14ac:dyDescent="0.25">
      <c r="A82" s="76">
        <v>38200</v>
      </c>
      <c r="B82" s="105">
        <v>1878059.7</v>
      </c>
      <c r="C82" s="94">
        <v>964790.55</v>
      </c>
      <c r="D82" s="94">
        <v>1291815.3400000001</v>
      </c>
      <c r="E82" s="94">
        <v>18514.275999778201</v>
      </c>
      <c r="F82" s="94">
        <v>90347.647112970008</v>
      </c>
      <c r="G82" s="94">
        <v>300056.36673054041</v>
      </c>
      <c r="H82" s="94">
        <f t="shared" si="11"/>
        <v>209708.7196175704</v>
      </c>
      <c r="I82" s="94">
        <f t="shared" ref="I82:I109" si="14">D82-H82</f>
        <v>1082106.6203824296</v>
      </c>
      <c r="J82" s="94">
        <f t="shared" si="12"/>
        <v>1100620.8963822077</v>
      </c>
      <c r="K82" s="106">
        <v>16933.079399999999</v>
      </c>
      <c r="M82" s="90">
        <f t="shared" si="13"/>
        <v>0.51371665661107579</v>
      </c>
      <c r="N82" s="90">
        <f t="shared" si="3"/>
        <v>0.68784572716192149</v>
      </c>
      <c r="O82" s="90">
        <f t="shared" si="4"/>
        <v>9.8581935386708956E-3</v>
      </c>
      <c r="P82" s="90">
        <f t="shared" si="5"/>
        <v>4.8106909015176683E-2</v>
      </c>
      <c r="Q82" s="90">
        <f t="shared" si="6"/>
        <v>0.15976934424956801</v>
      </c>
      <c r="R82" s="90">
        <f t="shared" si="7"/>
        <v>0.11166243523439133</v>
      </c>
      <c r="S82" s="90">
        <f t="shared" si="8"/>
        <v>0.57618329192753015</v>
      </c>
      <c r="T82" s="90">
        <f t="shared" si="9"/>
        <v>0.58604148546620094</v>
      </c>
      <c r="U82" s="90">
        <f t="shared" si="10"/>
        <v>9.0162625820680783E-3</v>
      </c>
      <c r="V82" s="90"/>
      <c r="W82" s="90"/>
    </row>
    <row r="83" spans="1:23" x14ac:dyDescent="0.25">
      <c r="A83" s="76">
        <v>38231</v>
      </c>
      <c r="B83" s="105">
        <v>1894202.4</v>
      </c>
      <c r="C83" s="94">
        <v>963305.17</v>
      </c>
      <c r="D83" s="94">
        <v>1299456.22</v>
      </c>
      <c r="E83" s="94">
        <v>16033.6190913377</v>
      </c>
      <c r="F83" s="94">
        <v>85373.575035920003</v>
      </c>
      <c r="G83" s="94">
        <v>299549.36738662294</v>
      </c>
      <c r="H83" s="94">
        <f t="shared" si="11"/>
        <v>214175.79235070292</v>
      </c>
      <c r="I83" s="94">
        <f t="shared" si="14"/>
        <v>1085280.4276492971</v>
      </c>
      <c r="J83" s="94">
        <f t="shared" si="12"/>
        <v>1101314.0467406348</v>
      </c>
      <c r="K83" s="106">
        <v>17862.537700000001</v>
      </c>
      <c r="M83" s="90">
        <f t="shared" si="13"/>
        <v>0.5085545082193963</v>
      </c>
      <c r="N83" s="90">
        <f t="shared" si="3"/>
        <v>0.6860176188141246</v>
      </c>
      <c r="O83" s="90">
        <f t="shared" si="4"/>
        <v>8.4645754283373831E-3</v>
      </c>
      <c r="P83" s="90">
        <f t="shared" si="5"/>
        <v>4.5070988736958632E-2</v>
      </c>
      <c r="Q83" s="90">
        <f t="shared" si="6"/>
        <v>0.15814010550647753</v>
      </c>
      <c r="R83" s="90">
        <f t="shared" si="7"/>
        <v>0.11306911676951889</v>
      </c>
      <c r="S83" s="90">
        <f t="shared" si="8"/>
        <v>0.57294850204460579</v>
      </c>
      <c r="T83" s="90">
        <f t="shared" si="9"/>
        <v>0.58141307747294313</v>
      </c>
      <c r="U83" s="90">
        <f t="shared" si="10"/>
        <v>9.4301103725768706E-3</v>
      </c>
      <c r="V83" s="90"/>
      <c r="W83" s="90"/>
    </row>
    <row r="84" spans="1:23" x14ac:dyDescent="0.25">
      <c r="A84" s="76">
        <v>38261</v>
      </c>
      <c r="B84" s="105">
        <v>1909813</v>
      </c>
      <c r="C84" s="94">
        <v>969433.74</v>
      </c>
      <c r="D84" s="94">
        <v>1310108</v>
      </c>
      <c r="E84" s="94">
        <v>14797.0814585267</v>
      </c>
      <c r="F84" s="94">
        <v>85367.537310859989</v>
      </c>
      <c r="G84" s="94">
        <v>301994.00496027264</v>
      </c>
      <c r="H84" s="94">
        <f t="shared" si="11"/>
        <v>216626.46764941263</v>
      </c>
      <c r="I84" s="94">
        <f t="shared" si="14"/>
        <v>1093481.5323505874</v>
      </c>
      <c r="J84" s="94">
        <f t="shared" si="12"/>
        <v>1108278.6138091141</v>
      </c>
      <c r="K84" s="106">
        <v>17469.122500000001</v>
      </c>
      <c r="M84" s="90">
        <f t="shared" si="13"/>
        <v>0.50760662954959468</v>
      </c>
      <c r="N84" s="90">
        <f t="shared" si="3"/>
        <v>0.68598758098305956</v>
      </c>
      <c r="O84" s="90">
        <f t="shared" si="4"/>
        <v>7.7479216334409183E-3</v>
      </c>
      <c r="P84" s="90">
        <f t="shared" si="5"/>
        <v>4.4699422043341409E-2</v>
      </c>
      <c r="Q84" s="90">
        <f t="shared" si="6"/>
        <v>0.15812752607730318</v>
      </c>
      <c r="R84" s="90">
        <f t="shared" si="7"/>
        <v>0.11342810403396177</v>
      </c>
      <c r="S84" s="90">
        <f t="shared" si="8"/>
        <v>0.57255947694909781</v>
      </c>
      <c r="T84" s="90">
        <f t="shared" si="9"/>
        <v>0.58030739858253877</v>
      </c>
      <c r="U84" s="90">
        <f t="shared" si="10"/>
        <v>9.1470329817631372E-3</v>
      </c>
      <c r="V84" s="90"/>
      <c r="W84" s="90"/>
    </row>
    <row r="85" spans="1:23" x14ac:dyDescent="0.25">
      <c r="A85" s="76">
        <v>38292</v>
      </c>
      <c r="B85" s="105">
        <v>1933090.2</v>
      </c>
      <c r="C85" s="94">
        <v>967772.29</v>
      </c>
      <c r="D85" s="94">
        <v>1309107.3799999999</v>
      </c>
      <c r="E85" s="94">
        <v>13844.28014839</v>
      </c>
      <c r="F85" s="94">
        <v>78947.090453449986</v>
      </c>
      <c r="G85" s="94">
        <v>300769.46523319359</v>
      </c>
      <c r="H85" s="94">
        <f t="shared" si="11"/>
        <v>221822.37477974361</v>
      </c>
      <c r="I85" s="94">
        <f t="shared" si="14"/>
        <v>1087285.0052202563</v>
      </c>
      <c r="J85" s="94">
        <f t="shared" si="12"/>
        <v>1101129.2853686463</v>
      </c>
      <c r="K85" s="106">
        <v>17636.9202</v>
      </c>
      <c r="M85" s="90">
        <f t="shared" si="13"/>
        <v>0.50063483328403402</v>
      </c>
      <c r="N85" s="90">
        <f t="shared" si="3"/>
        <v>0.67720967185080139</v>
      </c>
      <c r="O85" s="90">
        <f t="shared" si="4"/>
        <v>7.1617352094537545E-3</v>
      </c>
      <c r="P85" s="90">
        <f t="shared" si="5"/>
        <v>4.0839837920367085E-2</v>
      </c>
      <c r="Q85" s="90">
        <f t="shared" si="6"/>
        <v>0.15558997983290879</v>
      </c>
      <c r="R85" s="90">
        <f t="shared" si="7"/>
        <v>0.11475014191254169</v>
      </c>
      <c r="S85" s="90">
        <f t="shared" si="8"/>
        <v>0.56245952993825965</v>
      </c>
      <c r="T85" s="90">
        <f t="shared" si="9"/>
        <v>0.56962126514771338</v>
      </c>
      <c r="U85" s="90">
        <f t="shared" si="10"/>
        <v>9.1236923139954886E-3</v>
      </c>
      <c r="V85" s="90"/>
      <c r="W85" s="90"/>
    </row>
    <row r="86" spans="1:23" x14ac:dyDescent="0.25">
      <c r="A86" s="76">
        <v>38322</v>
      </c>
      <c r="B86" s="105">
        <v>1957751.2</v>
      </c>
      <c r="C86" s="94">
        <v>982508.81</v>
      </c>
      <c r="D86" s="94">
        <v>1331760.7</v>
      </c>
      <c r="E86" s="94">
        <v>13583.9416058315</v>
      </c>
      <c r="F86" s="94">
        <v>58892.219946439996</v>
      </c>
      <c r="G86" s="94">
        <v>302854.6331947149</v>
      </c>
      <c r="H86" s="94">
        <f t="shared" si="11"/>
        <v>243962.41324827491</v>
      </c>
      <c r="I86" s="94">
        <f t="shared" si="14"/>
        <v>1087798.286751725</v>
      </c>
      <c r="J86" s="94">
        <f t="shared" si="12"/>
        <v>1101382.2283575565</v>
      </c>
      <c r="K86" s="106">
        <v>17773.294099999999</v>
      </c>
      <c r="M86" s="90">
        <f t="shared" si="13"/>
        <v>0.50185580782685768</v>
      </c>
      <c r="N86" s="90">
        <f t="shared" si="3"/>
        <v>0.68025022791455825</v>
      </c>
      <c r="O86" s="90">
        <f t="shared" si="4"/>
        <v>6.9385433684481974E-3</v>
      </c>
      <c r="P86" s="90">
        <f t="shared" si="5"/>
        <v>3.0081564984580266E-2</v>
      </c>
      <c r="Q86" s="90">
        <f t="shared" si="6"/>
        <v>0.15469515901444214</v>
      </c>
      <c r="R86" s="90">
        <f t="shared" si="7"/>
        <v>0.12461359402986187</v>
      </c>
      <c r="S86" s="90">
        <f t="shared" si="8"/>
        <v>0.55563663388469642</v>
      </c>
      <c r="T86" s="90">
        <f t="shared" si="9"/>
        <v>0.56257517725314454</v>
      </c>
      <c r="U86" s="90">
        <f t="shared" si="10"/>
        <v>9.0784232950540389E-3</v>
      </c>
      <c r="V86" s="90"/>
      <c r="W86" s="90"/>
    </row>
    <row r="87" spans="1:23" x14ac:dyDescent="0.25">
      <c r="A87" s="76">
        <v>38353</v>
      </c>
      <c r="B87" s="105">
        <v>1976732.7</v>
      </c>
      <c r="C87" s="94">
        <v>979822.45</v>
      </c>
      <c r="D87" s="94">
        <v>1339579.69</v>
      </c>
      <c r="E87" s="94">
        <v>13558.7235576028</v>
      </c>
      <c r="F87" s="94">
        <v>68607.466792240011</v>
      </c>
      <c r="G87" s="94">
        <v>301134.69810808875</v>
      </c>
      <c r="H87" s="94">
        <f t="shared" si="11"/>
        <v>232527.23131584874</v>
      </c>
      <c r="I87" s="94">
        <f t="shared" si="14"/>
        <v>1107052.4586841513</v>
      </c>
      <c r="J87" s="94">
        <f t="shared" si="12"/>
        <v>1120611.1822417541</v>
      </c>
      <c r="K87" s="106">
        <v>17342.178199999998</v>
      </c>
      <c r="M87" s="90">
        <f t="shared" si="13"/>
        <v>0.49567776664998764</v>
      </c>
      <c r="N87" s="90">
        <f t="shared" si="3"/>
        <v>0.6776736632120266</v>
      </c>
      <c r="O87" s="90">
        <f t="shared" si="4"/>
        <v>6.8591588319466762E-3</v>
      </c>
      <c r="P87" s="90">
        <f t="shared" si="5"/>
        <v>3.4707508401231997E-2</v>
      </c>
      <c r="Q87" s="90">
        <f t="shared" si="6"/>
        <v>0.15233961481392438</v>
      </c>
      <c r="R87" s="90">
        <f t="shared" si="7"/>
        <v>0.11763210641269239</v>
      </c>
      <c r="S87" s="90">
        <f t="shared" si="8"/>
        <v>0.56004155679933421</v>
      </c>
      <c r="T87" s="90">
        <f t="shared" si="9"/>
        <v>0.56690071563128097</v>
      </c>
      <c r="U87" s="90">
        <f t="shared" si="10"/>
        <v>8.7731528901201453E-3</v>
      </c>
      <c r="V87" s="90"/>
      <c r="W87" s="90"/>
    </row>
    <row r="88" spans="1:23" x14ac:dyDescent="0.25">
      <c r="A88" s="76">
        <v>38384</v>
      </c>
      <c r="B88" s="105">
        <v>1994573</v>
      </c>
      <c r="C88" s="94">
        <v>983722.32</v>
      </c>
      <c r="D88" s="94">
        <v>1352211.3</v>
      </c>
      <c r="E88" s="94">
        <v>13522.3545383531</v>
      </c>
      <c r="F88" s="94">
        <v>66908.92030292</v>
      </c>
      <c r="G88" s="94">
        <v>295013.85948916146</v>
      </c>
      <c r="H88" s="94">
        <f t="shared" si="11"/>
        <v>228104.93918624148</v>
      </c>
      <c r="I88" s="94">
        <f t="shared" si="14"/>
        <v>1124106.3608137586</v>
      </c>
      <c r="J88" s="94">
        <f t="shared" si="12"/>
        <v>1137628.7153521117</v>
      </c>
      <c r="K88" s="106">
        <v>17206.652600000001</v>
      </c>
      <c r="M88" s="90">
        <f t="shared" si="13"/>
        <v>0.49319945672582549</v>
      </c>
      <c r="N88" s="90">
        <f t="shared" si="3"/>
        <v>0.67794525444794451</v>
      </c>
      <c r="O88" s="90">
        <f t="shared" si="4"/>
        <v>6.779573642254808E-3</v>
      </c>
      <c r="P88" s="90">
        <f t="shared" si="5"/>
        <v>3.3545485827252246E-2</v>
      </c>
      <c r="Q88" s="90">
        <f t="shared" si="6"/>
        <v>0.14790827885926536</v>
      </c>
      <c r="R88" s="90">
        <f t="shared" si="7"/>
        <v>0.1143627930320131</v>
      </c>
      <c r="S88" s="90">
        <f t="shared" si="8"/>
        <v>0.56358246141593138</v>
      </c>
      <c r="T88" s="90">
        <f t="shared" si="9"/>
        <v>0.57036203505818628</v>
      </c>
      <c r="U88" s="90">
        <f t="shared" si="10"/>
        <v>8.6267349452740019E-3</v>
      </c>
      <c r="V88" s="90"/>
      <c r="W88" s="90"/>
    </row>
    <row r="89" spans="1:23" x14ac:dyDescent="0.25">
      <c r="A89" s="76">
        <v>38412</v>
      </c>
      <c r="B89" s="105">
        <v>2012678.1</v>
      </c>
      <c r="C89" s="94">
        <v>992405.36</v>
      </c>
      <c r="D89" s="94">
        <v>1387209.78</v>
      </c>
      <c r="E89" s="94">
        <v>14032.7220969558</v>
      </c>
      <c r="F89" s="94">
        <v>57805.893015130001</v>
      </c>
      <c r="G89" s="94">
        <v>296531.26452549355</v>
      </c>
      <c r="H89" s="94">
        <f t="shared" si="11"/>
        <v>238725.37151036353</v>
      </c>
      <c r="I89" s="94">
        <f t="shared" si="14"/>
        <v>1148484.4084896366</v>
      </c>
      <c r="J89" s="94">
        <f t="shared" si="12"/>
        <v>1162517.1305865925</v>
      </c>
      <c r="K89" s="106">
        <v>17288.805699999997</v>
      </c>
      <c r="M89" s="90">
        <f t="shared" si="13"/>
        <v>0.49307703998965358</v>
      </c>
      <c r="N89" s="90">
        <f t="shared" si="3"/>
        <v>0.68923578986624834</v>
      </c>
      <c r="O89" s="90">
        <f t="shared" si="4"/>
        <v>6.9721641513145098E-3</v>
      </c>
      <c r="P89" s="90">
        <f t="shared" si="5"/>
        <v>2.8720883391700838E-2</v>
      </c>
      <c r="Q89" s="90">
        <f t="shared" si="6"/>
        <v>0.14733168931757817</v>
      </c>
      <c r="R89" s="90">
        <f t="shared" si="7"/>
        <v>0.11861080592587733</v>
      </c>
      <c r="S89" s="90">
        <f t="shared" si="8"/>
        <v>0.57062498394037109</v>
      </c>
      <c r="T89" s="90">
        <f t="shared" si="9"/>
        <v>0.57759714809168561</v>
      </c>
      <c r="U89" s="90">
        <f t="shared" si="10"/>
        <v>8.589950722870188E-3</v>
      </c>
      <c r="V89" s="90"/>
      <c r="W89" s="90"/>
    </row>
    <row r="90" spans="1:23" x14ac:dyDescent="0.25">
      <c r="A90" s="76">
        <v>38443</v>
      </c>
      <c r="B90" s="105">
        <v>2032903.1</v>
      </c>
      <c r="C90" s="94">
        <v>981595.35</v>
      </c>
      <c r="D90" s="94">
        <v>1374128.85</v>
      </c>
      <c r="E90" s="94">
        <v>13083.184585589999</v>
      </c>
      <c r="F90" s="94">
        <v>56947.873316010002</v>
      </c>
      <c r="G90" s="94">
        <v>296134.13518434385</v>
      </c>
      <c r="H90" s="94">
        <f t="shared" si="11"/>
        <v>239186.26186833385</v>
      </c>
      <c r="I90" s="94">
        <f t="shared" si="14"/>
        <v>1134942.5881316662</v>
      </c>
      <c r="J90" s="94">
        <f t="shared" si="12"/>
        <v>1148025.7727172561</v>
      </c>
      <c r="K90" s="106">
        <v>17285.250100000001</v>
      </c>
      <c r="M90" s="90">
        <f t="shared" si="13"/>
        <v>0.48285397862790408</v>
      </c>
      <c r="N90" s="90">
        <f t="shared" si="3"/>
        <v>0.67594409689276391</v>
      </c>
      <c r="O90" s="90">
        <f t="shared" si="4"/>
        <v>6.4357148088317632E-3</v>
      </c>
      <c r="P90" s="90">
        <f t="shared" si="5"/>
        <v>2.8013078102940566E-2</v>
      </c>
      <c r="Q90" s="90">
        <f t="shared" si="6"/>
        <v>0.14567056107314896</v>
      </c>
      <c r="R90" s="90">
        <f t="shared" si="7"/>
        <v>0.11765748297020839</v>
      </c>
      <c r="S90" s="90">
        <f t="shared" si="8"/>
        <v>0.55828661392255541</v>
      </c>
      <c r="T90" s="90">
        <f t="shared" si="9"/>
        <v>0.56472232873138717</v>
      </c>
      <c r="U90" s="90">
        <f t="shared" si="10"/>
        <v>8.5027417686558693E-3</v>
      </c>
      <c r="V90" s="90"/>
      <c r="W90" s="90"/>
    </row>
    <row r="91" spans="1:23" x14ac:dyDescent="0.25">
      <c r="A91" s="76">
        <v>38473</v>
      </c>
      <c r="B91" s="105">
        <v>2050900.9</v>
      </c>
      <c r="C91" s="94">
        <v>982568.76</v>
      </c>
      <c r="D91" s="94">
        <v>1383126.24</v>
      </c>
      <c r="E91" s="94">
        <v>12158.8501633177</v>
      </c>
      <c r="F91" s="94">
        <v>49080.812232240001</v>
      </c>
      <c r="G91" s="94">
        <v>300778.57572801167</v>
      </c>
      <c r="H91" s="94">
        <f t="shared" si="11"/>
        <v>251697.76349577168</v>
      </c>
      <c r="I91" s="94">
        <f t="shared" si="14"/>
        <v>1131428.4765042283</v>
      </c>
      <c r="J91" s="94">
        <f t="shared" si="12"/>
        <v>1143587.3266675461</v>
      </c>
      <c r="K91" s="106">
        <v>17507.430499999999</v>
      </c>
      <c r="M91" s="90">
        <f t="shared" si="13"/>
        <v>0.47909129105165443</v>
      </c>
      <c r="N91" s="90">
        <f t="shared" si="3"/>
        <v>0.67439935298677767</v>
      </c>
      <c r="O91" s="90">
        <f t="shared" si="4"/>
        <v>5.9285410442394852E-3</v>
      </c>
      <c r="P91" s="90">
        <f t="shared" si="5"/>
        <v>2.3931342675913791E-2</v>
      </c>
      <c r="Q91" s="90">
        <f t="shared" si="6"/>
        <v>0.14665680615187779</v>
      </c>
      <c r="R91" s="90">
        <f t="shared" si="7"/>
        <v>0.122725463475964</v>
      </c>
      <c r="S91" s="90">
        <f t="shared" si="8"/>
        <v>0.55167388951081364</v>
      </c>
      <c r="T91" s="90">
        <f t="shared" si="9"/>
        <v>0.55760243055505321</v>
      </c>
      <c r="U91" s="90">
        <f t="shared" si="10"/>
        <v>8.5364585387816636E-3</v>
      </c>
      <c r="V91" s="90"/>
      <c r="W91" s="90"/>
    </row>
    <row r="92" spans="1:23" x14ac:dyDescent="0.25">
      <c r="A92" s="76">
        <v>38504</v>
      </c>
      <c r="B92" s="105">
        <v>2066440.5</v>
      </c>
      <c r="C92" s="94">
        <v>992627.11</v>
      </c>
      <c r="D92" s="94">
        <v>1398273.99</v>
      </c>
      <c r="E92" s="94">
        <v>12000.506662577</v>
      </c>
      <c r="F92" s="94">
        <v>45797.611725089999</v>
      </c>
      <c r="G92" s="94">
        <v>304404.47864855983</v>
      </c>
      <c r="H92" s="94">
        <f t="shared" si="11"/>
        <v>258606.86692346982</v>
      </c>
      <c r="I92" s="94">
        <f t="shared" si="14"/>
        <v>1139667.1230765302</v>
      </c>
      <c r="J92" s="94">
        <f t="shared" si="12"/>
        <v>1151667.6297391071</v>
      </c>
      <c r="K92" s="106">
        <v>17647.340560000001</v>
      </c>
      <c r="M92" s="90">
        <f t="shared" si="13"/>
        <v>0.48035600831478087</v>
      </c>
      <c r="N92" s="90">
        <f t="shared" si="3"/>
        <v>0.67665823913149203</v>
      </c>
      <c r="O92" s="90">
        <f t="shared" si="4"/>
        <v>5.8073323004349748E-3</v>
      </c>
      <c r="P92" s="90">
        <f t="shared" si="5"/>
        <v>2.2162560076174464E-2</v>
      </c>
      <c r="Q92" s="90">
        <f t="shared" si="6"/>
        <v>0.14730861045772178</v>
      </c>
      <c r="R92" s="90">
        <f t="shared" si="7"/>
        <v>0.1251460503815473</v>
      </c>
      <c r="S92" s="90">
        <f t="shared" si="8"/>
        <v>0.55151218874994479</v>
      </c>
      <c r="T92" s="90">
        <f t="shared" si="9"/>
        <v>0.55731952105037963</v>
      </c>
      <c r="U92" s="90">
        <f t="shared" si="10"/>
        <v>8.5399703306240863E-3</v>
      </c>
      <c r="V92" s="90"/>
      <c r="W92" s="90"/>
    </row>
    <row r="93" spans="1:23" x14ac:dyDescent="0.25">
      <c r="A93" s="76">
        <v>38534</v>
      </c>
      <c r="B93" s="105">
        <v>2079143.4</v>
      </c>
      <c r="C93" s="94">
        <v>1001203.13</v>
      </c>
      <c r="D93" s="94">
        <v>1404555.34</v>
      </c>
      <c r="E93" s="94">
        <v>12316.145886181501</v>
      </c>
      <c r="F93" s="94">
        <v>48540.18847211</v>
      </c>
      <c r="G93" s="94">
        <v>304903.95559630421</v>
      </c>
      <c r="H93" s="94">
        <f t="shared" si="11"/>
        <v>256363.76712419422</v>
      </c>
      <c r="I93" s="94">
        <f t="shared" si="14"/>
        <v>1148191.5728758059</v>
      </c>
      <c r="J93" s="94">
        <f t="shared" si="12"/>
        <v>1160507.7187619873</v>
      </c>
      <c r="K93" s="106">
        <v>17081.724300000002</v>
      </c>
      <c r="M93" s="90">
        <f t="shared" si="13"/>
        <v>0.48154597224991796</v>
      </c>
      <c r="N93" s="90">
        <f t="shared" si="3"/>
        <v>0.67554519808494218</v>
      </c>
      <c r="O93" s="90">
        <f t="shared" si="4"/>
        <v>5.9236635078568902E-3</v>
      </c>
      <c r="P93" s="90">
        <f t="shared" si="5"/>
        <v>2.3346243684831937E-2</v>
      </c>
      <c r="Q93" s="90">
        <f t="shared" si="6"/>
        <v>0.14664883412866289</v>
      </c>
      <c r="R93" s="90">
        <f t="shared" si="7"/>
        <v>0.12330259044383096</v>
      </c>
      <c r="S93" s="90">
        <f t="shared" si="8"/>
        <v>0.55224260764111122</v>
      </c>
      <c r="T93" s="90">
        <f t="shared" si="9"/>
        <v>0.558166271148968</v>
      </c>
      <c r="U93" s="90">
        <f t="shared" si="10"/>
        <v>8.2157509193449586E-3</v>
      </c>
      <c r="V93" s="90"/>
      <c r="W93" s="90"/>
    </row>
    <row r="94" spans="1:23" x14ac:dyDescent="0.25">
      <c r="A94" s="76">
        <v>38565</v>
      </c>
      <c r="B94" s="105">
        <v>2097211</v>
      </c>
      <c r="C94" s="94">
        <v>1006318.77</v>
      </c>
      <c r="D94" s="94">
        <v>1412062.79</v>
      </c>
      <c r="E94" s="94">
        <v>12296.3927415991</v>
      </c>
      <c r="F94" s="94">
        <v>56886.697971869988</v>
      </c>
      <c r="G94" s="94">
        <v>307526.38912776171</v>
      </c>
      <c r="H94" s="94">
        <f t="shared" si="11"/>
        <v>250639.69115589172</v>
      </c>
      <c r="I94" s="94">
        <f t="shared" si="14"/>
        <v>1161423.0988441084</v>
      </c>
      <c r="J94" s="94">
        <f t="shared" si="12"/>
        <v>1173719.4915857075</v>
      </c>
      <c r="K94" s="106">
        <v>17192.611499999999</v>
      </c>
      <c r="M94" s="90">
        <f t="shared" si="13"/>
        <v>0.47983668309960231</v>
      </c>
      <c r="N94" s="90">
        <f t="shared" si="3"/>
        <v>0.67330506563240422</v>
      </c>
      <c r="O94" s="90">
        <f t="shared" si="4"/>
        <v>5.86321201900958E-3</v>
      </c>
      <c r="P94" s="90">
        <f t="shared" si="5"/>
        <v>2.7124928284216508E-2</v>
      </c>
      <c r="Q94" s="90">
        <f t="shared" si="6"/>
        <v>0.14663588409929268</v>
      </c>
      <c r="R94" s="90">
        <f t="shared" si="7"/>
        <v>0.11951095581507618</v>
      </c>
      <c r="S94" s="90">
        <f t="shared" si="8"/>
        <v>0.55379410981732802</v>
      </c>
      <c r="T94" s="90">
        <f t="shared" si="9"/>
        <v>0.55965732183633765</v>
      </c>
      <c r="U94" s="90">
        <f t="shared" si="10"/>
        <v>8.1978453765500937E-3</v>
      </c>
      <c r="V94" s="90"/>
      <c r="W94" s="90"/>
    </row>
    <row r="95" spans="1:23" x14ac:dyDescent="0.25">
      <c r="A95" s="76">
        <v>38596</v>
      </c>
      <c r="B95" s="105">
        <v>2114047.4</v>
      </c>
      <c r="C95" s="94">
        <v>1007390.82</v>
      </c>
      <c r="D95" s="94">
        <v>1422334.89</v>
      </c>
      <c r="E95" s="94">
        <v>11668.9680862441</v>
      </c>
      <c r="F95" s="94">
        <v>55261.166305079998</v>
      </c>
      <c r="G95" s="94">
        <v>311778.39955509955</v>
      </c>
      <c r="H95" s="94">
        <f t="shared" si="11"/>
        <v>256517.23325001955</v>
      </c>
      <c r="I95" s="94">
        <f t="shared" si="14"/>
        <v>1165817.6567499803</v>
      </c>
      <c r="J95" s="94">
        <f t="shared" si="12"/>
        <v>1177486.6248362244</v>
      </c>
      <c r="K95" s="106">
        <v>17233.662800000002</v>
      </c>
      <c r="M95" s="90">
        <f t="shared" si="13"/>
        <v>0.47652234287651263</v>
      </c>
      <c r="N95" s="90">
        <f t="shared" si="3"/>
        <v>0.67280179715932575</v>
      </c>
      <c r="O95" s="90">
        <f t="shared" si="4"/>
        <v>5.5197286902101154E-3</v>
      </c>
      <c r="P95" s="90">
        <f t="shared" si="5"/>
        <v>2.6139984517414321E-2</v>
      </c>
      <c r="Q95" s="90">
        <f t="shared" si="6"/>
        <v>0.14747937986399906</v>
      </c>
      <c r="R95" s="90">
        <f t="shared" si="7"/>
        <v>0.12133939534658474</v>
      </c>
      <c r="S95" s="90">
        <f t="shared" si="8"/>
        <v>0.55146240181274098</v>
      </c>
      <c r="T95" s="90">
        <f t="shared" si="9"/>
        <v>0.55698213050295109</v>
      </c>
      <c r="U95" s="90">
        <f t="shared" si="10"/>
        <v>8.1519755895728754E-3</v>
      </c>
      <c r="V95" s="90"/>
      <c r="W95" s="90"/>
    </row>
    <row r="96" spans="1:23" x14ac:dyDescent="0.25">
      <c r="A96" s="76">
        <v>38626</v>
      </c>
      <c r="B96" s="105">
        <v>2132693.9</v>
      </c>
      <c r="C96" s="94">
        <v>1013662.14</v>
      </c>
      <c r="D96" s="94">
        <v>1426315.94</v>
      </c>
      <c r="E96" s="94">
        <v>9948.8360270916201</v>
      </c>
      <c r="F96" s="94">
        <v>66146.137003199998</v>
      </c>
      <c r="G96" s="94">
        <v>310327.41718013241</v>
      </c>
      <c r="H96" s="94">
        <f t="shared" si="11"/>
        <v>244181.2801769324</v>
      </c>
      <c r="I96" s="94">
        <f t="shared" si="14"/>
        <v>1182134.6598230675</v>
      </c>
      <c r="J96" s="94">
        <f t="shared" si="12"/>
        <v>1192083.4958501591</v>
      </c>
      <c r="K96" s="106">
        <v>16577.893</v>
      </c>
      <c r="M96" s="90">
        <f t="shared" si="13"/>
        <v>0.47529659085159859</v>
      </c>
      <c r="N96" s="90">
        <f t="shared" si="3"/>
        <v>0.66878605504521771</v>
      </c>
      <c r="O96" s="90">
        <f t="shared" si="4"/>
        <v>4.6649151231180526E-3</v>
      </c>
      <c r="P96" s="90">
        <f t="shared" si="5"/>
        <v>3.1015298071232818E-2</v>
      </c>
      <c r="Q96" s="90">
        <f t="shared" si="6"/>
        <v>0.1455095910295108</v>
      </c>
      <c r="R96" s="90">
        <f t="shared" si="7"/>
        <v>0.11449429295827798</v>
      </c>
      <c r="S96" s="90">
        <f t="shared" si="8"/>
        <v>0.55429176208693964</v>
      </c>
      <c r="T96" s="90">
        <f t="shared" si="9"/>
        <v>0.55895667721005771</v>
      </c>
      <c r="U96" s="90">
        <f t="shared" si="10"/>
        <v>7.7732172441624184E-3</v>
      </c>
      <c r="V96" s="90"/>
      <c r="W96" s="90"/>
    </row>
    <row r="97" spans="1:23" x14ac:dyDescent="0.25">
      <c r="A97" s="76">
        <v>38657</v>
      </c>
      <c r="B97" s="105">
        <v>2150566.7999999998</v>
      </c>
      <c r="C97" s="94">
        <v>1020018.25</v>
      </c>
      <c r="D97" s="94">
        <v>1452047.63</v>
      </c>
      <c r="E97" s="94">
        <v>6364.7838507422402</v>
      </c>
      <c r="F97" s="94">
        <v>51741.312242979991</v>
      </c>
      <c r="G97" s="94">
        <v>312135.91453291773</v>
      </c>
      <c r="H97" s="94">
        <f t="shared" si="11"/>
        <v>260394.60228993773</v>
      </c>
      <c r="I97" s="94">
        <f t="shared" si="14"/>
        <v>1191653.0277100622</v>
      </c>
      <c r="J97" s="94">
        <f t="shared" si="12"/>
        <v>1198017.8115608045</v>
      </c>
      <c r="K97" s="106">
        <v>16682.16186765</v>
      </c>
      <c r="M97" s="90">
        <f t="shared" si="13"/>
        <v>0.47430205376554685</v>
      </c>
      <c r="N97" s="90">
        <f t="shared" si="3"/>
        <v>0.67519299098265628</v>
      </c>
      <c r="O97" s="90">
        <f t="shared" si="4"/>
        <v>2.9595843527121506E-3</v>
      </c>
      <c r="P97" s="90">
        <f t="shared" si="5"/>
        <v>2.4059383899621253E-2</v>
      </c>
      <c r="Q97" s="90">
        <f t="shared" si="6"/>
        <v>0.14514123185242037</v>
      </c>
      <c r="R97" s="90">
        <f t="shared" si="7"/>
        <v>0.12108184795279912</v>
      </c>
      <c r="S97" s="90">
        <f t="shared" si="8"/>
        <v>0.5541111430298572</v>
      </c>
      <c r="T97" s="90">
        <f t="shared" si="9"/>
        <v>0.55707072738256935</v>
      </c>
      <c r="U97" s="90">
        <f t="shared" si="10"/>
        <v>7.7571000666661468E-3</v>
      </c>
      <c r="V97" s="90"/>
      <c r="W97" s="90"/>
    </row>
    <row r="98" spans="1:23" x14ac:dyDescent="0.25">
      <c r="A98" s="76">
        <v>38687</v>
      </c>
      <c r="B98" s="105">
        <v>2170584.5</v>
      </c>
      <c r="C98" s="94">
        <v>1040046.12</v>
      </c>
      <c r="D98" s="94">
        <v>1453607.89</v>
      </c>
      <c r="E98" s="94">
        <v>6815.4806057734804</v>
      </c>
      <c r="F98" s="94">
        <v>37168.33305904999</v>
      </c>
      <c r="G98" s="94">
        <v>279662.96232493554</v>
      </c>
      <c r="H98" s="94">
        <f t="shared" si="11"/>
        <v>242494.62926588554</v>
      </c>
      <c r="I98" s="94">
        <f t="shared" si="14"/>
        <v>1211113.2607341143</v>
      </c>
      <c r="J98" s="94">
        <f t="shared" si="12"/>
        <v>1217928.7413398877</v>
      </c>
      <c r="K98" s="106">
        <v>16814.005699999998</v>
      </c>
      <c r="M98" s="90">
        <f t="shared" si="13"/>
        <v>0.47915486358628284</v>
      </c>
      <c r="N98" s="90">
        <f t="shared" si="3"/>
        <v>0.66968500420048138</v>
      </c>
      <c r="O98" s="90">
        <f t="shared" si="4"/>
        <v>3.1399287177133533E-3</v>
      </c>
      <c r="P98" s="90">
        <f t="shared" si="5"/>
        <v>1.7123651744057874E-2</v>
      </c>
      <c r="Q98" s="90">
        <f t="shared" si="6"/>
        <v>0.12884223688362997</v>
      </c>
      <c r="R98" s="90">
        <f t="shared" si="7"/>
        <v>0.1117185851395721</v>
      </c>
      <c r="S98" s="90">
        <f t="shared" si="8"/>
        <v>0.55796641906090927</v>
      </c>
      <c r="T98" s="90">
        <f t="shared" si="9"/>
        <v>0.56110634777862267</v>
      </c>
      <c r="U98" s="90">
        <f t="shared" si="10"/>
        <v>7.7463032192480862E-3</v>
      </c>
      <c r="V98" s="90"/>
      <c r="W98" s="90"/>
    </row>
    <row r="99" spans="1:23" x14ac:dyDescent="0.25">
      <c r="A99" s="76">
        <v>38718</v>
      </c>
      <c r="B99" s="105">
        <v>2192609.2000000002</v>
      </c>
      <c r="C99" s="94">
        <v>1047626.16</v>
      </c>
      <c r="D99" s="94">
        <v>1458323.38</v>
      </c>
      <c r="E99" s="94">
        <v>6514.6335679062604</v>
      </c>
      <c r="F99" s="94">
        <v>71525.461082980008</v>
      </c>
      <c r="G99" s="94">
        <v>294315.5581496433</v>
      </c>
      <c r="H99" s="94">
        <f t="shared" si="11"/>
        <v>222790.09706666329</v>
      </c>
      <c r="I99" s="94">
        <f t="shared" si="14"/>
        <v>1235533.2829333367</v>
      </c>
      <c r="J99" s="94">
        <f t="shared" si="12"/>
        <v>1242047.9165012429</v>
      </c>
      <c r="K99" s="106">
        <v>15329.3932</v>
      </c>
      <c r="M99" s="90">
        <f t="shared" si="13"/>
        <v>0.47779885261815008</v>
      </c>
      <c r="N99" s="90">
        <f t="shared" si="3"/>
        <v>0.6651086659674692</v>
      </c>
      <c r="O99" s="90">
        <f t="shared" si="4"/>
        <v>2.9711786158273259E-3</v>
      </c>
      <c r="P99" s="90">
        <f t="shared" si="5"/>
        <v>3.2621162532283456E-2</v>
      </c>
      <c r="Q99" s="90">
        <f t="shared" si="6"/>
        <v>0.1342307412327027</v>
      </c>
      <c r="R99" s="90">
        <f t="shared" si="7"/>
        <v>0.10160957870041924</v>
      </c>
      <c r="S99" s="90">
        <f t="shared" si="8"/>
        <v>0.56349908726705</v>
      </c>
      <c r="T99" s="90">
        <f t="shared" si="9"/>
        <v>0.5664702658828773</v>
      </c>
      <c r="U99" s="90">
        <f t="shared" si="10"/>
        <v>6.9913932678928826E-3</v>
      </c>
      <c r="V99" s="90"/>
      <c r="W99" s="90"/>
    </row>
    <row r="100" spans="1:23" x14ac:dyDescent="0.25">
      <c r="A100" s="76">
        <v>38749</v>
      </c>
      <c r="B100" s="105">
        <v>2210389.7999999998</v>
      </c>
      <c r="C100" s="94">
        <v>1054868.6599999999</v>
      </c>
      <c r="D100" s="94">
        <v>1475409.29</v>
      </c>
      <c r="E100" s="94">
        <v>6326.3831179905501</v>
      </c>
      <c r="F100" s="94">
        <v>53466.991198539981</v>
      </c>
      <c r="G100" s="94">
        <v>296923.38187862211</v>
      </c>
      <c r="H100" s="94">
        <f t="shared" si="11"/>
        <v>243456.39068008214</v>
      </c>
      <c r="I100" s="94">
        <f t="shared" si="14"/>
        <v>1231952.8993199179</v>
      </c>
      <c r="J100" s="94">
        <f t="shared" si="12"/>
        <v>1238279.2824379085</v>
      </c>
      <c r="K100" s="106">
        <v>15386.6196</v>
      </c>
      <c r="M100" s="90">
        <f t="shared" si="13"/>
        <v>0.47723196153004327</v>
      </c>
      <c r="N100" s="90">
        <f t="shared" si="3"/>
        <v>0.66748828193108756</v>
      </c>
      <c r="O100" s="90">
        <f t="shared" si="4"/>
        <v>2.8621119759015133E-3</v>
      </c>
      <c r="P100" s="90">
        <f t="shared" si="5"/>
        <v>2.4188942239300952E-2</v>
      </c>
      <c r="Q100" s="90">
        <f t="shared" si="6"/>
        <v>0.13433077816348146</v>
      </c>
      <c r="R100" s="90">
        <f t="shared" si="7"/>
        <v>0.1101418359241805</v>
      </c>
      <c r="S100" s="90">
        <f t="shared" si="8"/>
        <v>0.55734644600690697</v>
      </c>
      <c r="T100" s="90">
        <f t="shared" si="9"/>
        <v>0.56020855798280855</v>
      </c>
      <c r="U100" s="90">
        <f t="shared" si="10"/>
        <v>6.9610435227306974E-3</v>
      </c>
      <c r="V100" s="90"/>
      <c r="W100" s="90"/>
    </row>
    <row r="101" spans="1:23" x14ac:dyDescent="0.25">
      <c r="A101" s="76">
        <v>38777</v>
      </c>
      <c r="B101" s="105">
        <v>2225144.6</v>
      </c>
      <c r="C101" s="94">
        <v>1060502.67</v>
      </c>
      <c r="D101" s="94">
        <v>1490607.68</v>
      </c>
      <c r="E101" s="94">
        <v>6510.2751172319104</v>
      </c>
      <c r="F101" s="94">
        <v>60517.311120969985</v>
      </c>
      <c r="G101" s="94">
        <v>301002.78266879829</v>
      </c>
      <c r="H101" s="94">
        <f t="shared" si="11"/>
        <v>240485.47154782829</v>
      </c>
      <c r="I101" s="94">
        <f t="shared" si="14"/>
        <v>1250122.2084521716</v>
      </c>
      <c r="J101" s="94">
        <f t="shared" si="12"/>
        <v>1256632.4835694036</v>
      </c>
      <c r="K101" s="106">
        <v>15327.8557</v>
      </c>
      <c r="M101" s="90">
        <f t="shared" si="13"/>
        <v>0.47659943987460407</v>
      </c>
      <c r="N101" s="90">
        <f t="shared" si="3"/>
        <v>0.66989250046940763</v>
      </c>
      <c r="O101" s="90">
        <f t="shared" si="4"/>
        <v>2.9257762022440745E-3</v>
      </c>
      <c r="P101" s="90">
        <f t="shared" si="5"/>
        <v>2.7197024014066314E-2</v>
      </c>
      <c r="Q101" s="90">
        <f t="shared" si="6"/>
        <v>0.13527335826570475</v>
      </c>
      <c r="R101" s="90">
        <f t="shared" si="7"/>
        <v>0.10807633425163843</v>
      </c>
      <c r="S101" s="90">
        <f t="shared" si="8"/>
        <v>0.5618161662177692</v>
      </c>
      <c r="T101" s="90">
        <f t="shared" si="9"/>
        <v>0.5647419424200133</v>
      </c>
      <c r="U101" s="90">
        <f t="shared" si="10"/>
        <v>6.888476236555593E-3</v>
      </c>
      <c r="V101" s="90"/>
      <c r="W101" s="90"/>
    </row>
    <row r="102" spans="1:23" x14ac:dyDescent="0.25">
      <c r="A102" s="76">
        <v>38808</v>
      </c>
      <c r="B102" s="105">
        <v>2232996.2999999998</v>
      </c>
      <c r="C102" s="94">
        <v>1054018.55</v>
      </c>
      <c r="D102" s="94">
        <v>1437667.93</v>
      </c>
      <c r="E102" s="94">
        <v>6113.0838824484499</v>
      </c>
      <c r="F102" s="94">
        <v>86724.476590790015</v>
      </c>
      <c r="G102" s="94">
        <v>287747.78329013719</v>
      </c>
      <c r="H102" s="94">
        <f t="shared" si="11"/>
        <v>201023.30669934716</v>
      </c>
      <c r="I102" s="94">
        <f t="shared" si="14"/>
        <v>1236644.6233006527</v>
      </c>
      <c r="J102" s="94">
        <f t="shared" si="12"/>
        <v>1242757.7071831012</v>
      </c>
      <c r="K102" s="106">
        <v>15303.345600001001</v>
      </c>
      <c r="M102" s="90">
        <f t="shared" si="13"/>
        <v>0.47201983720259644</v>
      </c>
      <c r="N102" s="90">
        <f t="shared" si="3"/>
        <v>0.64382906948838203</v>
      </c>
      <c r="O102" s="90">
        <f t="shared" si="4"/>
        <v>2.7376148730960505E-3</v>
      </c>
      <c r="P102" s="90">
        <f t="shared" si="5"/>
        <v>3.883771620704881E-2</v>
      </c>
      <c r="Q102" s="90">
        <f t="shared" si="6"/>
        <v>0.12886173760795627</v>
      </c>
      <c r="R102" s="90">
        <f t="shared" si="7"/>
        <v>9.0024021400907456E-2</v>
      </c>
      <c r="S102" s="90">
        <f t="shared" si="8"/>
        <v>0.55380504808747455</v>
      </c>
      <c r="T102" s="90">
        <f t="shared" si="9"/>
        <v>0.55654266296057064</v>
      </c>
      <c r="U102" s="90">
        <f t="shared" si="10"/>
        <v>6.8532785298394813E-3</v>
      </c>
      <c r="V102" s="90"/>
      <c r="W102" s="90"/>
    </row>
    <row r="103" spans="1:23" x14ac:dyDescent="0.25">
      <c r="A103" s="76">
        <v>38838</v>
      </c>
      <c r="B103" s="105">
        <v>2253374</v>
      </c>
      <c r="C103" s="94">
        <v>1061011.1200000001</v>
      </c>
      <c r="D103" s="94">
        <v>1431150.9</v>
      </c>
      <c r="E103" s="94">
        <v>6625.9041627750803</v>
      </c>
      <c r="F103" s="94">
        <v>104763.64886879</v>
      </c>
      <c r="G103" s="94">
        <v>268266.84465055779</v>
      </c>
      <c r="H103" s="94">
        <f t="shared" si="11"/>
        <v>163503.19578176778</v>
      </c>
      <c r="I103" s="94">
        <f t="shared" si="14"/>
        <v>1267647.7042182321</v>
      </c>
      <c r="J103" s="94">
        <f t="shared" si="12"/>
        <v>1274273.6083810071</v>
      </c>
      <c r="K103" s="106">
        <v>15363.872100000001</v>
      </c>
      <c r="M103" s="90">
        <f t="shared" si="13"/>
        <v>0.47085442540829892</v>
      </c>
      <c r="N103" s="90">
        <f t="shared" si="3"/>
        <v>0.63511467692446966</v>
      </c>
      <c r="O103" s="90">
        <f t="shared" si="4"/>
        <v>2.9404369460085543E-3</v>
      </c>
      <c r="P103" s="90">
        <f t="shared" si="5"/>
        <v>4.6491904525742284E-2</v>
      </c>
      <c r="Q103" s="90">
        <f t="shared" si="6"/>
        <v>0.11905118486791708</v>
      </c>
      <c r="R103" s="90">
        <f t="shared" si="7"/>
        <v>7.2559280342174792E-2</v>
      </c>
      <c r="S103" s="90">
        <f t="shared" si="8"/>
        <v>0.56255539658229481</v>
      </c>
      <c r="T103" s="90">
        <f t="shared" si="9"/>
        <v>0.56549583352830335</v>
      </c>
      <c r="U103" s="90">
        <f t="shared" si="10"/>
        <v>6.8181633852170123E-3</v>
      </c>
      <c r="V103" s="90"/>
      <c r="W103" s="90"/>
    </row>
    <row r="104" spans="1:23" x14ac:dyDescent="0.25">
      <c r="A104" s="76">
        <v>38869</v>
      </c>
      <c r="B104" s="105">
        <v>2271564.1</v>
      </c>
      <c r="C104" s="94">
        <v>1066702.33</v>
      </c>
      <c r="D104" s="94">
        <v>1465661.07</v>
      </c>
      <c r="E104" s="94">
        <v>6293.7642530066796</v>
      </c>
      <c r="F104" s="94">
        <v>85992.520346000019</v>
      </c>
      <c r="G104" s="94">
        <v>296302.16428028524</v>
      </c>
      <c r="H104" s="94">
        <f t="shared" si="11"/>
        <v>210309.64393428521</v>
      </c>
      <c r="I104" s="94">
        <f t="shared" si="14"/>
        <v>1255351.4260657148</v>
      </c>
      <c r="J104" s="94">
        <f t="shared" si="12"/>
        <v>1261645.1903187216</v>
      </c>
      <c r="K104" s="106">
        <v>15448.999800000001</v>
      </c>
      <c r="M104" s="90">
        <f t="shared" si="13"/>
        <v>0.46958935915565847</v>
      </c>
      <c r="N104" s="90">
        <f t="shared" si="3"/>
        <v>0.64522109237419278</v>
      </c>
      <c r="O104" s="90">
        <f t="shared" si="4"/>
        <v>2.7706742913425507E-3</v>
      </c>
      <c r="P104" s="90">
        <f t="shared" si="5"/>
        <v>3.7856083544373684E-2</v>
      </c>
      <c r="Q104" s="90">
        <f t="shared" si="6"/>
        <v>0.13043971080555694</v>
      </c>
      <c r="R104" s="90">
        <f t="shared" si="7"/>
        <v>9.2583627261183257E-2</v>
      </c>
      <c r="S104" s="90">
        <f t="shared" si="8"/>
        <v>0.55263746511300949</v>
      </c>
      <c r="T104" s="90">
        <f t="shared" si="9"/>
        <v>0.55540813940435207</v>
      </c>
      <c r="U104" s="90">
        <f t="shared" si="10"/>
        <v>6.8010406574042972E-3</v>
      </c>
      <c r="V104" s="90"/>
      <c r="W104" s="90"/>
    </row>
    <row r="105" spans="1:23" x14ac:dyDescent="0.25">
      <c r="A105" s="76">
        <v>38899</v>
      </c>
      <c r="B105" s="105">
        <v>2294464.7999999998</v>
      </c>
      <c r="C105" s="94">
        <v>1074058.79</v>
      </c>
      <c r="D105" s="94">
        <v>1451535.66</v>
      </c>
      <c r="E105" s="94">
        <v>6389.4285489458598</v>
      </c>
      <c r="F105" s="94">
        <v>111877.57208045003</v>
      </c>
      <c r="G105" s="94">
        <v>287322.00246347574</v>
      </c>
      <c r="H105" s="94">
        <f t="shared" si="11"/>
        <v>175444.43038302573</v>
      </c>
      <c r="I105" s="94">
        <f t="shared" si="14"/>
        <v>1276091.2296169742</v>
      </c>
      <c r="J105" s="94">
        <f t="shared" si="12"/>
        <v>1282480.6581659201</v>
      </c>
      <c r="K105" s="106">
        <v>15034.721099999999</v>
      </c>
      <c r="M105" s="90">
        <f t="shared" si="13"/>
        <v>0.4681086369248289</v>
      </c>
      <c r="N105" s="90">
        <f t="shared" si="3"/>
        <v>0.63262494155499793</v>
      </c>
      <c r="O105" s="90">
        <f t="shared" si="4"/>
        <v>2.7847141298248989E-3</v>
      </c>
      <c r="P105" s="90">
        <f t="shared" si="5"/>
        <v>4.8759768326125573E-2</v>
      </c>
      <c r="Q105" s="90">
        <f t="shared" si="6"/>
        <v>0.12522397487356343</v>
      </c>
      <c r="R105" s="90">
        <f t="shared" si="7"/>
        <v>7.646420654743788E-2</v>
      </c>
      <c r="S105" s="90">
        <f t="shared" si="8"/>
        <v>0.55616073500756014</v>
      </c>
      <c r="T105" s="90">
        <f t="shared" si="9"/>
        <v>0.55894544913738498</v>
      </c>
      <c r="U105" s="90">
        <f t="shared" si="10"/>
        <v>6.5526048166003681E-3</v>
      </c>
      <c r="V105" s="90"/>
      <c r="W105" s="90"/>
    </row>
    <row r="106" spans="1:23" x14ac:dyDescent="0.25">
      <c r="A106" s="76">
        <v>38930</v>
      </c>
      <c r="B106" s="105">
        <v>2317036.2000000002</v>
      </c>
      <c r="C106" s="94">
        <v>1079411.75</v>
      </c>
      <c r="D106" s="94">
        <v>1472086.21</v>
      </c>
      <c r="E106" s="94">
        <v>6340.2106562900799</v>
      </c>
      <c r="F106" s="94">
        <v>94772.825367900034</v>
      </c>
      <c r="G106" s="94">
        <v>282447.35928930534</v>
      </c>
      <c r="H106" s="94">
        <f t="shared" si="11"/>
        <v>187674.53392140532</v>
      </c>
      <c r="I106" s="94">
        <f t="shared" si="14"/>
        <v>1284411.6760785948</v>
      </c>
      <c r="J106" s="94">
        <f t="shared" si="12"/>
        <v>1290751.8867348849</v>
      </c>
      <c r="K106" s="106">
        <v>10527.401599999999</v>
      </c>
      <c r="M106" s="90">
        <f t="shared" si="13"/>
        <v>0.46585881998736139</v>
      </c>
      <c r="N106" s="90">
        <f t="shared" si="3"/>
        <v>0.63533155416389253</v>
      </c>
      <c r="O106" s="90">
        <f t="shared" si="4"/>
        <v>2.7363451016820884E-3</v>
      </c>
      <c r="P106" s="90">
        <f t="shared" si="5"/>
        <v>4.090260884482514E-2</v>
      </c>
      <c r="Q106" s="90">
        <f t="shared" si="6"/>
        <v>0.12190027902425751</v>
      </c>
      <c r="R106" s="90">
        <f t="shared" si="7"/>
        <v>8.0997670179432379E-2</v>
      </c>
      <c r="S106" s="90">
        <f t="shared" si="8"/>
        <v>0.55433388398446026</v>
      </c>
      <c r="T106" s="90">
        <f t="shared" si="9"/>
        <v>0.55707022908614234</v>
      </c>
      <c r="U106" s="90">
        <f t="shared" si="10"/>
        <v>4.543477395821437E-3</v>
      </c>
      <c r="V106" s="90"/>
      <c r="W106" s="90"/>
    </row>
    <row r="107" spans="1:23" x14ac:dyDescent="0.25">
      <c r="A107" s="76">
        <v>38961</v>
      </c>
      <c r="B107" s="105">
        <v>2336552.6</v>
      </c>
      <c r="C107" s="94">
        <v>1088215.74</v>
      </c>
      <c r="D107" s="94">
        <v>1511176.41</v>
      </c>
      <c r="E107" s="94">
        <v>6505.2559632904704</v>
      </c>
      <c r="F107" s="94">
        <v>88363.983851470039</v>
      </c>
      <c r="G107" s="94">
        <v>294759.9735945334</v>
      </c>
      <c r="H107" s="94">
        <f t="shared" si="11"/>
        <v>206395.98974306334</v>
      </c>
      <c r="I107" s="94">
        <f t="shared" si="14"/>
        <v>1304780.4202569365</v>
      </c>
      <c r="J107" s="94">
        <f t="shared" si="12"/>
        <v>1311285.676220227</v>
      </c>
      <c r="K107" s="106">
        <v>10465.972728452602</v>
      </c>
      <c r="M107" s="90">
        <f t="shared" si="13"/>
        <v>0.4657356055241384</v>
      </c>
      <c r="N107" s="90">
        <f t="shared" si="3"/>
        <v>0.64675471461673917</v>
      </c>
      <c r="O107" s="90">
        <f t="shared" si="4"/>
        <v>2.7841256230612872E-3</v>
      </c>
      <c r="P107" s="90">
        <f t="shared" si="5"/>
        <v>3.7818101698831874E-2</v>
      </c>
      <c r="Q107" s="90">
        <f t="shared" si="6"/>
        <v>0.12615165333514572</v>
      </c>
      <c r="R107" s="90">
        <f t="shared" si="7"/>
        <v>8.8333551636313831E-2</v>
      </c>
      <c r="S107" s="90">
        <f t="shared" si="8"/>
        <v>0.55842116298042521</v>
      </c>
      <c r="T107" s="90">
        <f t="shared" si="9"/>
        <v>0.56120528860348662</v>
      </c>
      <c r="U107" s="90">
        <f t="shared" si="10"/>
        <v>4.4792369443994546E-3</v>
      </c>
      <c r="V107" s="90"/>
      <c r="W107" s="90"/>
    </row>
    <row r="108" spans="1:23" x14ac:dyDescent="0.25">
      <c r="A108" s="76">
        <v>38991</v>
      </c>
      <c r="B108" s="105">
        <v>2361641.2999999998</v>
      </c>
      <c r="C108" s="94">
        <v>1090807.28</v>
      </c>
      <c r="D108" s="94">
        <v>1514228.7</v>
      </c>
      <c r="E108" s="94">
        <v>2772.7022834079698</v>
      </c>
      <c r="F108" s="94">
        <v>103636.14834031003</v>
      </c>
      <c r="G108" s="94">
        <v>292977.8849013577</v>
      </c>
      <c r="H108" s="94">
        <f t="shared" si="11"/>
        <v>189341.73656104767</v>
      </c>
      <c r="I108" s="94">
        <f t="shared" si="14"/>
        <v>1324886.9634389523</v>
      </c>
      <c r="J108" s="94">
        <f t="shared" si="12"/>
        <v>1327659.6657223604</v>
      </c>
      <c r="K108" s="106">
        <v>9741.6900423944899</v>
      </c>
      <c r="M108" s="90">
        <f t="shared" si="13"/>
        <v>0.46188524904268913</v>
      </c>
      <c r="N108" s="90">
        <f t="shared" si="3"/>
        <v>0.64117641404729842</v>
      </c>
      <c r="O108" s="90">
        <f t="shared" si="4"/>
        <v>1.1740573318259509E-3</v>
      </c>
      <c r="P108" s="90">
        <f t="shared" si="5"/>
        <v>4.3883102967546356E-2</v>
      </c>
      <c r="Q108" s="90">
        <f t="shared" si="6"/>
        <v>0.12405689420377164</v>
      </c>
      <c r="R108" s="90">
        <f t="shared" si="7"/>
        <v>8.0173791236225284E-2</v>
      </c>
      <c r="S108" s="90">
        <f t="shared" si="8"/>
        <v>0.56100262281107316</v>
      </c>
      <c r="T108" s="90">
        <f t="shared" si="9"/>
        <v>0.56217668014289912</v>
      </c>
      <c r="U108" s="90">
        <f t="shared" si="10"/>
        <v>4.1249659897099914E-3</v>
      </c>
      <c r="V108" s="90"/>
      <c r="W108" s="90"/>
    </row>
    <row r="109" spans="1:23" x14ac:dyDescent="0.25">
      <c r="A109" s="76">
        <v>39022</v>
      </c>
      <c r="B109" s="105">
        <v>2386570.9</v>
      </c>
      <c r="C109" s="94">
        <v>1098243.73</v>
      </c>
      <c r="D109" s="94">
        <v>1539879.59</v>
      </c>
      <c r="E109" s="94">
        <v>0</v>
      </c>
      <c r="F109" s="94">
        <v>89682.007003820036</v>
      </c>
      <c r="G109" s="94">
        <v>292780.23885624873</v>
      </c>
      <c r="H109" s="94">
        <f t="shared" si="11"/>
        <v>203098.2318524287</v>
      </c>
      <c r="I109" s="94">
        <f t="shared" si="14"/>
        <v>1336781.3581475713</v>
      </c>
      <c r="J109" s="94">
        <f t="shared" si="12"/>
        <v>1336781.3581475713</v>
      </c>
      <c r="K109" s="106">
        <v>9778.1384519879612</v>
      </c>
      <c r="M109" s="90">
        <f t="shared" si="13"/>
        <v>0.46017645233166971</v>
      </c>
      <c r="N109" s="90">
        <f t="shared" si="3"/>
        <v>0.64522683570808648</v>
      </c>
      <c r="O109" s="90">
        <f t="shared" si="4"/>
        <v>0</v>
      </c>
      <c r="P109" s="90">
        <f t="shared" si="5"/>
        <v>3.7577767751974196E-2</v>
      </c>
      <c r="Q109" s="90">
        <f t="shared" si="6"/>
        <v>0.12267820698570017</v>
      </c>
      <c r="R109" s="90">
        <f t="shared" si="7"/>
        <v>8.5100439233725969E-2</v>
      </c>
      <c r="S109" s="90">
        <f t="shared" si="8"/>
        <v>0.56012639647436047</v>
      </c>
      <c r="T109" s="90">
        <f t="shared" si="9"/>
        <v>0.56012639647436047</v>
      </c>
      <c r="U109" s="90">
        <f t="shared" si="10"/>
        <v>4.097149785907455E-3</v>
      </c>
      <c r="V109" s="90"/>
      <c r="W109" s="90"/>
    </row>
    <row r="110" spans="1:23" x14ac:dyDescent="0.25">
      <c r="A110" s="76">
        <v>39052</v>
      </c>
      <c r="B110" s="105">
        <v>2409449.9</v>
      </c>
      <c r="C110" s="94">
        <v>1120052.6299999999</v>
      </c>
      <c r="D110" s="94">
        <v>1556476.26</v>
      </c>
      <c r="E110" s="94">
        <v>0</v>
      </c>
      <c r="F110" s="94">
        <v>77367.133960890045</v>
      </c>
      <c r="G110" s="94">
        <v>297198.48830107984</v>
      </c>
      <c r="H110" s="94">
        <f t="shared" si="11"/>
        <v>219831.35434018978</v>
      </c>
      <c r="I110" s="94">
        <v>1336644.8999999999</v>
      </c>
      <c r="J110" s="94">
        <f t="shared" si="12"/>
        <v>1336644.8999999999</v>
      </c>
      <c r="K110" s="106">
        <v>9953.1892034123302</v>
      </c>
      <c r="M110" s="90">
        <f t="shared" si="13"/>
        <v>0.46485823589857583</v>
      </c>
      <c r="N110" s="90">
        <f t="shared" si="3"/>
        <v>0.64598822328698347</v>
      </c>
      <c r="O110" s="90">
        <f t="shared" si="4"/>
        <v>0</v>
      </c>
      <c r="P110" s="90">
        <f t="shared" si="5"/>
        <v>3.2109874524010665E-2</v>
      </c>
      <c r="Q110" s="90">
        <f t="shared" si="6"/>
        <v>0.12334702966892146</v>
      </c>
      <c r="R110" s="90">
        <f t="shared" si="7"/>
        <v>9.1237155144910792E-2</v>
      </c>
      <c r="S110" s="90">
        <f t="shared" si="8"/>
        <v>0.55475106579306754</v>
      </c>
      <c r="T110" s="90">
        <f t="shared" si="9"/>
        <v>0.55475106579306754</v>
      </c>
      <c r="U110" s="90">
        <f t="shared" si="10"/>
        <v>4.1308969335333888E-3</v>
      </c>
      <c r="V110" s="90"/>
      <c r="W110" s="90"/>
    </row>
    <row r="111" spans="1:23" x14ac:dyDescent="0.25">
      <c r="A111" s="76">
        <v>39083</v>
      </c>
      <c r="B111" s="105">
        <v>2435015.7000000002</v>
      </c>
      <c r="C111" s="94">
        <v>1118604.96</v>
      </c>
      <c r="D111" s="94">
        <v>1548742.58</v>
      </c>
      <c r="E111" s="94">
        <v>0</v>
      </c>
      <c r="F111" s="94">
        <v>117347.74323601004</v>
      </c>
      <c r="G111" s="94">
        <v>298638.41304351768</v>
      </c>
      <c r="H111" s="94">
        <f t="shared" si="11"/>
        <v>181290.66980750766</v>
      </c>
      <c r="I111" s="94">
        <v>1367451.91</v>
      </c>
      <c r="J111" s="94">
        <f t="shared" si="12"/>
        <v>1367451.91</v>
      </c>
      <c r="K111" s="106">
        <v>8579.9549999975097</v>
      </c>
      <c r="M111" s="90">
        <f t="shared" si="13"/>
        <v>0.45938305859793838</v>
      </c>
      <c r="N111" s="90">
        <f t="shared" si="3"/>
        <v>0.63602981286732563</v>
      </c>
      <c r="O111" s="90">
        <f t="shared" si="4"/>
        <v>0</v>
      </c>
      <c r="P111" s="90">
        <f t="shared" si="5"/>
        <v>4.8191780954845602E-2</v>
      </c>
      <c r="Q111" s="90">
        <f t="shared" si="6"/>
        <v>0.12264332137304809</v>
      </c>
      <c r="R111" s="90">
        <f t="shared" si="7"/>
        <v>7.4451540418202497E-2</v>
      </c>
      <c r="S111" s="90">
        <f t="shared" si="8"/>
        <v>0.5615782723700713</v>
      </c>
      <c r="T111" s="90">
        <f t="shared" si="9"/>
        <v>0.5615782723700713</v>
      </c>
      <c r="U111" s="90">
        <f t="shared" si="10"/>
        <v>3.5235727638214033E-3</v>
      </c>
      <c r="V111" s="90"/>
      <c r="W111" s="90"/>
    </row>
    <row r="112" spans="1:23" x14ac:dyDescent="0.25">
      <c r="A112" s="76">
        <v>39114</v>
      </c>
      <c r="B112" s="105">
        <v>2459237.2999999998</v>
      </c>
      <c r="C112" s="94">
        <v>1127618.55</v>
      </c>
      <c r="D112" s="94">
        <v>1590994.71</v>
      </c>
      <c r="E112" s="94">
        <v>0</v>
      </c>
      <c r="F112" s="94">
        <v>117681.77018518004</v>
      </c>
      <c r="G112" s="94">
        <v>309592.7759140628</v>
      </c>
      <c r="H112" s="94">
        <f t="shared" si="11"/>
        <v>191911.00572888277</v>
      </c>
      <c r="I112" s="94">
        <v>1399083.71</v>
      </c>
      <c r="J112" s="94">
        <f t="shared" si="12"/>
        <v>1399083.71</v>
      </c>
      <c r="K112" s="106">
        <v>8691.4417000000194</v>
      </c>
      <c r="M112" s="90">
        <f t="shared" si="13"/>
        <v>0.45852368537188343</v>
      </c>
      <c r="N112" s="90">
        <f t="shared" si="3"/>
        <v>0.64694639675479881</v>
      </c>
      <c r="O112" s="90">
        <f t="shared" si="4"/>
        <v>0</v>
      </c>
      <c r="P112" s="90">
        <f t="shared" si="5"/>
        <v>4.7852954322537333E-2</v>
      </c>
      <c r="Q112" s="90">
        <f t="shared" si="6"/>
        <v>0.12588975285714105</v>
      </c>
      <c r="R112" s="90">
        <f t="shared" si="7"/>
        <v>7.8036798534603713E-2</v>
      </c>
      <c r="S112" s="90">
        <f t="shared" si="8"/>
        <v>0.5689096005497315</v>
      </c>
      <c r="T112" s="90">
        <f t="shared" si="9"/>
        <v>0.5689096005497315</v>
      </c>
      <c r="U112" s="90">
        <f t="shared" si="10"/>
        <v>3.5342021284403991E-3</v>
      </c>
      <c r="V112" s="90"/>
      <c r="W112" s="90"/>
    </row>
    <row r="113" spans="1:23" x14ac:dyDescent="0.25">
      <c r="A113" s="76">
        <v>39142</v>
      </c>
      <c r="B113" s="105">
        <v>2486602.5</v>
      </c>
      <c r="C113" s="94">
        <v>1139113.8700000001</v>
      </c>
      <c r="D113" s="94">
        <v>1603665.23</v>
      </c>
      <c r="E113" s="94">
        <v>0</v>
      </c>
      <c r="F113" s="94">
        <v>125406.59729278003</v>
      </c>
      <c r="G113" s="94">
        <v>305798.37880222395</v>
      </c>
      <c r="H113" s="94">
        <f t="shared" si="11"/>
        <v>180391.78150944391</v>
      </c>
      <c r="I113" s="94">
        <v>1423273.45</v>
      </c>
      <c r="J113" s="94">
        <f t="shared" si="12"/>
        <v>1423273.45</v>
      </c>
      <c r="K113" s="106">
        <v>8548.9704000025304</v>
      </c>
      <c r="M113" s="90">
        <f t="shared" si="13"/>
        <v>0.45810050862572532</v>
      </c>
      <c r="N113" s="90">
        <f t="shared" si="3"/>
        <v>0.64492223023181228</v>
      </c>
      <c r="O113" s="90">
        <f t="shared" si="4"/>
        <v>0</v>
      </c>
      <c r="P113" s="90">
        <f t="shared" si="5"/>
        <v>5.0432908875777303E-2</v>
      </c>
      <c r="Q113" s="90">
        <f t="shared" si="6"/>
        <v>0.12297839272751634</v>
      </c>
      <c r="R113" s="90">
        <f t="shared" si="7"/>
        <v>7.2545483851739034E-2</v>
      </c>
      <c r="S113" s="90">
        <f t="shared" si="8"/>
        <v>0.57237674698710383</v>
      </c>
      <c r="T113" s="90">
        <f t="shared" si="9"/>
        <v>0.57237674698710383</v>
      </c>
      <c r="U113" s="90">
        <f t="shared" si="10"/>
        <v>3.438012468821426E-3</v>
      </c>
      <c r="V113" s="90"/>
      <c r="W113" s="90"/>
    </row>
    <row r="114" spans="1:23" x14ac:dyDescent="0.25">
      <c r="A114" s="76">
        <v>39173</v>
      </c>
      <c r="B114" s="105">
        <v>2516700.4</v>
      </c>
      <c r="C114" s="94">
        <v>1134706.67</v>
      </c>
      <c r="D114" s="94">
        <v>1602390.12</v>
      </c>
      <c r="E114" s="94">
        <v>0</v>
      </c>
      <c r="F114" s="94">
        <v>135543.54617752993</v>
      </c>
      <c r="G114" s="94">
        <v>299078.81232111552</v>
      </c>
      <c r="H114" s="94">
        <f t="shared" ref="H114:H177" si="15">G114-F114</f>
        <v>163535.26614358558</v>
      </c>
      <c r="I114" s="94">
        <v>1438854.85</v>
      </c>
      <c r="J114" s="94">
        <f t="shared" si="12"/>
        <v>1438854.85</v>
      </c>
      <c r="K114" s="106">
        <v>7633.9144000021706</v>
      </c>
      <c r="M114" s="90">
        <f t="shared" si="13"/>
        <v>0.45087077905657741</v>
      </c>
      <c r="N114" s="90">
        <f t="shared" ref="N114:Q177" si="16">D114/$B114</f>
        <v>0.63670277161318056</v>
      </c>
      <c r="O114" s="90">
        <f t="shared" si="16"/>
        <v>0</v>
      </c>
      <c r="P114" s="90">
        <f t="shared" si="16"/>
        <v>5.3857640813157553E-2</v>
      </c>
      <c r="Q114" s="90">
        <f t="shared" si="16"/>
        <v>0.11883767027696882</v>
      </c>
      <c r="R114" s="90">
        <f t="shared" ref="R114:U177" si="17">H114/$B114</f>
        <v>6.4980029463811262E-2</v>
      </c>
      <c r="S114" s="90">
        <f t="shared" si="17"/>
        <v>0.57172274061703976</v>
      </c>
      <c r="T114" s="90">
        <f t="shared" si="17"/>
        <v>0.57172274061703976</v>
      </c>
      <c r="U114" s="90">
        <f t="shared" si="17"/>
        <v>3.0333028118889999E-3</v>
      </c>
      <c r="V114" s="90"/>
      <c r="W114" s="90"/>
    </row>
    <row r="115" spans="1:23" x14ac:dyDescent="0.25">
      <c r="A115" s="76">
        <v>39203</v>
      </c>
      <c r="B115" s="105">
        <v>2545363.7000000002</v>
      </c>
      <c r="C115" s="94">
        <v>1151502.6299999999</v>
      </c>
      <c r="D115" s="94">
        <v>1628950.42</v>
      </c>
      <c r="E115" s="94">
        <v>0</v>
      </c>
      <c r="F115" s="94">
        <v>157911.44963593993</v>
      </c>
      <c r="G115" s="94">
        <v>312526.66743179382</v>
      </c>
      <c r="H115" s="94">
        <f t="shared" si="15"/>
        <v>154615.21779585388</v>
      </c>
      <c r="I115" s="94">
        <v>1474335.2</v>
      </c>
      <c r="J115" s="94">
        <f t="shared" ref="J115:J178" si="18">I115+E115</f>
        <v>1474335.2</v>
      </c>
      <c r="K115" s="106">
        <v>7615.576800004781</v>
      </c>
      <c r="M115" s="90">
        <f t="shared" si="13"/>
        <v>0.45239217876800858</v>
      </c>
      <c r="N115" s="90">
        <f t="shared" si="16"/>
        <v>0.63996764784537463</v>
      </c>
      <c r="O115" s="90">
        <f t="shared" si="16"/>
        <v>0</v>
      </c>
      <c r="P115" s="90">
        <f t="shared" si="16"/>
        <v>6.2038855050828269E-2</v>
      </c>
      <c r="Q115" s="90">
        <f t="shared" si="16"/>
        <v>0.122782715661339</v>
      </c>
      <c r="R115" s="90">
        <f t="shared" si="17"/>
        <v>6.0743860610510736E-2</v>
      </c>
      <c r="S115" s="90">
        <f t="shared" si="17"/>
        <v>0.57922378636891847</v>
      </c>
      <c r="T115" s="90">
        <f t="shared" si="17"/>
        <v>0.57922378636891847</v>
      </c>
      <c r="U115" s="90">
        <f t="shared" si="17"/>
        <v>2.9919405230791891E-3</v>
      </c>
      <c r="V115" s="90"/>
      <c r="W115" s="90"/>
    </row>
    <row r="116" spans="1:23" x14ac:dyDescent="0.25">
      <c r="A116" s="76">
        <v>39234</v>
      </c>
      <c r="B116" s="105">
        <v>2575280.2999999998</v>
      </c>
      <c r="C116" s="94">
        <v>1153731.32</v>
      </c>
      <c r="D116" s="94">
        <v>1655279.24</v>
      </c>
      <c r="E116" s="94">
        <v>0</v>
      </c>
      <c r="F116" s="94">
        <v>156960.63667375993</v>
      </c>
      <c r="G116" s="94">
        <v>312781.1540725563</v>
      </c>
      <c r="H116" s="94">
        <f t="shared" si="15"/>
        <v>155820.51739879636</v>
      </c>
      <c r="I116" s="94">
        <v>1499458.73</v>
      </c>
      <c r="J116" s="94">
        <f t="shared" si="18"/>
        <v>1499458.73</v>
      </c>
      <c r="K116" s="106">
        <v>7701.5994000000001</v>
      </c>
      <c r="M116" s="90">
        <f t="shared" si="13"/>
        <v>0.44800223105811049</v>
      </c>
      <c r="N116" s="90">
        <f t="shared" si="16"/>
        <v>0.64275692242122151</v>
      </c>
      <c r="O116" s="90">
        <f t="shared" si="16"/>
        <v>0</v>
      </c>
      <c r="P116" s="90">
        <f t="shared" si="16"/>
        <v>6.0948952498009613E-2</v>
      </c>
      <c r="Q116" s="90">
        <f t="shared" si="16"/>
        <v>0.1214551884206765</v>
      </c>
      <c r="R116" s="90">
        <f t="shared" si="17"/>
        <v>6.0506235922666893E-2</v>
      </c>
      <c r="S116" s="90">
        <f t="shared" si="17"/>
        <v>0.58225068937156088</v>
      </c>
      <c r="T116" s="90">
        <f t="shared" si="17"/>
        <v>0.58225068937156088</v>
      </c>
      <c r="U116" s="90">
        <f t="shared" si="17"/>
        <v>2.9905868499052321E-3</v>
      </c>
      <c r="V116" s="90"/>
      <c r="W116" s="90"/>
    </row>
    <row r="117" spans="1:23" x14ac:dyDescent="0.25">
      <c r="A117" s="76">
        <v>39264</v>
      </c>
      <c r="B117" s="105">
        <v>2602129.7999999998</v>
      </c>
      <c r="C117" s="94">
        <v>1164162.3600000001</v>
      </c>
      <c r="D117" s="94">
        <v>1617527.86</v>
      </c>
      <c r="E117" s="94">
        <v>0</v>
      </c>
      <c r="F117" s="94">
        <v>210726.05770846995</v>
      </c>
      <c r="G117" s="94">
        <v>310379.92106308683</v>
      </c>
      <c r="H117" s="94">
        <f t="shared" si="15"/>
        <v>99653.863354616886</v>
      </c>
      <c r="I117" s="94">
        <v>1517874</v>
      </c>
      <c r="J117" s="94">
        <f t="shared" si="18"/>
        <v>1517874</v>
      </c>
      <c r="K117" s="106">
        <v>6981.4418999999998</v>
      </c>
      <c r="M117" s="90">
        <f t="shared" si="13"/>
        <v>0.4473882740207657</v>
      </c>
      <c r="N117" s="90">
        <f t="shared" si="16"/>
        <v>0.62161690012542814</v>
      </c>
      <c r="O117" s="90">
        <f t="shared" si="16"/>
        <v>0</v>
      </c>
      <c r="P117" s="90">
        <f t="shared" si="16"/>
        <v>8.0982146896926496E-2</v>
      </c>
      <c r="Q117" s="90">
        <f t="shared" si="16"/>
        <v>0.11927918471364758</v>
      </c>
      <c r="R117" s="90">
        <f t="shared" si="17"/>
        <v>3.8297037816721093E-2</v>
      </c>
      <c r="S117" s="90">
        <f t="shared" si="17"/>
        <v>0.58331986359788823</v>
      </c>
      <c r="T117" s="90">
        <f t="shared" si="17"/>
        <v>0.58331986359788823</v>
      </c>
      <c r="U117" s="90">
        <f t="shared" si="17"/>
        <v>2.6829721945461752E-3</v>
      </c>
      <c r="V117" s="90"/>
      <c r="W117" s="90"/>
    </row>
    <row r="118" spans="1:23" x14ac:dyDescent="0.25">
      <c r="A118" s="76">
        <v>39295</v>
      </c>
      <c r="B118" s="105">
        <v>2627330.9</v>
      </c>
      <c r="C118" s="94">
        <v>1158709.1200000001</v>
      </c>
      <c r="D118" s="94">
        <v>1646828.76</v>
      </c>
      <c r="E118" s="94">
        <v>0</v>
      </c>
      <c r="F118" s="94">
        <v>205210.92647234991</v>
      </c>
      <c r="G118" s="94">
        <v>315772.15574433003</v>
      </c>
      <c r="H118" s="94">
        <f t="shared" si="15"/>
        <v>110561.22927198012</v>
      </c>
      <c r="I118" s="94">
        <v>1536267.53</v>
      </c>
      <c r="J118" s="94">
        <f t="shared" si="18"/>
        <v>1536267.53</v>
      </c>
      <c r="K118" s="106">
        <v>6946.4480999999996</v>
      </c>
      <c r="M118" s="90">
        <f t="shared" si="13"/>
        <v>0.44102138790359452</v>
      </c>
      <c r="N118" s="90">
        <f t="shared" si="16"/>
        <v>0.62680675662133001</v>
      </c>
      <c r="O118" s="90">
        <f t="shared" si="16"/>
        <v>0</v>
      </c>
      <c r="P118" s="90">
        <f t="shared" si="16"/>
        <v>7.8106235675281674E-2</v>
      </c>
      <c r="Q118" s="90">
        <f t="shared" si="16"/>
        <v>0.12018743270759311</v>
      </c>
      <c r="R118" s="90">
        <f t="shared" si="17"/>
        <v>4.2081197032311432E-2</v>
      </c>
      <c r="S118" s="90">
        <f t="shared" si="17"/>
        <v>0.58472555931192383</v>
      </c>
      <c r="T118" s="90">
        <f t="shared" si="17"/>
        <v>0.58472555931192383</v>
      </c>
      <c r="U118" s="90">
        <f t="shared" si="17"/>
        <v>2.6439182441770088E-3</v>
      </c>
      <c r="V118" s="90"/>
      <c r="W118" s="90"/>
    </row>
    <row r="119" spans="1:23" x14ac:dyDescent="0.25">
      <c r="A119" s="76">
        <v>39326</v>
      </c>
      <c r="B119" s="105">
        <v>2649278.5</v>
      </c>
      <c r="C119" s="94">
        <v>1181191.02</v>
      </c>
      <c r="D119" s="94">
        <v>1654861.9</v>
      </c>
      <c r="E119" s="94">
        <v>0</v>
      </c>
      <c r="F119" s="94">
        <v>196836.06045290991</v>
      </c>
      <c r="G119" s="94">
        <v>318266.20212044218</v>
      </c>
      <c r="H119" s="94">
        <f t="shared" si="15"/>
        <v>121430.14166753227</v>
      </c>
      <c r="I119" s="94">
        <v>1533431.76</v>
      </c>
      <c r="J119" s="94">
        <f t="shared" si="18"/>
        <v>1533431.76</v>
      </c>
      <c r="K119" s="106">
        <v>6920.2281611600001</v>
      </c>
      <c r="M119" s="90">
        <f t="shared" si="13"/>
        <v>0.44585385039738179</v>
      </c>
      <c r="N119" s="90">
        <f t="shared" si="16"/>
        <v>0.62464625746217317</v>
      </c>
      <c r="O119" s="90">
        <f t="shared" si="16"/>
        <v>0</v>
      </c>
      <c r="P119" s="90">
        <f t="shared" si="16"/>
        <v>7.4297987339915342E-2</v>
      </c>
      <c r="Q119" s="90">
        <f t="shared" si="16"/>
        <v>0.12013316158359424</v>
      </c>
      <c r="R119" s="90">
        <f t="shared" si="17"/>
        <v>4.5835174243678896E-2</v>
      </c>
      <c r="S119" s="90">
        <f t="shared" si="17"/>
        <v>0.57881108384792312</v>
      </c>
      <c r="T119" s="90">
        <f t="shared" si="17"/>
        <v>0.57881108384792312</v>
      </c>
      <c r="U119" s="90">
        <f t="shared" si="17"/>
        <v>2.612118039368077E-3</v>
      </c>
      <c r="V119" s="90"/>
      <c r="W119" s="90"/>
    </row>
    <row r="120" spans="1:23" x14ac:dyDescent="0.25">
      <c r="A120" s="76">
        <v>39356</v>
      </c>
      <c r="B120" s="105">
        <v>2676946.2000000002</v>
      </c>
      <c r="C120" s="94">
        <v>1193567.43</v>
      </c>
      <c r="D120" s="94">
        <v>1678387.34</v>
      </c>
      <c r="E120" s="94">
        <v>0</v>
      </c>
      <c r="F120" s="94">
        <v>211613.36503246991</v>
      </c>
      <c r="G120" s="94">
        <v>351713.64158420428</v>
      </c>
      <c r="H120" s="94">
        <f t="shared" si="15"/>
        <v>140100.27655173437</v>
      </c>
      <c r="I120" s="94">
        <v>1538287.06</v>
      </c>
      <c r="J120" s="94">
        <f t="shared" si="18"/>
        <v>1538287.06</v>
      </c>
      <c r="K120" s="106">
        <v>6403.4734999999991</v>
      </c>
      <c r="M120" s="90">
        <f t="shared" si="13"/>
        <v>0.44586903913123088</v>
      </c>
      <c r="N120" s="90">
        <f t="shared" si="16"/>
        <v>0.62697836064094226</v>
      </c>
      <c r="O120" s="90">
        <f t="shared" si="16"/>
        <v>0</v>
      </c>
      <c r="P120" s="90">
        <f t="shared" si="16"/>
        <v>7.905028686511141E-2</v>
      </c>
      <c r="Q120" s="90">
        <f t="shared" si="16"/>
        <v>0.13138614499768589</v>
      </c>
      <c r="R120" s="90">
        <f t="shared" si="17"/>
        <v>5.2335858132574485E-2</v>
      </c>
      <c r="S120" s="90">
        <f t="shared" si="17"/>
        <v>0.57464250122023375</v>
      </c>
      <c r="T120" s="90">
        <f t="shared" si="17"/>
        <v>0.57464250122023375</v>
      </c>
      <c r="U120" s="90">
        <f t="shared" si="17"/>
        <v>2.3920815069051441E-3</v>
      </c>
      <c r="V120" s="90"/>
      <c r="W120" s="90"/>
    </row>
    <row r="121" spans="1:23" x14ac:dyDescent="0.25">
      <c r="A121" s="76">
        <v>39387</v>
      </c>
      <c r="B121" s="105">
        <v>2699161</v>
      </c>
      <c r="C121" s="94">
        <v>1190210.54</v>
      </c>
      <c r="D121" s="94">
        <v>1704366.5</v>
      </c>
      <c r="E121" s="94">
        <v>0</v>
      </c>
      <c r="F121" s="94">
        <v>194413.06131529991</v>
      </c>
      <c r="G121" s="94">
        <v>353823.82667385513</v>
      </c>
      <c r="H121" s="94">
        <f t="shared" si="15"/>
        <v>159410.76535855522</v>
      </c>
      <c r="I121" s="94">
        <v>1544955.73</v>
      </c>
      <c r="J121" s="94">
        <f t="shared" si="18"/>
        <v>1544955.73</v>
      </c>
      <c r="K121" s="106">
        <v>6451.4353999999994</v>
      </c>
      <c r="M121" s="90">
        <f t="shared" si="13"/>
        <v>0.44095574143224509</v>
      </c>
      <c r="N121" s="90">
        <f t="shared" si="16"/>
        <v>0.63144306693820784</v>
      </c>
      <c r="O121" s="90">
        <f t="shared" si="16"/>
        <v>0</v>
      </c>
      <c r="P121" s="90">
        <f t="shared" si="16"/>
        <v>7.20272193156688E-2</v>
      </c>
      <c r="Q121" s="90">
        <f t="shared" si="16"/>
        <v>0.13108659567689929</v>
      </c>
      <c r="R121" s="90">
        <f t="shared" si="17"/>
        <v>5.905937636123048E-2</v>
      </c>
      <c r="S121" s="90">
        <f t="shared" si="17"/>
        <v>0.57238368885738933</v>
      </c>
      <c r="T121" s="90">
        <f t="shared" si="17"/>
        <v>0.57238368885738933</v>
      </c>
      <c r="U121" s="90">
        <f t="shared" si="17"/>
        <v>2.3901632396140871E-3</v>
      </c>
      <c r="V121" s="90"/>
      <c r="W121" s="90"/>
    </row>
    <row r="122" spans="1:23" x14ac:dyDescent="0.25">
      <c r="A122" s="76">
        <v>39417</v>
      </c>
      <c r="B122" s="105">
        <v>2720262.9</v>
      </c>
      <c r="C122" s="94">
        <v>1211762.25</v>
      </c>
      <c r="D122" s="94">
        <v>1714436.48</v>
      </c>
      <c r="E122" s="94">
        <v>0</v>
      </c>
      <c r="F122" s="94">
        <v>187416.20642945994</v>
      </c>
      <c r="G122" s="94">
        <v>359000.85770626017</v>
      </c>
      <c r="H122" s="94">
        <f t="shared" si="15"/>
        <v>171584.65127680023</v>
      </c>
      <c r="I122" s="94">
        <v>1542851.83</v>
      </c>
      <c r="J122" s="94">
        <f t="shared" si="18"/>
        <v>1542851.83</v>
      </c>
      <c r="K122" s="106">
        <v>6645.40618696</v>
      </c>
      <c r="M122" s="90">
        <f t="shared" si="13"/>
        <v>0.44545777174698814</v>
      </c>
      <c r="N122" s="90">
        <f t="shared" si="16"/>
        <v>0.63024661329608989</v>
      </c>
      <c r="O122" s="90">
        <f t="shared" si="16"/>
        <v>0</v>
      </c>
      <c r="P122" s="90">
        <f t="shared" si="16"/>
        <v>6.8896357932705682E-2</v>
      </c>
      <c r="Q122" s="90">
        <f t="shared" si="16"/>
        <v>0.13197285369228842</v>
      </c>
      <c r="R122" s="90">
        <f t="shared" si="17"/>
        <v>6.307649575958274E-2</v>
      </c>
      <c r="S122" s="90">
        <f t="shared" si="17"/>
        <v>0.56717011800587369</v>
      </c>
      <c r="T122" s="90">
        <f t="shared" si="17"/>
        <v>0.56717011800587369</v>
      </c>
      <c r="U122" s="90">
        <f t="shared" si="17"/>
        <v>2.4429279195624805E-3</v>
      </c>
      <c r="V122" s="90"/>
      <c r="W122" s="90"/>
    </row>
    <row r="123" spans="1:23" x14ac:dyDescent="0.25">
      <c r="A123" s="76">
        <v>39448</v>
      </c>
      <c r="B123" s="105">
        <v>2746380.5</v>
      </c>
      <c r="C123" s="94">
        <v>1200436.07</v>
      </c>
      <c r="D123" s="94">
        <v>1683589.16</v>
      </c>
      <c r="E123" s="94">
        <v>0</v>
      </c>
      <c r="F123" s="94">
        <v>250135.70820983991</v>
      </c>
      <c r="G123" s="94">
        <v>354250.58171621151</v>
      </c>
      <c r="H123" s="94">
        <f t="shared" si="15"/>
        <v>104114.8735063716</v>
      </c>
      <c r="I123" s="94">
        <v>1579474.28</v>
      </c>
      <c r="J123" s="94">
        <f t="shared" si="18"/>
        <v>1579474.28</v>
      </c>
      <c r="K123" s="106">
        <v>6596.0101999999997</v>
      </c>
      <c r="M123" s="90">
        <f t="shared" si="13"/>
        <v>0.4370975070642979</v>
      </c>
      <c r="N123" s="90">
        <f t="shared" si="16"/>
        <v>0.61302108720914672</v>
      </c>
      <c r="O123" s="90">
        <f t="shared" si="16"/>
        <v>0</v>
      </c>
      <c r="P123" s="90">
        <f t="shared" si="16"/>
        <v>9.1078314971228466E-2</v>
      </c>
      <c r="Q123" s="90">
        <f t="shared" si="16"/>
        <v>0.12898816522918494</v>
      </c>
      <c r="R123" s="90">
        <f t="shared" si="17"/>
        <v>3.7909850257956464E-2</v>
      </c>
      <c r="S123" s="90">
        <f t="shared" si="17"/>
        <v>0.57511123458675883</v>
      </c>
      <c r="T123" s="90">
        <f t="shared" si="17"/>
        <v>0.57511123458675883</v>
      </c>
      <c r="U123" s="90">
        <f t="shared" si="17"/>
        <v>2.4017102510012723E-3</v>
      </c>
      <c r="V123" s="90"/>
      <c r="W123" s="90"/>
    </row>
    <row r="124" spans="1:23" x14ac:dyDescent="0.25">
      <c r="A124" s="76">
        <v>39479</v>
      </c>
      <c r="B124" s="105">
        <v>2776357.9</v>
      </c>
      <c r="C124" s="94">
        <v>1216003.8500000001</v>
      </c>
      <c r="D124" s="94">
        <v>1718642.58</v>
      </c>
      <c r="E124" s="94">
        <v>0</v>
      </c>
      <c r="F124" s="94">
        <v>221472.79160167993</v>
      </c>
      <c r="G124" s="94">
        <v>356221.45847786078</v>
      </c>
      <c r="H124" s="94">
        <f t="shared" si="15"/>
        <v>134748.66687618085</v>
      </c>
      <c r="I124" s="94">
        <v>1583893.92</v>
      </c>
      <c r="J124" s="94">
        <f t="shared" si="18"/>
        <v>1583893.92</v>
      </c>
      <c r="K124" s="106">
        <v>6674.0051000000003</v>
      </c>
      <c r="M124" s="90">
        <f t="shared" si="13"/>
        <v>0.43798526479601213</v>
      </c>
      <c r="N124" s="90">
        <f t="shared" si="16"/>
        <v>0.61902774854783682</v>
      </c>
      <c r="O124" s="90">
        <f t="shared" si="16"/>
        <v>0</v>
      </c>
      <c r="P124" s="90">
        <f t="shared" si="16"/>
        <v>7.9770980391857954E-2</v>
      </c>
      <c r="Q124" s="90">
        <f t="shared" si="16"/>
        <v>0.12830530908059828</v>
      </c>
      <c r="R124" s="90">
        <f t="shared" si="17"/>
        <v>4.853432868874033E-2</v>
      </c>
      <c r="S124" s="90">
        <f t="shared" si="17"/>
        <v>0.57049342233578748</v>
      </c>
      <c r="T124" s="90">
        <f t="shared" si="17"/>
        <v>0.57049342233578748</v>
      </c>
      <c r="U124" s="90">
        <f t="shared" si="17"/>
        <v>2.403870588874727E-3</v>
      </c>
      <c r="V124" s="90"/>
      <c r="W124" s="90"/>
    </row>
    <row r="125" spans="1:23" x14ac:dyDescent="0.25">
      <c r="A125" s="76">
        <v>39508</v>
      </c>
      <c r="B125" s="105">
        <v>2800895.2</v>
      </c>
      <c r="C125" s="94">
        <v>1204373.19</v>
      </c>
      <c r="D125" s="94">
        <v>1734727.19</v>
      </c>
      <c r="E125" s="94">
        <v>0</v>
      </c>
      <c r="F125" s="94">
        <v>227320.19960658991</v>
      </c>
      <c r="G125" s="94">
        <v>362998.87769155856</v>
      </c>
      <c r="H125" s="94">
        <f t="shared" si="15"/>
        <v>135678.67808496865</v>
      </c>
      <c r="I125" s="94">
        <v>1599048.51</v>
      </c>
      <c r="J125" s="94">
        <f t="shared" si="18"/>
        <v>1599048.51</v>
      </c>
      <c r="K125" s="106">
        <v>16888.624299999999</v>
      </c>
      <c r="M125" s="90">
        <f t="shared" si="13"/>
        <v>0.42999580634077272</v>
      </c>
      <c r="N125" s="90">
        <f t="shared" si="16"/>
        <v>0.61934741078495181</v>
      </c>
      <c r="O125" s="90">
        <f t="shared" si="16"/>
        <v>0</v>
      </c>
      <c r="P125" s="90">
        <f t="shared" si="16"/>
        <v>8.1159837614270577E-2</v>
      </c>
      <c r="Q125" s="90">
        <f t="shared" si="16"/>
        <v>0.12960102102055035</v>
      </c>
      <c r="R125" s="90">
        <f t="shared" si="17"/>
        <v>4.8441183406279766E-2</v>
      </c>
      <c r="S125" s="90">
        <f t="shared" si="17"/>
        <v>0.57090622669495095</v>
      </c>
      <c r="T125" s="90">
        <f t="shared" si="17"/>
        <v>0.57090622669495095</v>
      </c>
      <c r="U125" s="90">
        <f t="shared" si="17"/>
        <v>6.0297237468934922E-3</v>
      </c>
      <c r="V125" s="90"/>
      <c r="W125" s="90"/>
    </row>
    <row r="126" spans="1:23" x14ac:dyDescent="0.25">
      <c r="A126" s="76">
        <v>39539</v>
      </c>
      <c r="B126" s="105">
        <v>2834561.8</v>
      </c>
      <c r="C126" s="94">
        <v>1213886.26</v>
      </c>
      <c r="D126" s="94">
        <v>1696036.28</v>
      </c>
      <c r="E126" s="94">
        <v>0</v>
      </c>
      <c r="F126" s="94">
        <v>268573.6935107499</v>
      </c>
      <c r="G126" s="94">
        <v>362253.04065583722</v>
      </c>
      <c r="H126" s="94">
        <f t="shared" si="15"/>
        <v>93679.347145087318</v>
      </c>
      <c r="I126" s="94">
        <v>1602356.93</v>
      </c>
      <c r="J126" s="94">
        <f t="shared" si="18"/>
        <v>1602356.93</v>
      </c>
      <c r="K126" s="106">
        <v>16624.274699999998</v>
      </c>
      <c r="M126" s="90">
        <f t="shared" si="13"/>
        <v>0.42824476785088972</v>
      </c>
      <c r="N126" s="90">
        <f t="shared" si="16"/>
        <v>0.59834161315516221</v>
      </c>
      <c r="O126" s="90">
        <f t="shared" si="16"/>
        <v>0</v>
      </c>
      <c r="P126" s="90">
        <f t="shared" si="16"/>
        <v>9.4749634144773248E-2</v>
      </c>
      <c r="Q126" s="90">
        <f t="shared" si="16"/>
        <v>0.12779860388150199</v>
      </c>
      <c r="R126" s="90">
        <f t="shared" si="17"/>
        <v>3.3048969736728731E-2</v>
      </c>
      <c r="S126" s="90">
        <f t="shared" si="17"/>
        <v>0.56529264241125388</v>
      </c>
      <c r="T126" s="90">
        <f t="shared" si="17"/>
        <v>0.56529264241125388</v>
      </c>
      <c r="U126" s="90">
        <f t="shared" si="17"/>
        <v>5.8648482104006342E-3</v>
      </c>
      <c r="V126" s="90"/>
      <c r="W126" s="90"/>
    </row>
    <row r="127" spans="1:23" x14ac:dyDescent="0.25">
      <c r="A127" s="76">
        <v>39569</v>
      </c>
      <c r="B127" s="105">
        <v>2862962.2</v>
      </c>
      <c r="C127" s="94">
        <v>1232019.3999999999</v>
      </c>
      <c r="D127" s="94">
        <v>1718938.97</v>
      </c>
      <c r="E127" s="94">
        <v>0</v>
      </c>
      <c r="F127" s="94">
        <v>246816.73259760992</v>
      </c>
      <c r="G127" s="94">
        <v>367344.6799572967</v>
      </c>
      <c r="H127" s="94">
        <f t="shared" si="15"/>
        <v>120527.94735968678</v>
      </c>
      <c r="I127" s="94">
        <v>1598411.02</v>
      </c>
      <c r="J127" s="94">
        <f t="shared" si="18"/>
        <v>1598411.02</v>
      </c>
      <c r="K127" s="106">
        <v>16460.6391</v>
      </c>
      <c r="M127" s="90">
        <f t="shared" si="13"/>
        <v>0.43033030614235834</v>
      </c>
      <c r="N127" s="90">
        <f t="shared" si="16"/>
        <v>0.60040575107837602</v>
      </c>
      <c r="O127" s="90">
        <f t="shared" si="16"/>
        <v>0</v>
      </c>
      <c r="P127" s="90">
        <f t="shared" si="16"/>
        <v>8.621026592583371E-2</v>
      </c>
      <c r="Q127" s="90">
        <f t="shared" si="16"/>
        <v>0.12830930144914127</v>
      </c>
      <c r="R127" s="90">
        <f t="shared" si="17"/>
        <v>4.2099035523307564E-2</v>
      </c>
      <c r="S127" s="90">
        <f t="shared" si="17"/>
        <v>0.55830671463283721</v>
      </c>
      <c r="T127" s="90">
        <f t="shared" si="17"/>
        <v>0.55830671463283721</v>
      </c>
      <c r="U127" s="90">
        <f t="shared" si="17"/>
        <v>5.7495132489000372E-3</v>
      </c>
      <c r="V127" s="90"/>
      <c r="W127" s="90"/>
    </row>
    <row r="128" spans="1:23" x14ac:dyDescent="0.25">
      <c r="A128" s="76">
        <v>39600</v>
      </c>
      <c r="B128" s="105">
        <v>2899765.6</v>
      </c>
      <c r="C128" s="94">
        <v>1243642.8400000001</v>
      </c>
      <c r="D128" s="94">
        <v>1779756.82</v>
      </c>
      <c r="E128" s="94">
        <v>0</v>
      </c>
      <c r="F128" s="94">
        <v>256044.64943497992</v>
      </c>
      <c r="G128" s="94">
        <v>423664.73996690067</v>
      </c>
      <c r="H128" s="94">
        <f t="shared" si="15"/>
        <v>167620.09053192075</v>
      </c>
      <c r="I128" s="94">
        <v>1612136.73</v>
      </c>
      <c r="J128" s="94">
        <f t="shared" si="18"/>
        <v>1612136.73</v>
      </c>
      <c r="K128" s="106">
        <v>18734.2166</v>
      </c>
      <c r="M128" s="90">
        <f t="shared" si="13"/>
        <v>0.42887702371529618</v>
      </c>
      <c r="N128" s="90">
        <f t="shared" si="16"/>
        <v>0.6137588569227802</v>
      </c>
      <c r="O128" s="90">
        <f t="shared" si="16"/>
        <v>0</v>
      </c>
      <c r="P128" s="90">
        <f t="shared" si="16"/>
        <v>8.8298395372019001E-2</v>
      </c>
      <c r="Q128" s="90">
        <f t="shared" si="16"/>
        <v>0.14610309880457256</v>
      </c>
      <c r="R128" s="90">
        <f t="shared" si="17"/>
        <v>5.7804703432553561E-2</v>
      </c>
      <c r="S128" s="90">
        <f t="shared" si="17"/>
        <v>0.55595415367366241</v>
      </c>
      <c r="T128" s="90">
        <f t="shared" si="17"/>
        <v>0.55595415367366241</v>
      </c>
      <c r="U128" s="90">
        <f t="shared" si="17"/>
        <v>6.4605968841067703E-3</v>
      </c>
      <c r="V128" s="90"/>
      <c r="W128" s="90"/>
    </row>
    <row r="129" spans="1:23" x14ac:dyDescent="0.25">
      <c r="A129" s="76">
        <v>39630</v>
      </c>
      <c r="B129" s="105">
        <v>2944038.6</v>
      </c>
      <c r="C129" s="94">
        <v>1256659.75</v>
      </c>
      <c r="D129" s="94">
        <v>1708424.95</v>
      </c>
      <c r="E129" s="94">
        <v>0</v>
      </c>
      <c r="F129" s="94">
        <v>322870.62072163989</v>
      </c>
      <c r="G129" s="94">
        <v>398581.89358379383</v>
      </c>
      <c r="H129" s="94">
        <f t="shared" si="15"/>
        <v>75711.272862153943</v>
      </c>
      <c r="I129" s="94">
        <v>1632713.68</v>
      </c>
      <c r="J129" s="94">
        <f t="shared" si="18"/>
        <v>1632713.68</v>
      </c>
      <c r="K129" s="106">
        <v>18690.144384589999</v>
      </c>
      <c r="M129" s="90">
        <f t="shared" si="13"/>
        <v>0.42684893805400514</v>
      </c>
      <c r="N129" s="90">
        <f t="shared" si="16"/>
        <v>0.58029977935751242</v>
      </c>
      <c r="O129" s="90">
        <f t="shared" si="16"/>
        <v>0</v>
      </c>
      <c r="P129" s="90">
        <f t="shared" si="16"/>
        <v>0.1096692892279469</v>
      </c>
      <c r="Q129" s="90">
        <f t="shared" si="16"/>
        <v>0.13538609635885679</v>
      </c>
      <c r="R129" s="90">
        <f t="shared" si="17"/>
        <v>2.5716807130909881E-2</v>
      </c>
      <c r="S129" s="90">
        <f t="shared" si="17"/>
        <v>0.55458297319878891</v>
      </c>
      <c r="T129" s="90">
        <f t="shared" si="17"/>
        <v>0.55458297319878891</v>
      </c>
      <c r="U129" s="90">
        <f t="shared" si="17"/>
        <v>6.3484712410326405E-3</v>
      </c>
      <c r="V129" s="90"/>
      <c r="W129" s="90"/>
    </row>
    <row r="130" spans="1:23" x14ac:dyDescent="0.25">
      <c r="A130" s="76">
        <v>39661</v>
      </c>
      <c r="B130" s="105">
        <v>2978255.1</v>
      </c>
      <c r="C130" s="94">
        <v>1250139.55</v>
      </c>
      <c r="D130" s="94">
        <v>1735234.79</v>
      </c>
      <c r="E130" s="94">
        <v>0</v>
      </c>
      <c r="F130" s="94">
        <v>301712.80684560991</v>
      </c>
      <c r="G130" s="94">
        <v>402356.97927089513</v>
      </c>
      <c r="H130" s="94">
        <f t="shared" si="15"/>
        <v>100644.17242528521</v>
      </c>
      <c r="I130" s="94">
        <v>1634590.62</v>
      </c>
      <c r="J130" s="94">
        <f t="shared" si="18"/>
        <v>1634590.62</v>
      </c>
      <c r="K130" s="106">
        <v>19360.642899999999</v>
      </c>
      <c r="M130" s="90">
        <f t="shared" si="13"/>
        <v>0.4197556985632292</v>
      </c>
      <c r="N130" s="90">
        <f t="shared" si="16"/>
        <v>0.58263470781935367</v>
      </c>
      <c r="O130" s="90">
        <f t="shared" si="16"/>
        <v>0</v>
      </c>
      <c r="P130" s="90">
        <f t="shared" si="16"/>
        <v>0.10130522628689863</v>
      </c>
      <c r="Q130" s="90">
        <f t="shared" si="16"/>
        <v>0.13509822555861489</v>
      </c>
      <c r="R130" s="90">
        <f t="shared" si="17"/>
        <v>3.3792999271716251E-2</v>
      </c>
      <c r="S130" s="90">
        <f t="shared" si="17"/>
        <v>0.54884170936196841</v>
      </c>
      <c r="T130" s="90">
        <f t="shared" si="17"/>
        <v>0.54884170936196841</v>
      </c>
      <c r="U130" s="90">
        <f t="shared" si="17"/>
        <v>6.5006664136997528E-3</v>
      </c>
      <c r="V130" s="90"/>
      <c r="W130" s="90"/>
    </row>
    <row r="131" spans="1:23" x14ac:dyDescent="0.25">
      <c r="A131" s="76">
        <v>39692</v>
      </c>
      <c r="B131" s="105">
        <v>3020522.3</v>
      </c>
      <c r="C131" s="94">
        <v>1206972.42</v>
      </c>
      <c r="D131" s="94">
        <v>1756632.35</v>
      </c>
      <c r="E131" s="94">
        <v>0</v>
      </c>
      <c r="F131" s="94">
        <v>305848.89579372993</v>
      </c>
      <c r="G131" s="94">
        <v>406314.71419687016</v>
      </c>
      <c r="H131" s="94">
        <f t="shared" si="15"/>
        <v>100465.81840314023</v>
      </c>
      <c r="I131" s="94">
        <v>1656166.53</v>
      </c>
      <c r="J131" s="94">
        <f t="shared" si="18"/>
        <v>1656166.53</v>
      </c>
      <c r="K131" s="106">
        <v>26407.251245680003</v>
      </c>
      <c r="M131" s="90">
        <f t="shared" ref="M131:M194" si="19">C131/$B131</f>
        <v>0.39959063371258674</v>
      </c>
      <c r="N131" s="90">
        <f t="shared" si="16"/>
        <v>0.58156576099438173</v>
      </c>
      <c r="O131" s="90">
        <f t="shared" si="16"/>
        <v>0</v>
      </c>
      <c r="P131" s="90">
        <f t="shared" si="16"/>
        <v>0.10125695671696579</v>
      </c>
      <c r="Q131" s="90">
        <f t="shared" si="16"/>
        <v>0.13451803159899536</v>
      </c>
      <c r="R131" s="90">
        <f t="shared" si="17"/>
        <v>3.326107488202959E-2</v>
      </c>
      <c r="S131" s="90">
        <f t="shared" si="17"/>
        <v>0.54830468558368206</v>
      </c>
      <c r="T131" s="90">
        <f t="shared" si="17"/>
        <v>0.54830468558368206</v>
      </c>
      <c r="U131" s="90">
        <f t="shared" si="17"/>
        <v>8.7426109205285471E-3</v>
      </c>
      <c r="V131" s="90"/>
      <c r="W131" s="90"/>
    </row>
    <row r="132" spans="1:23" x14ac:dyDescent="0.25">
      <c r="A132" s="76">
        <v>39722</v>
      </c>
      <c r="B132" s="105">
        <v>3059105.4</v>
      </c>
      <c r="C132" s="94">
        <v>1172000.25</v>
      </c>
      <c r="D132" s="94">
        <v>1772717.85</v>
      </c>
      <c r="E132" s="94">
        <v>0</v>
      </c>
      <c r="F132" s="94">
        <v>321716.79398982989</v>
      </c>
      <c r="G132" s="94">
        <v>410149.17154709902</v>
      </c>
      <c r="H132" s="94">
        <f t="shared" si="15"/>
        <v>88432.377557269123</v>
      </c>
      <c r="I132" s="94">
        <v>1684285.47</v>
      </c>
      <c r="J132" s="94">
        <f t="shared" si="18"/>
        <v>1684285.47</v>
      </c>
      <c r="K132" s="106">
        <v>32997.145604880003</v>
      </c>
      <c r="M132" s="90">
        <f t="shared" si="19"/>
        <v>0.38311862350345954</v>
      </c>
      <c r="N132" s="90">
        <f t="shared" si="16"/>
        <v>0.57948897412949552</v>
      </c>
      <c r="O132" s="90">
        <f t="shared" si="16"/>
        <v>0</v>
      </c>
      <c r="P132" s="90">
        <f t="shared" si="16"/>
        <v>0.1051669530542589</v>
      </c>
      <c r="Q132" s="90">
        <f t="shared" si="16"/>
        <v>0.13407487415997468</v>
      </c>
      <c r="R132" s="90">
        <f t="shared" si="17"/>
        <v>2.8907921105715783E-2</v>
      </c>
      <c r="S132" s="90">
        <f t="shared" si="17"/>
        <v>0.55058105222526821</v>
      </c>
      <c r="T132" s="90">
        <f t="shared" si="17"/>
        <v>0.55058105222526821</v>
      </c>
      <c r="U132" s="90">
        <f t="shared" si="17"/>
        <v>1.0786534391681962E-2</v>
      </c>
      <c r="V132" s="90"/>
      <c r="W132" s="90"/>
    </row>
    <row r="133" spans="1:23" x14ac:dyDescent="0.25">
      <c r="A133" s="76">
        <v>39753</v>
      </c>
      <c r="B133" s="105">
        <v>3087863.3</v>
      </c>
      <c r="C133" s="94">
        <v>1141380.1299999999</v>
      </c>
      <c r="D133" s="94">
        <v>1805004.74</v>
      </c>
      <c r="E133" s="94">
        <v>0</v>
      </c>
      <c r="F133" s="94">
        <v>294695.50730328989</v>
      </c>
      <c r="G133" s="94">
        <v>412005.77581579937</v>
      </c>
      <c r="H133" s="94">
        <f t="shared" si="15"/>
        <v>117310.26851250947</v>
      </c>
      <c r="I133" s="94">
        <v>1687694.48</v>
      </c>
      <c r="J133" s="94">
        <f t="shared" si="18"/>
        <v>1687694.48</v>
      </c>
      <c r="K133" s="106">
        <v>34887.478955830004</v>
      </c>
      <c r="M133" s="90">
        <f t="shared" si="19"/>
        <v>0.36963428076625021</v>
      </c>
      <c r="N133" s="90">
        <f t="shared" si="16"/>
        <v>0.58454813721838017</v>
      </c>
      <c r="O133" s="90">
        <f t="shared" si="16"/>
        <v>0</v>
      </c>
      <c r="P133" s="90">
        <f t="shared" si="16"/>
        <v>9.5436707740038207E-2</v>
      </c>
      <c r="Q133" s="90">
        <f t="shared" si="16"/>
        <v>0.13342746611088627</v>
      </c>
      <c r="R133" s="90">
        <f t="shared" si="17"/>
        <v>3.7990758370848046E-2</v>
      </c>
      <c r="S133" s="90">
        <f t="shared" si="17"/>
        <v>0.54655738160429579</v>
      </c>
      <c r="T133" s="90">
        <f t="shared" si="17"/>
        <v>0.54655738160429579</v>
      </c>
      <c r="U133" s="90">
        <f t="shared" si="17"/>
        <v>1.1298258882065797E-2</v>
      </c>
      <c r="V133" s="90"/>
      <c r="W133" s="90"/>
    </row>
    <row r="134" spans="1:23" x14ac:dyDescent="0.25">
      <c r="A134" s="76">
        <v>39783</v>
      </c>
      <c r="B134" s="105">
        <v>3109803.1</v>
      </c>
      <c r="C134" s="94">
        <v>1168238.3400000001</v>
      </c>
      <c r="D134" s="94">
        <v>1910043.42</v>
      </c>
      <c r="E134" s="94">
        <v>0</v>
      </c>
      <c r="F134" s="94">
        <v>325155.30779668991</v>
      </c>
      <c r="G134" s="94">
        <v>494310.91437289596</v>
      </c>
      <c r="H134" s="94">
        <f t="shared" si="15"/>
        <v>169155.60657620605</v>
      </c>
      <c r="I134" s="94">
        <v>1740887.81</v>
      </c>
      <c r="J134" s="94">
        <f t="shared" si="18"/>
        <v>1740887.81</v>
      </c>
      <c r="K134" s="106">
        <v>35453.830739090001</v>
      </c>
      <c r="M134" s="90">
        <f t="shared" si="19"/>
        <v>0.37566312156547793</v>
      </c>
      <c r="N134" s="90">
        <f t="shared" si="16"/>
        <v>0.61420075759780413</v>
      </c>
      <c r="O134" s="90">
        <f t="shared" si="16"/>
        <v>0</v>
      </c>
      <c r="P134" s="90">
        <f t="shared" si="16"/>
        <v>0.10455816569116222</v>
      </c>
      <c r="Q134" s="90">
        <f t="shared" si="16"/>
        <v>0.15895247978011726</v>
      </c>
      <c r="R134" s="90">
        <f t="shared" si="17"/>
        <v>5.4394314088955037E-2</v>
      </c>
      <c r="S134" s="90">
        <f t="shared" si="17"/>
        <v>0.55980644240788102</v>
      </c>
      <c r="T134" s="90">
        <f t="shared" si="17"/>
        <v>0.55980644240788102</v>
      </c>
      <c r="U134" s="90">
        <f t="shared" si="17"/>
        <v>1.1400667373149766E-2</v>
      </c>
      <c r="V134" s="90"/>
      <c r="W134" s="90"/>
    </row>
    <row r="135" spans="1:23" x14ac:dyDescent="0.25">
      <c r="A135" s="76">
        <v>39814</v>
      </c>
      <c r="B135" s="105">
        <v>3122486.9</v>
      </c>
      <c r="C135" s="94">
        <v>1187934.97</v>
      </c>
      <c r="D135" s="94">
        <v>1831669.35</v>
      </c>
      <c r="E135" s="94">
        <v>0</v>
      </c>
      <c r="F135" s="94">
        <v>406179.97032945993</v>
      </c>
      <c r="G135" s="94">
        <v>462366.31409555854</v>
      </c>
      <c r="H135" s="94">
        <f t="shared" si="15"/>
        <v>56186.343766098609</v>
      </c>
      <c r="I135" s="94">
        <v>1775483</v>
      </c>
      <c r="J135" s="94">
        <f t="shared" si="18"/>
        <v>1775483</v>
      </c>
      <c r="K135" s="106">
        <v>40193.172927419997</v>
      </c>
      <c r="M135" s="90">
        <f t="shared" si="19"/>
        <v>0.38044514133910379</v>
      </c>
      <c r="N135" s="90">
        <f t="shared" si="16"/>
        <v>0.58660593580072351</v>
      </c>
      <c r="O135" s="90">
        <f t="shared" si="16"/>
        <v>0</v>
      </c>
      <c r="P135" s="90">
        <f t="shared" si="16"/>
        <v>0.13008220157127318</v>
      </c>
      <c r="Q135" s="90">
        <f t="shared" si="16"/>
        <v>0.14807630228826854</v>
      </c>
      <c r="R135" s="90">
        <f t="shared" si="17"/>
        <v>1.7994100716995358E-2</v>
      </c>
      <c r="S135" s="90">
        <f t="shared" si="17"/>
        <v>0.56861183308727414</v>
      </c>
      <c r="T135" s="90">
        <f t="shared" si="17"/>
        <v>0.56861183308727414</v>
      </c>
      <c r="U135" s="90">
        <f t="shared" si="17"/>
        <v>1.287216703052301E-2</v>
      </c>
      <c r="V135" s="90"/>
      <c r="W135" s="90"/>
    </row>
    <row r="136" spans="1:23" x14ac:dyDescent="0.25">
      <c r="A136" s="76">
        <v>39845</v>
      </c>
      <c r="B136" s="105">
        <v>3133825.9</v>
      </c>
      <c r="C136" s="94">
        <v>1190973.6000000001</v>
      </c>
      <c r="D136" s="94">
        <v>1865471.54</v>
      </c>
      <c r="E136" s="94">
        <v>0</v>
      </c>
      <c r="F136" s="94">
        <v>391116.8269785099</v>
      </c>
      <c r="G136" s="94">
        <v>465516.37996952428</v>
      </c>
      <c r="H136" s="94">
        <f t="shared" si="15"/>
        <v>74399.552991014381</v>
      </c>
      <c r="I136" s="94">
        <v>1791071.99</v>
      </c>
      <c r="J136" s="94">
        <f t="shared" si="18"/>
        <v>1791071.99</v>
      </c>
      <c r="K136" s="106">
        <v>40645.90807007</v>
      </c>
      <c r="M136" s="90">
        <f t="shared" si="19"/>
        <v>0.38003821463087661</v>
      </c>
      <c r="N136" s="90">
        <f t="shared" si="16"/>
        <v>0.59526967978661482</v>
      </c>
      <c r="O136" s="90">
        <f t="shared" si="16"/>
        <v>0</v>
      </c>
      <c r="P136" s="90">
        <f t="shared" si="16"/>
        <v>0.12480489965269287</v>
      </c>
      <c r="Q136" s="90">
        <f t="shared" si="16"/>
        <v>0.1485457057360858</v>
      </c>
      <c r="R136" s="90">
        <f t="shared" si="17"/>
        <v>2.3740806083392949E-2</v>
      </c>
      <c r="S136" s="90">
        <f t="shared" si="17"/>
        <v>0.5715288746576509</v>
      </c>
      <c r="T136" s="90">
        <f t="shared" si="17"/>
        <v>0.5715288746576509</v>
      </c>
      <c r="U136" s="90">
        <f t="shared" si="17"/>
        <v>1.2970059399301665E-2</v>
      </c>
      <c r="V136" s="90"/>
      <c r="W136" s="90"/>
    </row>
    <row r="137" spans="1:23" x14ac:dyDescent="0.25">
      <c r="A137" s="76">
        <v>39873</v>
      </c>
      <c r="B137" s="105">
        <v>3153875.1</v>
      </c>
      <c r="C137" s="94">
        <v>1199737.6000000001</v>
      </c>
      <c r="D137" s="94">
        <v>1898601.9</v>
      </c>
      <c r="E137" s="94">
        <v>0</v>
      </c>
      <c r="F137" s="94">
        <v>396037.22466761991</v>
      </c>
      <c r="G137" s="94">
        <v>482112.02912365278</v>
      </c>
      <c r="H137" s="94">
        <f t="shared" si="15"/>
        <v>86074.804456032871</v>
      </c>
      <c r="I137" s="94">
        <v>1812527.1</v>
      </c>
      <c r="J137" s="94">
        <f t="shared" si="18"/>
        <v>1812527.1</v>
      </c>
      <c r="K137" s="106">
        <v>53349.193845180002</v>
      </c>
      <c r="M137" s="90">
        <f t="shared" si="19"/>
        <v>0.3804011135380726</v>
      </c>
      <c r="N137" s="90">
        <f t="shared" si="16"/>
        <v>0.60199019929482933</v>
      </c>
      <c r="O137" s="90">
        <f t="shared" si="16"/>
        <v>0</v>
      </c>
      <c r="P137" s="90">
        <f t="shared" si="16"/>
        <v>0.12557162605063843</v>
      </c>
      <c r="Q137" s="90">
        <f t="shared" si="16"/>
        <v>0.15286338673451361</v>
      </c>
      <c r="R137" s="90">
        <f t="shared" si="17"/>
        <v>2.729176068387517E-2</v>
      </c>
      <c r="S137" s="90">
        <f t="shared" si="17"/>
        <v>0.57469844002382975</v>
      </c>
      <c r="T137" s="90">
        <f t="shared" si="17"/>
        <v>0.57469844002382975</v>
      </c>
      <c r="U137" s="90">
        <f t="shared" si="17"/>
        <v>1.6915442797712565E-2</v>
      </c>
      <c r="V137" s="90"/>
      <c r="W137" s="90"/>
    </row>
    <row r="138" spans="1:23" x14ac:dyDescent="0.25">
      <c r="A138" s="76">
        <v>39904</v>
      </c>
      <c r="B138" s="105">
        <v>3164637.8</v>
      </c>
      <c r="C138" s="94">
        <v>1223041.8600000001</v>
      </c>
      <c r="D138" s="94">
        <v>1875092.27</v>
      </c>
      <c r="E138" s="94">
        <v>0</v>
      </c>
      <c r="F138" s="94">
        <v>396225.10733535991</v>
      </c>
      <c r="G138" s="94">
        <v>474243.20296899258</v>
      </c>
      <c r="H138" s="94">
        <f t="shared" si="15"/>
        <v>78018.095633632678</v>
      </c>
      <c r="I138" s="94">
        <v>1797074.17</v>
      </c>
      <c r="J138" s="94">
        <f t="shared" si="18"/>
        <v>1797074.17</v>
      </c>
      <c r="K138" s="106">
        <v>52290.213815829993</v>
      </c>
      <c r="M138" s="90">
        <f t="shared" si="19"/>
        <v>0.38647135542651995</v>
      </c>
      <c r="N138" s="90">
        <f t="shared" si="16"/>
        <v>0.5925140216678193</v>
      </c>
      <c r="O138" s="90">
        <f t="shared" si="16"/>
        <v>0</v>
      </c>
      <c r="P138" s="90">
        <f t="shared" si="16"/>
        <v>0.12520393560847939</v>
      </c>
      <c r="Q138" s="90">
        <f t="shared" si="16"/>
        <v>0.1498570240704932</v>
      </c>
      <c r="R138" s="90">
        <f t="shared" si="17"/>
        <v>2.4653088462013785E-2</v>
      </c>
      <c r="S138" s="90">
        <f t="shared" si="17"/>
        <v>0.56786093182606867</v>
      </c>
      <c r="T138" s="90">
        <f t="shared" si="17"/>
        <v>0.56786093182606867</v>
      </c>
      <c r="U138" s="90">
        <f t="shared" si="17"/>
        <v>1.6523285481779303E-2</v>
      </c>
      <c r="V138" s="90"/>
      <c r="W138" s="90"/>
    </row>
    <row r="139" spans="1:23" x14ac:dyDescent="0.25">
      <c r="A139" s="76">
        <v>39934</v>
      </c>
      <c r="B139" s="105">
        <v>3178020</v>
      </c>
      <c r="C139" s="94">
        <v>1260118.99</v>
      </c>
      <c r="D139" s="94">
        <v>1878517.18</v>
      </c>
      <c r="E139" s="94">
        <v>0</v>
      </c>
      <c r="F139" s="94">
        <v>410185.33296530991</v>
      </c>
      <c r="G139" s="94">
        <v>475565.26254483592</v>
      </c>
      <c r="H139" s="94">
        <f t="shared" si="15"/>
        <v>65379.929579526011</v>
      </c>
      <c r="I139" s="94">
        <v>1813137.25</v>
      </c>
      <c r="J139" s="94">
        <f t="shared" si="18"/>
        <v>1813137.25</v>
      </c>
      <c r="K139" s="106">
        <v>50796.231938450008</v>
      </c>
      <c r="M139" s="90">
        <f t="shared" si="19"/>
        <v>0.39651071736490018</v>
      </c>
      <c r="N139" s="90">
        <f t="shared" si="16"/>
        <v>0.59109671430639199</v>
      </c>
      <c r="O139" s="90">
        <f t="shared" si="16"/>
        <v>0</v>
      </c>
      <c r="P139" s="90">
        <f t="shared" si="16"/>
        <v>0.12906946242166817</v>
      </c>
      <c r="Q139" s="90">
        <f t="shared" si="16"/>
        <v>0.14964199801915529</v>
      </c>
      <c r="R139" s="90">
        <f t="shared" si="17"/>
        <v>2.0572535597487118E-2</v>
      </c>
      <c r="S139" s="90">
        <f t="shared" si="17"/>
        <v>0.57052417857659798</v>
      </c>
      <c r="T139" s="90">
        <f t="shared" si="17"/>
        <v>0.57052417857659798</v>
      </c>
      <c r="U139" s="90">
        <f t="shared" si="17"/>
        <v>1.5983609901275009E-2</v>
      </c>
      <c r="V139" s="90"/>
      <c r="W139" s="90"/>
    </row>
    <row r="140" spans="1:23" x14ac:dyDescent="0.25">
      <c r="A140" s="76">
        <v>39965</v>
      </c>
      <c r="B140" s="105">
        <v>3187927.6</v>
      </c>
      <c r="C140" s="94">
        <v>1274406.1599999999</v>
      </c>
      <c r="D140" s="94">
        <v>1948313.63</v>
      </c>
      <c r="E140" s="94">
        <v>0</v>
      </c>
      <c r="F140" s="94">
        <v>411134.0462578999</v>
      </c>
      <c r="G140" s="94">
        <v>499646.1282580964</v>
      </c>
      <c r="H140" s="94">
        <f t="shared" si="15"/>
        <v>88512.082000196504</v>
      </c>
      <c r="I140" s="94">
        <v>1859801.55</v>
      </c>
      <c r="J140" s="94">
        <f t="shared" si="18"/>
        <v>1859801.55</v>
      </c>
      <c r="K140" s="106">
        <v>76985.176627449982</v>
      </c>
      <c r="M140" s="90">
        <f t="shared" si="19"/>
        <v>0.39976006983345541</v>
      </c>
      <c r="N140" s="90">
        <f t="shared" si="16"/>
        <v>0.61115366296273477</v>
      </c>
      <c r="O140" s="90">
        <f t="shared" si="16"/>
        <v>0</v>
      </c>
      <c r="P140" s="90">
        <f t="shared" si="16"/>
        <v>0.12896592954554548</v>
      </c>
      <c r="Q140" s="90">
        <f t="shared" si="16"/>
        <v>0.15673070124242985</v>
      </c>
      <c r="R140" s="90">
        <f t="shared" si="17"/>
        <v>2.7764771696884367E-2</v>
      </c>
      <c r="S140" s="90">
        <f t="shared" si="17"/>
        <v>0.58338889189327892</v>
      </c>
      <c r="T140" s="90">
        <f t="shared" si="17"/>
        <v>0.58338889189327892</v>
      </c>
      <c r="U140" s="90">
        <f t="shared" si="17"/>
        <v>2.414897271426427E-2</v>
      </c>
      <c r="V140" s="90"/>
      <c r="W140" s="90"/>
    </row>
    <row r="141" spans="1:23" x14ac:dyDescent="0.25">
      <c r="A141" s="76">
        <v>39995</v>
      </c>
      <c r="B141" s="105">
        <v>3195271.3</v>
      </c>
      <c r="C141" s="94">
        <v>1299768.72</v>
      </c>
      <c r="D141" s="94">
        <v>1964146.41</v>
      </c>
      <c r="E141" s="94">
        <v>0</v>
      </c>
      <c r="F141" s="94">
        <v>435272.48576411983</v>
      </c>
      <c r="G141" s="94">
        <v>490801.43350257538</v>
      </c>
      <c r="H141" s="94">
        <f t="shared" si="15"/>
        <v>55528.94773845555</v>
      </c>
      <c r="I141" s="94">
        <v>1908617.46</v>
      </c>
      <c r="J141" s="94">
        <f t="shared" si="18"/>
        <v>1908617.46</v>
      </c>
      <c r="K141" s="106">
        <v>101162.99617456</v>
      </c>
      <c r="M141" s="90">
        <f t="shared" si="19"/>
        <v>0.40677882970375634</v>
      </c>
      <c r="N141" s="90">
        <f t="shared" si="16"/>
        <v>0.61470411291836158</v>
      </c>
      <c r="O141" s="90">
        <f t="shared" si="16"/>
        <v>0</v>
      </c>
      <c r="P141" s="90">
        <f t="shared" si="16"/>
        <v>0.13622395249008115</v>
      </c>
      <c r="Q141" s="90">
        <f t="shared" si="16"/>
        <v>0.15360242915916886</v>
      </c>
      <c r="R141" s="90">
        <f t="shared" si="17"/>
        <v>1.7378476669087709E-2</v>
      </c>
      <c r="S141" s="90">
        <f t="shared" si="17"/>
        <v>0.59732563554149531</v>
      </c>
      <c r="T141" s="90">
        <f t="shared" si="17"/>
        <v>0.59732563554149531</v>
      </c>
      <c r="U141" s="90">
        <f t="shared" si="17"/>
        <v>3.1660221207056818E-2</v>
      </c>
      <c r="V141" s="90"/>
      <c r="W141" s="90"/>
    </row>
    <row r="142" spans="1:23" x14ac:dyDescent="0.25">
      <c r="A142" s="76">
        <v>40026</v>
      </c>
      <c r="B142" s="105">
        <v>3210276.3</v>
      </c>
      <c r="C142" s="94">
        <v>1305138.6299999999</v>
      </c>
      <c r="D142" s="94">
        <v>2022637.81</v>
      </c>
      <c r="E142" s="94">
        <v>0</v>
      </c>
      <c r="F142" s="94">
        <v>423379.56673137</v>
      </c>
      <c r="G142" s="94">
        <v>494092.33530825155</v>
      </c>
      <c r="H142" s="94">
        <f t="shared" si="15"/>
        <v>70712.768576881557</v>
      </c>
      <c r="I142" s="94">
        <v>1951925.05</v>
      </c>
      <c r="J142" s="94">
        <f t="shared" si="18"/>
        <v>1951925.05</v>
      </c>
      <c r="K142" s="106">
        <v>137478.65829964002</v>
      </c>
      <c r="M142" s="90">
        <f t="shared" si="19"/>
        <v>0.40655024927293643</v>
      </c>
      <c r="N142" s="90">
        <f t="shared" si="16"/>
        <v>0.63005100526705449</v>
      </c>
      <c r="O142" s="90">
        <f t="shared" si="16"/>
        <v>0</v>
      </c>
      <c r="P142" s="90">
        <f t="shared" si="16"/>
        <v>0.13188259425874652</v>
      </c>
      <c r="Q142" s="90">
        <f t="shared" si="16"/>
        <v>0.15390959815771982</v>
      </c>
      <c r="R142" s="90">
        <f t="shared" si="17"/>
        <v>2.2027003898973295E-2</v>
      </c>
      <c r="S142" s="90">
        <f t="shared" si="17"/>
        <v>0.60802400403977697</v>
      </c>
      <c r="T142" s="90">
        <f t="shared" si="17"/>
        <v>0.60802400403977697</v>
      </c>
      <c r="U142" s="90">
        <f t="shared" si="17"/>
        <v>4.2824556347265195E-2</v>
      </c>
      <c r="V142" s="90"/>
      <c r="W142" s="90"/>
    </row>
    <row r="143" spans="1:23" x14ac:dyDescent="0.25">
      <c r="A143" s="76">
        <v>40057</v>
      </c>
      <c r="B143" s="105">
        <v>3228168.3</v>
      </c>
      <c r="C143" s="94">
        <v>1341606.53</v>
      </c>
      <c r="D143" s="94">
        <v>2037330.37</v>
      </c>
      <c r="E143" s="94">
        <v>0</v>
      </c>
      <c r="F143" s="94">
        <v>455724.87470693997</v>
      </c>
      <c r="G143" s="94">
        <v>530202.90704069566</v>
      </c>
      <c r="H143" s="94">
        <f t="shared" si="15"/>
        <v>74478.032333755691</v>
      </c>
      <c r="I143" s="94">
        <v>1962852.34</v>
      </c>
      <c r="J143" s="94">
        <f t="shared" si="18"/>
        <v>1962852.34</v>
      </c>
      <c r="K143" s="106">
        <v>135351.41524159</v>
      </c>
      <c r="M143" s="90">
        <f t="shared" si="19"/>
        <v>0.41559373778622388</v>
      </c>
      <c r="N143" s="90">
        <f t="shared" si="16"/>
        <v>0.63111033275433637</v>
      </c>
      <c r="O143" s="90">
        <f t="shared" si="16"/>
        <v>0</v>
      </c>
      <c r="P143" s="90">
        <f t="shared" si="16"/>
        <v>0.14117134930881392</v>
      </c>
      <c r="Q143" s="90">
        <f t="shared" si="16"/>
        <v>0.16424264715092324</v>
      </c>
      <c r="R143" s="90">
        <f t="shared" si="17"/>
        <v>2.3071297842109314E-2</v>
      </c>
      <c r="S143" s="90">
        <f t="shared" si="17"/>
        <v>0.60803903563516193</v>
      </c>
      <c r="T143" s="90">
        <f t="shared" si="17"/>
        <v>0.60803903563516193</v>
      </c>
      <c r="U143" s="90">
        <f t="shared" si="17"/>
        <v>4.1928239999627658E-2</v>
      </c>
      <c r="V143" s="90"/>
      <c r="W143" s="90"/>
    </row>
    <row r="144" spans="1:23" x14ac:dyDescent="0.25">
      <c r="A144" s="76">
        <v>40087</v>
      </c>
      <c r="B144" s="105">
        <v>3249542</v>
      </c>
      <c r="C144" s="94">
        <v>1347192.92</v>
      </c>
      <c r="D144" s="94">
        <v>2038676.53</v>
      </c>
      <c r="E144" s="94">
        <v>0</v>
      </c>
      <c r="F144" s="94">
        <v>492649.94892815995</v>
      </c>
      <c r="G144" s="94">
        <v>547458.76204555808</v>
      </c>
      <c r="H144" s="94">
        <f t="shared" si="15"/>
        <v>54808.813117398124</v>
      </c>
      <c r="I144" s="94">
        <v>1983867.72</v>
      </c>
      <c r="J144" s="94">
        <f t="shared" si="18"/>
        <v>1983867.72</v>
      </c>
      <c r="K144" s="106">
        <v>128909.16086593</v>
      </c>
      <c r="M144" s="90">
        <f t="shared" si="19"/>
        <v>0.41457932225525934</v>
      </c>
      <c r="N144" s="90">
        <f t="shared" si="16"/>
        <v>0.62737349755750194</v>
      </c>
      <c r="O144" s="90">
        <f t="shared" si="16"/>
        <v>0</v>
      </c>
      <c r="P144" s="90">
        <f t="shared" si="16"/>
        <v>0.15160596444919314</v>
      </c>
      <c r="Q144" s="90">
        <f t="shared" si="16"/>
        <v>0.16847259153614819</v>
      </c>
      <c r="R144" s="90">
        <f t="shared" si="17"/>
        <v>1.686662708695506E-2</v>
      </c>
      <c r="S144" s="90">
        <f t="shared" si="17"/>
        <v>0.61050687142988147</v>
      </c>
      <c r="T144" s="90">
        <f t="shared" si="17"/>
        <v>0.61050687142988147</v>
      </c>
      <c r="U144" s="90">
        <f t="shared" si="17"/>
        <v>3.9669947600594176E-2</v>
      </c>
      <c r="V144" s="90"/>
      <c r="W144" s="90"/>
    </row>
    <row r="145" spans="1:23" x14ac:dyDescent="0.25">
      <c r="A145" s="76">
        <v>40118</v>
      </c>
      <c r="B145" s="105">
        <v>3283901.7</v>
      </c>
      <c r="C145" s="94">
        <v>1346061.96</v>
      </c>
      <c r="D145" s="94">
        <v>2061104.62</v>
      </c>
      <c r="E145" s="94">
        <v>0</v>
      </c>
      <c r="F145" s="94">
        <v>468101.54316576</v>
      </c>
      <c r="G145" s="94">
        <v>549108.29764225124</v>
      </c>
      <c r="H145" s="94">
        <f t="shared" si="15"/>
        <v>81006.754476491245</v>
      </c>
      <c r="I145" s="94">
        <v>1980097.86</v>
      </c>
      <c r="J145" s="94">
        <f t="shared" si="18"/>
        <v>1980097.86</v>
      </c>
      <c r="K145" s="106">
        <v>129208.55142018999</v>
      </c>
      <c r="M145" s="90">
        <f t="shared" si="19"/>
        <v>0.40989715374245211</v>
      </c>
      <c r="N145" s="90">
        <f t="shared" si="16"/>
        <v>0.62763895155570582</v>
      </c>
      <c r="O145" s="90">
        <f t="shared" si="16"/>
        <v>0</v>
      </c>
      <c r="P145" s="90">
        <f t="shared" si="16"/>
        <v>0.14254432255562338</v>
      </c>
      <c r="Q145" s="90">
        <f t="shared" si="16"/>
        <v>0.16721216035250117</v>
      </c>
      <c r="R145" s="90">
        <f t="shared" si="17"/>
        <v>2.4667837796877794E-2</v>
      </c>
      <c r="S145" s="90">
        <f t="shared" si="17"/>
        <v>0.60297111207683229</v>
      </c>
      <c r="T145" s="90">
        <f t="shared" si="17"/>
        <v>0.60297111207683229</v>
      </c>
      <c r="U145" s="90">
        <f t="shared" si="17"/>
        <v>3.934604724014424E-2</v>
      </c>
      <c r="V145" s="90"/>
      <c r="W145" s="90"/>
    </row>
    <row r="146" spans="1:23" x14ac:dyDescent="0.25">
      <c r="A146" s="76">
        <v>40148</v>
      </c>
      <c r="B146" s="105">
        <v>3333039.4</v>
      </c>
      <c r="C146" s="94">
        <v>1362710.72</v>
      </c>
      <c r="D146" s="94">
        <v>2156529.04</v>
      </c>
      <c r="E146" s="94">
        <v>0</v>
      </c>
      <c r="F146" s="94">
        <v>454709.69060097984</v>
      </c>
      <c r="G146" s="94">
        <v>637815.04804060585</v>
      </c>
      <c r="H146" s="94">
        <f t="shared" si="15"/>
        <v>183105.35743962601</v>
      </c>
      <c r="I146" s="94">
        <v>1973423.68</v>
      </c>
      <c r="J146" s="94">
        <f t="shared" si="18"/>
        <v>1973423.68</v>
      </c>
      <c r="K146" s="106">
        <v>129236.65787385999</v>
      </c>
      <c r="M146" s="90">
        <f t="shared" si="19"/>
        <v>0.40884926832848123</v>
      </c>
      <c r="N146" s="90">
        <f t="shared" si="16"/>
        <v>0.64701576585023268</v>
      </c>
      <c r="O146" s="90">
        <f t="shared" si="16"/>
        <v>0</v>
      </c>
      <c r="P146" s="90">
        <f t="shared" si="16"/>
        <v>0.1364249371312502</v>
      </c>
      <c r="Q146" s="90">
        <f t="shared" si="16"/>
        <v>0.19136138865943375</v>
      </c>
      <c r="R146" s="90">
        <f t="shared" si="17"/>
        <v>5.4936451528183557E-2</v>
      </c>
      <c r="S146" s="90">
        <f t="shared" si="17"/>
        <v>0.59207931355386922</v>
      </c>
      <c r="T146" s="90">
        <f t="shared" si="17"/>
        <v>0.59207931355386922</v>
      </c>
      <c r="U146" s="90">
        <f t="shared" si="17"/>
        <v>3.8774416490204106E-2</v>
      </c>
      <c r="V146" s="90"/>
      <c r="W146" s="90"/>
    </row>
    <row r="147" spans="1:23" x14ac:dyDescent="0.25">
      <c r="A147" s="76">
        <v>40179</v>
      </c>
      <c r="B147" s="105">
        <v>3372087.6</v>
      </c>
      <c r="C147" s="94">
        <v>1335186.19</v>
      </c>
      <c r="D147" s="94">
        <v>2080549.36</v>
      </c>
      <c r="E147" s="94">
        <v>0</v>
      </c>
      <c r="F147" s="94">
        <v>535753.33205884066</v>
      </c>
      <c r="G147" s="94">
        <v>600725.74388419697</v>
      </c>
      <c r="H147" s="94">
        <f t="shared" si="15"/>
        <v>64972.411825356307</v>
      </c>
      <c r="I147" s="94">
        <v>2015576.95</v>
      </c>
      <c r="J147" s="94">
        <f t="shared" si="18"/>
        <v>2015576.95</v>
      </c>
      <c r="K147" s="106">
        <v>131921.80860814001</v>
      </c>
      <c r="M147" s="90">
        <f t="shared" si="19"/>
        <v>0.39595240349034821</v>
      </c>
      <c r="N147" s="90">
        <f t="shared" si="16"/>
        <v>0.61699149215459292</v>
      </c>
      <c r="O147" s="90">
        <f t="shared" si="16"/>
        <v>0</v>
      </c>
      <c r="P147" s="90">
        <f t="shared" si="16"/>
        <v>0.15887882985567772</v>
      </c>
      <c r="Q147" s="90">
        <f t="shared" si="16"/>
        <v>0.17814654159168253</v>
      </c>
      <c r="R147" s="90">
        <f t="shared" si="17"/>
        <v>1.9267711736004813E-2</v>
      </c>
      <c r="S147" s="90">
        <f t="shared" si="17"/>
        <v>0.59772378095990153</v>
      </c>
      <c r="T147" s="90">
        <f t="shared" si="17"/>
        <v>0.59772378095990153</v>
      </c>
      <c r="U147" s="90">
        <f t="shared" si="17"/>
        <v>3.9121702712628229E-2</v>
      </c>
      <c r="V147" s="90"/>
      <c r="W147" s="90"/>
    </row>
    <row r="148" spans="1:23" x14ac:dyDescent="0.25">
      <c r="A148" s="76">
        <v>40210</v>
      </c>
      <c r="B148" s="105">
        <v>3413806.1</v>
      </c>
      <c r="C148" s="94">
        <v>1359154.98</v>
      </c>
      <c r="D148" s="94">
        <v>2120137.88</v>
      </c>
      <c r="E148" s="94">
        <v>0</v>
      </c>
      <c r="F148" s="94">
        <v>498568.41957148002</v>
      </c>
      <c r="G148" s="94">
        <v>603739.06481466629</v>
      </c>
      <c r="H148" s="94">
        <f t="shared" si="15"/>
        <v>105170.64524318627</v>
      </c>
      <c r="I148" s="94">
        <v>2014967.24</v>
      </c>
      <c r="J148" s="94">
        <f t="shared" si="18"/>
        <v>2014967.24</v>
      </c>
      <c r="K148" s="106">
        <v>130639.15775058001</v>
      </c>
      <c r="M148" s="90">
        <f t="shared" si="19"/>
        <v>0.39813479154542492</v>
      </c>
      <c r="N148" s="90">
        <f t="shared" si="16"/>
        <v>0.62104812572688295</v>
      </c>
      <c r="O148" s="90">
        <f t="shared" si="16"/>
        <v>0</v>
      </c>
      <c r="P148" s="90">
        <f t="shared" si="16"/>
        <v>0.14604473861930237</v>
      </c>
      <c r="Q148" s="90">
        <f t="shared" si="16"/>
        <v>0.17685218408118325</v>
      </c>
      <c r="R148" s="90">
        <f t="shared" si="17"/>
        <v>3.080744546188088E-2</v>
      </c>
      <c r="S148" s="90">
        <f t="shared" si="17"/>
        <v>0.59024068180087907</v>
      </c>
      <c r="T148" s="90">
        <f t="shared" si="17"/>
        <v>0.59024068180087907</v>
      </c>
      <c r="U148" s="90">
        <f t="shared" si="17"/>
        <v>3.8267890420191117E-2</v>
      </c>
      <c r="V148" s="90"/>
      <c r="W148" s="90"/>
    </row>
    <row r="149" spans="1:23" x14ac:dyDescent="0.25">
      <c r="A149" s="76">
        <v>40238</v>
      </c>
      <c r="B149" s="105">
        <v>3463308.5</v>
      </c>
      <c r="C149" s="94">
        <v>1382153.06</v>
      </c>
      <c r="D149" s="94">
        <v>2181507.2799999998</v>
      </c>
      <c r="E149" s="94">
        <v>0</v>
      </c>
      <c r="F149" s="94">
        <v>431667.94481176988</v>
      </c>
      <c r="G149" s="94">
        <v>665276.28992808948</v>
      </c>
      <c r="H149" s="94">
        <f t="shared" si="15"/>
        <v>233608.3451163196</v>
      </c>
      <c r="I149" s="94">
        <v>1947898.93</v>
      </c>
      <c r="J149" s="94">
        <f t="shared" si="18"/>
        <v>1947898.93</v>
      </c>
      <c r="K149" s="106">
        <v>129881.67651747</v>
      </c>
      <c r="M149" s="90">
        <f t="shared" si="19"/>
        <v>0.39908459208874986</v>
      </c>
      <c r="N149" s="90">
        <f t="shared" si="16"/>
        <v>0.62989112289592442</v>
      </c>
      <c r="O149" s="90">
        <f t="shared" si="16"/>
        <v>0</v>
      </c>
      <c r="P149" s="90">
        <f t="shared" si="16"/>
        <v>0.12464033880082294</v>
      </c>
      <c r="Q149" s="90">
        <f t="shared" si="16"/>
        <v>0.19209270266512193</v>
      </c>
      <c r="R149" s="90">
        <f t="shared" si="17"/>
        <v>6.7452363864299009E-2</v>
      </c>
      <c r="S149" s="90">
        <f t="shared" si="17"/>
        <v>0.56243875762150553</v>
      </c>
      <c r="T149" s="90">
        <f t="shared" si="17"/>
        <v>0.56243875762150553</v>
      </c>
      <c r="U149" s="90">
        <f t="shared" si="17"/>
        <v>3.7502196676233147E-2</v>
      </c>
      <c r="V149" s="90"/>
      <c r="W149" s="90"/>
    </row>
    <row r="150" spans="1:23" x14ac:dyDescent="0.25">
      <c r="A150" s="76">
        <v>40269</v>
      </c>
      <c r="B150" s="105">
        <v>3510857.2</v>
      </c>
      <c r="C150" s="94">
        <v>1385977.88</v>
      </c>
      <c r="D150" s="94">
        <v>2267228.1800000002</v>
      </c>
      <c r="E150" s="94">
        <v>0</v>
      </c>
      <c r="F150" s="94">
        <v>362146.56700015982</v>
      </c>
      <c r="G150" s="94">
        <v>661210.14688225288</v>
      </c>
      <c r="H150" s="94">
        <f t="shared" si="15"/>
        <v>299063.57988209306</v>
      </c>
      <c r="I150" s="94">
        <v>1968164.6</v>
      </c>
      <c r="J150" s="94">
        <f t="shared" si="18"/>
        <v>1968164.6</v>
      </c>
      <c r="K150" s="106">
        <v>202472.45477404053</v>
      </c>
      <c r="M150" s="90">
        <f t="shared" si="19"/>
        <v>0.39476908374399272</v>
      </c>
      <c r="N150" s="90">
        <f t="shared" si="16"/>
        <v>0.64577624518593357</v>
      </c>
      <c r="O150" s="90">
        <f t="shared" si="16"/>
        <v>0</v>
      </c>
      <c r="P150" s="90">
        <f t="shared" si="16"/>
        <v>0.10315046906497929</v>
      </c>
      <c r="Q150" s="90">
        <f t="shared" si="16"/>
        <v>0.18833296520355566</v>
      </c>
      <c r="R150" s="90">
        <f t="shared" si="17"/>
        <v>8.5182496138576369E-2</v>
      </c>
      <c r="S150" s="90">
        <f t="shared" si="17"/>
        <v>0.56059374901377357</v>
      </c>
      <c r="T150" s="90">
        <f t="shared" si="17"/>
        <v>0.56059374901377357</v>
      </c>
      <c r="U150" s="90">
        <f t="shared" si="17"/>
        <v>5.7670375990809458E-2</v>
      </c>
      <c r="V150" s="90"/>
      <c r="W150" s="90"/>
    </row>
    <row r="151" spans="1:23" x14ac:dyDescent="0.25">
      <c r="A151" s="76">
        <v>40299</v>
      </c>
      <c r="B151" s="105">
        <v>3558542</v>
      </c>
      <c r="C151" s="94">
        <v>1387015.11</v>
      </c>
      <c r="D151" s="94">
        <v>2310399.87</v>
      </c>
      <c r="E151" s="94">
        <v>0</v>
      </c>
      <c r="F151" s="94">
        <v>354387.51500898</v>
      </c>
      <c r="G151" s="94">
        <v>673434.68193037179</v>
      </c>
      <c r="H151" s="94">
        <f t="shared" si="15"/>
        <v>319047.16692139179</v>
      </c>
      <c r="I151" s="94">
        <v>1991352.7</v>
      </c>
      <c r="J151" s="94">
        <f t="shared" si="18"/>
        <v>1991352.7</v>
      </c>
      <c r="K151" s="106">
        <v>210229.11096760049</v>
      </c>
      <c r="M151" s="90">
        <f t="shared" si="19"/>
        <v>0.38977061673011026</v>
      </c>
      <c r="N151" s="90">
        <f t="shared" si="16"/>
        <v>0.64925463012660811</v>
      </c>
      <c r="O151" s="90">
        <f t="shared" si="16"/>
        <v>0</v>
      </c>
      <c r="P151" s="90">
        <f t="shared" si="16"/>
        <v>9.9587841034047095E-2</v>
      </c>
      <c r="Q151" s="90">
        <f t="shared" si="16"/>
        <v>0.18924455069811508</v>
      </c>
      <c r="R151" s="90">
        <f t="shared" si="17"/>
        <v>8.9656709664067982E-2</v>
      </c>
      <c r="S151" s="90">
        <f t="shared" si="17"/>
        <v>0.55959791959740812</v>
      </c>
      <c r="T151" s="90">
        <f t="shared" si="17"/>
        <v>0.55959791959740812</v>
      </c>
      <c r="U151" s="90">
        <f t="shared" si="17"/>
        <v>5.9077316206356562E-2</v>
      </c>
      <c r="V151" s="90"/>
      <c r="W151" s="90"/>
    </row>
    <row r="152" spans="1:23" x14ac:dyDescent="0.25">
      <c r="A152" s="76">
        <v>40330</v>
      </c>
      <c r="B152" s="105">
        <v>3603875.4</v>
      </c>
      <c r="C152" s="94">
        <v>1401395.51</v>
      </c>
      <c r="D152" s="94">
        <v>2311510.54</v>
      </c>
      <c r="E152" s="94">
        <v>0</v>
      </c>
      <c r="F152" s="94">
        <v>378441.76273942</v>
      </c>
      <c r="G152" s="94">
        <v>679634.63951610576</v>
      </c>
      <c r="H152" s="94">
        <f t="shared" si="15"/>
        <v>301192.87677668576</v>
      </c>
      <c r="I152" s="94">
        <v>2010317.66</v>
      </c>
      <c r="J152" s="94">
        <f t="shared" si="18"/>
        <v>2010317.66</v>
      </c>
      <c r="K152" s="106">
        <v>212216.57772141002</v>
      </c>
      <c r="M152" s="90">
        <f t="shared" si="19"/>
        <v>0.38885792499929384</v>
      </c>
      <c r="N152" s="90">
        <f t="shared" si="16"/>
        <v>0.64139579853398931</v>
      </c>
      <c r="O152" s="90">
        <f t="shared" si="16"/>
        <v>0</v>
      </c>
      <c r="P152" s="90">
        <f t="shared" si="16"/>
        <v>0.105009668963422</v>
      </c>
      <c r="Q152" s="90">
        <f t="shared" si="16"/>
        <v>0.18858438877107289</v>
      </c>
      <c r="R152" s="90">
        <f t="shared" si="17"/>
        <v>8.3574719807650882E-2</v>
      </c>
      <c r="S152" s="90">
        <f t="shared" si="17"/>
        <v>0.55782107783193613</v>
      </c>
      <c r="T152" s="90">
        <f t="shared" si="17"/>
        <v>0.55782107783193613</v>
      </c>
      <c r="U152" s="90">
        <f t="shared" si="17"/>
        <v>5.8885658955193078E-2</v>
      </c>
      <c r="V152" s="90"/>
      <c r="W152" s="90"/>
    </row>
    <row r="153" spans="1:23" x14ac:dyDescent="0.25">
      <c r="A153" s="76">
        <v>40360</v>
      </c>
      <c r="B153" s="105">
        <v>3650907.4</v>
      </c>
      <c r="C153" s="94">
        <v>1423734.54</v>
      </c>
      <c r="D153" s="94">
        <v>2301014.9</v>
      </c>
      <c r="E153" s="94">
        <v>0</v>
      </c>
      <c r="F153" s="94">
        <v>403826.97138389997</v>
      </c>
      <c r="G153" s="94">
        <v>677226.85117377283</v>
      </c>
      <c r="H153" s="94">
        <f t="shared" si="15"/>
        <v>273399.87978987285</v>
      </c>
      <c r="I153" s="94">
        <v>2027615.02</v>
      </c>
      <c r="J153" s="94">
        <f t="shared" si="18"/>
        <v>2027615.02</v>
      </c>
      <c r="K153" s="106">
        <v>211465.11737495003</v>
      </c>
      <c r="M153" s="90">
        <f t="shared" si="19"/>
        <v>0.38996731059242973</v>
      </c>
      <c r="N153" s="90">
        <f t="shared" si="16"/>
        <v>0.63025835714156975</v>
      </c>
      <c r="O153" s="90">
        <f t="shared" si="16"/>
        <v>0</v>
      </c>
      <c r="P153" s="90">
        <f t="shared" si="16"/>
        <v>0.11061002845043399</v>
      </c>
      <c r="Q153" s="90">
        <f t="shared" si="16"/>
        <v>0.18549548837469088</v>
      </c>
      <c r="R153" s="90">
        <f t="shared" si="17"/>
        <v>7.4885459924256867E-2</v>
      </c>
      <c r="S153" s="90">
        <f t="shared" si="17"/>
        <v>0.55537289715975813</v>
      </c>
      <c r="T153" s="90">
        <f t="shared" si="17"/>
        <v>0.55537289715975813</v>
      </c>
      <c r="U153" s="90">
        <f t="shared" si="17"/>
        <v>5.7921249214633611E-2</v>
      </c>
      <c r="V153" s="90"/>
      <c r="W153" s="90"/>
    </row>
    <row r="154" spans="1:23" x14ac:dyDescent="0.25">
      <c r="A154" s="76">
        <v>40391</v>
      </c>
      <c r="B154" s="105">
        <v>3700892</v>
      </c>
      <c r="C154" s="94">
        <v>1434610.95</v>
      </c>
      <c r="D154" s="94">
        <v>2313036.14</v>
      </c>
      <c r="E154" s="94">
        <v>0</v>
      </c>
      <c r="F154" s="94">
        <v>390789.98596805986</v>
      </c>
      <c r="G154" s="94">
        <v>668964.30033221212</v>
      </c>
      <c r="H154" s="94">
        <f t="shared" si="15"/>
        <v>278174.31436415226</v>
      </c>
      <c r="I154" s="94">
        <v>2034861.82</v>
      </c>
      <c r="J154" s="94">
        <f t="shared" si="18"/>
        <v>2034861.82</v>
      </c>
      <c r="K154" s="106">
        <v>211894.06202863</v>
      </c>
      <c r="M154" s="90">
        <f t="shared" si="19"/>
        <v>0.38763923670293537</v>
      </c>
      <c r="N154" s="90">
        <f t="shared" si="16"/>
        <v>0.62499422841844621</v>
      </c>
      <c r="O154" s="90">
        <f t="shared" si="16"/>
        <v>0</v>
      </c>
      <c r="P154" s="90">
        <f t="shared" si="16"/>
        <v>0.10559345854136243</v>
      </c>
      <c r="Q154" s="90">
        <f t="shared" si="16"/>
        <v>0.18075758501793948</v>
      </c>
      <c r="R154" s="90">
        <f t="shared" si="17"/>
        <v>7.5164126476577067E-2</v>
      </c>
      <c r="S154" s="90">
        <f t="shared" si="17"/>
        <v>0.54983010041903413</v>
      </c>
      <c r="T154" s="90">
        <f t="shared" si="17"/>
        <v>0.54983010041903413</v>
      </c>
      <c r="U154" s="90">
        <f t="shared" si="17"/>
        <v>5.7254862349030988E-2</v>
      </c>
      <c r="V154" s="90"/>
      <c r="W154" s="90"/>
    </row>
    <row r="155" spans="1:23" x14ac:dyDescent="0.25">
      <c r="A155" s="76">
        <v>40422</v>
      </c>
      <c r="B155" s="105">
        <v>3748966.9</v>
      </c>
      <c r="C155" s="94">
        <v>1432956.2</v>
      </c>
      <c r="D155" s="94">
        <v>2336414.0099999998</v>
      </c>
      <c r="E155" s="94">
        <v>0</v>
      </c>
      <c r="F155" s="94">
        <v>406393.85360462987</v>
      </c>
      <c r="G155" s="94">
        <v>684898.46234584216</v>
      </c>
      <c r="H155" s="94">
        <f t="shared" si="15"/>
        <v>278504.60874121229</v>
      </c>
      <c r="I155" s="94">
        <v>2057909.4</v>
      </c>
      <c r="J155" s="94">
        <f t="shared" si="18"/>
        <v>2057909.4</v>
      </c>
      <c r="K155" s="106">
        <v>235473.60134188004</v>
      </c>
      <c r="M155" s="90">
        <f t="shared" si="19"/>
        <v>0.38222695431106635</v>
      </c>
      <c r="N155" s="90">
        <f t="shared" si="16"/>
        <v>0.6232154276955606</v>
      </c>
      <c r="O155" s="90">
        <f t="shared" si="16"/>
        <v>0</v>
      </c>
      <c r="P155" s="90">
        <f t="shared" si="16"/>
        <v>0.10840155820117534</v>
      </c>
      <c r="Q155" s="90">
        <f t="shared" si="16"/>
        <v>0.18268991981386717</v>
      </c>
      <c r="R155" s="90">
        <f t="shared" si="17"/>
        <v>7.4288361612691825E-2</v>
      </c>
      <c r="S155" s="90">
        <f t="shared" si="17"/>
        <v>0.5489270657470996</v>
      </c>
      <c r="T155" s="90">
        <f t="shared" si="17"/>
        <v>0.5489270657470996</v>
      </c>
      <c r="U155" s="90">
        <f t="shared" si="17"/>
        <v>6.2810264166877558E-2</v>
      </c>
      <c r="V155" s="90"/>
      <c r="W155" s="90"/>
    </row>
    <row r="156" spans="1:23" x14ac:dyDescent="0.25">
      <c r="A156" s="76">
        <v>40452</v>
      </c>
      <c r="B156" s="105">
        <v>3792036.5</v>
      </c>
      <c r="C156" s="94">
        <v>1436288.01</v>
      </c>
      <c r="D156" s="94">
        <v>2361159.5099999998</v>
      </c>
      <c r="E156" s="94">
        <v>0</v>
      </c>
      <c r="F156" s="94">
        <v>417670.13676623988</v>
      </c>
      <c r="G156" s="94">
        <v>691073.99804211105</v>
      </c>
      <c r="H156" s="94">
        <f t="shared" si="15"/>
        <v>273403.86127587117</v>
      </c>
      <c r="I156" s="94">
        <v>2087755.65</v>
      </c>
      <c r="J156" s="94">
        <f t="shared" si="18"/>
        <v>2087755.65</v>
      </c>
      <c r="K156" s="106">
        <v>235932.16989368002</v>
      </c>
      <c r="M156" s="90">
        <f t="shared" si="19"/>
        <v>0.37876428932052736</v>
      </c>
      <c r="N156" s="90">
        <f t="shared" si="16"/>
        <v>0.62266265369544826</v>
      </c>
      <c r="O156" s="90">
        <f t="shared" si="16"/>
        <v>0</v>
      </c>
      <c r="P156" s="90">
        <f t="shared" si="16"/>
        <v>0.11014401806687248</v>
      </c>
      <c r="Q156" s="90">
        <f t="shared" si="16"/>
        <v>0.1822434984584434</v>
      </c>
      <c r="R156" s="90">
        <f t="shared" si="17"/>
        <v>7.2099480391570908E-2</v>
      </c>
      <c r="S156" s="90">
        <f t="shared" si="17"/>
        <v>0.55056317364033813</v>
      </c>
      <c r="T156" s="90">
        <f t="shared" si="17"/>
        <v>0.55056317364033813</v>
      </c>
      <c r="U156" s="90">
        <f t="shared" si="17"/>
        <v>6.2217800354421697E-2</v>
      </c>
      <c r="V156" s="90"/>
      <c r="W156" s="90"/>
    </row>
    <row r="157" spans="1:23" x14ac:dyDescent="0.25">
      <c r="A157" s="76">
        <v>40483</v>
      </c>
      <c r="B157" s="105">
        <v>3843654.9</v>
      </c>
      <c r="C157" s="94">
        <v>1450709.17</v>
      </c>
      <c r="D157" s="94">
        <v>2388438.91</v>
      </c>
      <c r="E157" s="94">
        <v>0</v>
      </c>
      <c r="F157" s="94">
        <v>405527.31812960998</v>
      </c>
      <c r="G157" s="94">
        <v>694817.21181297104</v>
      </c>
      <c r="H157" s="94">
        <f t="shared" si="15"/>
        <v>289289.89368336106</v>
      </c>
      <c r="I157" s="94">
        <v>2099149.0099999998</v>
      </c>
      <c r="J157" s="94">
        <f t="shared" si="18"/>
        <v>2099149.0099999998</v>
      </c>
      <c r="K157" s="106">
        <v>236573.20591323002</v>
      </c>
      <c r="M157" s="90">
        <f t="shared" si="19"/>
        <v>0.37742961003080688</v>
      </c>
      <c r="N157" s="90">
        <f t="shared" si="16"/>
        <v>0.6213978549427005</v>
      </c>
      <c r="O157" s="90">
        <f t="shared" si="16"/>
        <v>0</v>
      </c>
      <c r="P157" s="90">
        <f t="shared" si="16"/>
        <v>0.10550565247926134</v>
      </c>
      <c r="Q157" s="90">
        <f t="shared" si="16"/>
        <v>0.18076992599230776</v>
      </c>
      <c r="R157" s="90">
        <f t="shared" si="17"/>
        <v>7.5264273513046417E-2</v>
      </c>
      <c r="S157" s="90">
        <f t="shared" si="17"/>
        <v>0.5461335797862602</v>
      </c>
      <c r="T157" s="90">
        <f t="shared" si="17"/>
        <v>0.5461335797862602</v>
      </c>
      <c r="U157" s="90">
        <f t="shared" si="17"/>
        <v>6.1549023538307254E-2</v>
      </c>
      <c r="V157" s="90"/>
      <c r="W157" s="90"/>
    </row>
    <row r="158" spans="1:23" x14ac:dyDescent="0.25">
      <c r="A158" s="76">
        <v>40513</v>
      </c>
      <c r="B158" s="105">
        <v>3885847</v>
      </c>
      <c r="C158" s="94">
        <v>1475820.18</v>
      </c>
      <c r="D158" s="94">
        <v>2426058.7000000002</v>
      </c>
      <c r="E158" s="94">
        <v>0</v>
      </c>
      <c r="F158" s="94">
        <v>288665.91202500986</v>
      </c>
      <c r="G158" s="94">
        <v>703202.95166823408</v>
      </c>
      <c r="H158" s="94">
        <f t="shared" si="15"/>
        <v>414537.03964322421</v>
      </c>
      <c r="I158" s="94">
        <v>2011521.66</v>
      </c>
      <c r="J158" s="94">
        <f t="shared" si="18"/>
        <v>2011521.66</v>
      </c>
      <c r="K158" s="106">
        <v>236722.96294582999</v>
      </c>
      <c r="M158" s="90">
        <f t="shared" si="19"/>
        <v>0.37979369234043436</v>
      </c>
      <c r="N158" s="90">
        <f t="shared" si="16"/>
        <v>0.62433201821893658</v>
      </c>
      <c r="O158" s="90">
        <f t="shared" si="16"/>
        <v>0</v>
      </c>
      <c r="P158" s="90">
        <f t="shared" si="16"/>
        <v>7.4286484265852423E-2</v>
      </c>
      <c r="Q158" s="90">
        <f t="shared" si="16"/>
        <v>0.18096516709696345</v>
      </c>
      <c r="R158" s="90">
        <f t="shared" si="17"/>
        <v>0.10667868283111101</v>
      </c>
      <c r="S158" s="90">
        <f t="shared" si="17"/>
        <v>0.51765333529601143</v>
      </c>
      <c r="T158" s="90">
        <f t="shared" si="17"/>
        <v>0.51765333529601143</v>
      </c>
      <c r="U158" s="90">
        <f t="shared" si="17"/>
        <v>6.0919270096282736E-2</v>
      </c>
      <c r="V158" s="90"/>
      <c r="W158" s="90"/>
    </row>
    <row r="159" spans="1:23" x14ac:dyDescent="0.25">
      <c r="A159" s="76">
        <v>40544</v>
      </c>
      <c r="B159" s="105">
        <v>3930197.6</v>
      </c>
      <c r="C159" s="94">
        <v>1476104.91</v>
      </c>
      <c r="D159" s="94">
        <v>2352895.14</v>
      </c>
      <c r="E159" s="94">
        <v>0</v>
      </c>
      <c r="F159" s="94">
        <v>404921.72938750999</v>
      </c>
      <c r="G159" s="94">
        <v>698962.54253430618</v>
      </c>
      <c r="H159" s="94">
        <f t="shared" si="15"/>
        <v>294040.81314679619</v>
      </c>
      <c r="I159" s="94">
        <v>2058854.32</v>
      </c>
      <c r="J159" s="94">
        <f t="shared" si="18"/>
        <v>2058854.32</v>
      </c>
      <c r="K159" s="106">
        <v>237274.16763876998</v>
      </c>
      <c r="M159" s="90">
        <f t="shared" si="19"/>
        <v>0.37558032959971271</v>
      </c>
      <c r="N159" s="90">
        <f t="shared" si="16"/>
        <v>0.59867095232056533</v>
      </c>
      <c r="O159" s="90">
        <f t="shared" si="16"/>
        <v>0</v>
      </c>
      <c r="P159" s="90">
        <f t="shared" si="16"/>
        <v>0.10302833867373741</v>
      </c>
      <c r="Q159" s="90">
        <f t="shared" si="16"/>
        <v>0.17784412227372642</v>
      </c>
      <c r="R159" s="90">
        <f t="shared" si="17"/>
        <v>7.4815783599989014E-2</v>
      </c>
      <c r="S159" s="90">
        <f t="shared" si="17"/>
        <v>0.5238551669768462</v>
      </c>
      <c r="T159" s="90">
        <f t="shared" si="17"/>
        <v>0.5238551669768462</v>
      </c>
      <c r="U159" s="90">
        <f t="shared" si="17"/>
        <v>6.0372070767833651E-2</v>
      </c>
      <c r="V159" s="90"/>
      <c r="W159" s="90"/>
    </row>
    <row r="160" spans="1:23" x14ac:dyDescent="0.25">
      <c r="A160" s="76">
        <v>40575</v>
      </c>
      <c r="B160" s="105">
        <v>3979577.3</v>
      </c>
      <c r="C160" s="94">
        <v>1491400.01</v>
      </c>
      <c r="D160" s="94">
        <v>2399225.94</v>
      </c>
      <c r="E160" s="94">
        <v>0</v>
      </c>
      <c r="F160" s="94">
        <v>388696.20721118985</v>
      </c>
      <c r="G160" s="94">
        <v>704500.40128337848</v>
      </c>
      <c r="H160" s="94">
        <f t="shared" si="15"/>
        <v>315804.19407218863</v>
      </c>
      <c r="I160" s="94">
        <v>2083421.75</v>
      </c>
      <c r="J160" s="94">
        <f t="shared" si="18"/>
        <v>2083421.75</v>
      </c>
      <c r="K160" s="106">
        <v>236692.44321660997</v>
      </c>
      <c r="M160" s="90">
        <f t="shared" si="19"/>
        <v>0.37476342273838986</v>
      </c>
      <c r="N160" s="90">
        <f t="shared" si="16"/>
        <v>0.60288461792160697</v>
      </c>
      <c r="O160" s="90">
        <f t="shared" si="16"/>
        <v>0</v>
      </c>
      <c r="P160" s="90">
        <f t="shared" si="16"/>
        <v>9.7672737054558492E-2</v>
      </c>
      <c r="Q160" s="90">
        <f t="shared" si="16"/>
        <v>0.17702895261850513</v>
      </c>
      <c r="R160" s="90">
        <f t="shared" si="17"/>
        <v>7.9356215563946619E-2</v>
      </c>
      <c r="S160" s="90">
        <f t="shared" si="17"/>
        <v>0.52352840338093198</v>
      </c>
      <c r="T160" s="90">
        <f t="shared" si="17"/>
        <v>0.52352840338093198</v>
      </c>
      <c r="U160" s="90">
        <f t="shared" si="17"/>
        <v>5.9476779912431901E-2</v>
      </c>
      <c r="V160" s="90"/>
      <c r="W160" s="90"/>
    </row>
    <row r="161" spans="1:23" x14ac:dyDescent="0.25">
      <c r="A161" s="76">
        <v>40603</v>
      </c>
      <c r="B161" s="105">
        <v>4015984</v>
      </c>
      <c r="C161" s="94">
        <v>1507304.97</v>
      </c>
      <c r="D161" s="94">
        <v>2424187.61</v>
      </c>
      <c r="E161" s="94">
        <v>0</v>
      </c>
      <c r="F161" s="94">
        <v>395068.54555058997</v>
      </c>
      <c r="G161" s="94">
        <v>706365.07001650799</v>
      </c>
      <c r="H161" s="94">
        <f t="shared" si="15"/>
        <v>311296.52446591802</v>
      </c>
      <c r="I161" s="94">
        <v>2112891.09</v>
      </c>
      <c r="J161" s="94">
        <f t="shared" si="18"/>
        <v>2112891.09</v>
      </c>
      <c r="K161" s="106">
        <v>239733.22649109</v>
      </c>
      <c r="M161" s="90">
        <f t="shared" si="19"/>
        <v>0.37532643805353805</v>
      </c>
      <c r="N161" s="90">
        <f t="shared" si="16"/>
        <v>0.60363477792740206</v>
      </c>
      <c r="O161" s="90">
        <f t="shared" si="16"/>
        <v>0</v>
      </c>
      <c r="P161" s="90">
        <f t="shared" si="16"/>
        <v>9.8374033748787337E-2</v>
      </c>
      <c r="Q161" s="90">
        <f t="shared" si="16"/>
        <v>0.17588841738824357</v>
      </c>
      <c r="R161" s="90">
        <f t="shared" si="17"/>
        <v>7.751438363945623E-2</v>
      </c>
      <c r="S161" s="90">
        <f t="shared" si="17"/>
        <v>0.52612039539998168</v>
      </c>
      <c r="T161" s="90">
        <f t="shared" si="17"/>
        <v>0.52612039539998168</v>
      </c>
      <c r="U161" s="90">
        <f t="shared" si="17"/>
        <v>5.9694766336491879E-2</v>
      </c>
      <c r="V161" s="90"/>
      <c r="W161" s="90"/>
    </row>
    <row r="162" spans="1:23" x14ac:dyDescent="0.25">
      <c r="A162" s="76">
        <v>40634</v>
      </c>
      <c r="B162" s="105">
        <v>4058133.4</v>
      </c>
      <c r="C162" s="94">
        <v>1518660.03</v>
      </c>
      <c r="D162" s="94">
        <v>2475209.09</v>
      </c>
      <c r="E162" s="94">
        <v>0</v>
      </c>
      <c r="F162" s="94">
        <v>379022.02897814987</v>
      </c>
      <c r="G162" s="94">
        <v>718842.09070377029</v>
      </c>
      <c r="H162" s="94">
        <f t="shared" si="15"/>
        <v>339820.06172562041</v>
      </c>
      <c r="I162" s="94">
        <v>2135389.0299999998</v>
      </c>
      <c r="J162" s="94">
        <f t="shared" si="18"/>
        <v>2135389.0299999998</v>
      </c>
      <c r="K162" s="106">
        <v>238913.26556251</v>
      </c>
      <c r="M162" s="90">
        <f t="shared" si="19"/>
        <v>0.37422624648070957</v>
      </c>
      <c r="N162" s="90">
        <f t="shared" si="16"/>
        <v>0.60993783250200695</v>
      </c>
      <c r="O162" s="90">
        <f t="shared" si="16"/>
        <v>0</v>
      </c>
      <c r="P162" s="90">
        <f t="shared" si="16"/>
        <v>9.3398119681859126E-2</v>
      </c>
      <c r="Q162" s="90">
        <f t="shared" si="16"/>
        <v>0.17713614113911838</v>
      </c>
      <c r="R162" s="90">
        <f t="shared" si="17"/>
        <v>8.373802145725924E-2</v>
      </c>
      <c r="S162" s="90">
        <f t="shared" si="17"/>
        <v>0.52619981146997286</v>
      </c>
      <c r="T162" s="90">
        <f t="shared" si="17"/>
        <v>0.52619981146997286</v>
      </c>
      <c r="U162" s="90">
        <f t="shared" si="17"/>
        <v>5.8872698852755805E-2</v>
      </c>
      <c r="V162" s="90"/>
      <c r="W162" s="90"/>
    </row>
    <row r="163" spans="1:23" x14ac:dyDescent="0.25">
      <c r="A163" s="76">
        <v>40664</v>
      </c>
      <c r="B163" s="105">
        <v>4108539.9</v>
      </c>
      <c r="C163" s="94">
        <v>1531599.69</v>
      </c>
      <c r="D163" s="94">
        <v>2485612.81</v>
      </c>
      <c r="E163" s="94">
        <v>0</v>
      </c>
      <c r="F163" s="94">
        <v>378317.35203967994</v>
      </c>
      <c r="G163" s="94">
        <v>717204.20876242535</v>
      </c>
      <c r="H163" s="94">
        <f t="shared" si="15"/>
        <v>338886.8567227454</v>
      </c>
      <c r="I163" s="94">
        <v>2146725.96</v>
      </c>
      <c r="J163" s="94">
        <f t="shared" si="18"/>
        <v>2146725.96</v>
      </c>
      <c r="K163" s="106">
        <v>241560.69357943157</v>
      </c>
      <c r="M163" s="90">
        <f t="shared" si="19"/>
        <v>0.37278442640900239</v>
      </c>
      <c r="N163" s="90">
        <f t="shared" si="16"/>
        <v>0.60498689814354734</v>
      </c>
      <c r="O163" s="90">
        <f t="shared" si="16"/>
        <v>0</v>
      </c>
      <c r="P163" s="90">
        <f t="shared" si="16"/>
        <v>9.2080729711224163E-2</v>
      </c>
      <c r="Q163" s="90">
        <f t="shared" si="16"/>
        <v>0.17456425548220314</v>
      </c>
      <c r="R163" s="90">
        <f t="shared" si="17"/>
        <v>8.2483525770978977E-2</v>
      </c>
      <c r="S163" s="90">
        <f t="shared" si="17"/>
        <v>0.52250337400885405</v>
      </c>
      <c r="T163" s="90">
        <f t="shared" si="17"/>
        <v>0.52250337400885405</v>
      </c>
      <c r="U163" s="90">
        <f t="shared" si="17"/>
        <v>5.8794778548805521E-2</v>
      </c>
      <c r="V163" s="90"/>
      <c r="W163" s="90"/>
    </row>
    <row r="164" spans="1:23" x14ac:dyDescent="0.25">
      <c r="A164" s="76">
        <v>40695</v>
      </c>
      <c r="B164" s="105">
        <v>4158553.1</v>
      </c>
      <c r="C164" s="94">
        <v>1542174.82</v>
      </c>
      <c r="D164" s="94">
        <v>2540114.15</v>
      </c>
      <c r="E164" s="94">
        <v>0</v>
      </c>
      <c r="F164" s="94">
        <v>350621.84369942982</v>
      </c>
      <c r="G164" s="94">
        <v>713645.58167015365</v>
      </c>
      <c r="H164" s="94">
        <f t="shared" si="15"/>
        <v>363023.73797072383</v>
      </c>
      <c r="I164" s="94">
        <v>2177090.41</v>
      </c>
      <c r="J164" s="94">
        <f t="shared" si="18"/>
        <v>2177090.41</v>
      </c>
      <c r="K164" s="106">
        <v>271491.3204359815</v>
      </c>
      <c r="M164" s="90">
        <f t="shared" si="19"/>
        <v>0.37084408516991163</v>
      </c>
      <c r="N164" s="90">
        <f t="shared" si="16"/>
        <v>0.61081681270343757</v>
      </c>
      <c r="O164" s="90">
        <f t="shared" si="16"/>
        <v>0</v>
      </c>
      <c r="P164" s="90">
        <f t="shared" si="16"/>
        <v>8.4313422305327734E-2</v>
      </c>
      <c r="Q164" s="90">
        <f t="shared" si="16"/>
        <v>0.17160910646305169</v>
      </c>
      <c r="R164" s="90">
        <f t="shared" si="17"/>
        <v>8.7295684157723943E-2</v>
      </c>
      <c r="S164" s="90">
        <f t="shared" si="17"/>
        <v>0.52352112805773721</v>
      </c>
      <c r="T164" s="90">
        <f t="shared" si="17"/>
        <v>0.52352112805773721</v>
      </c>
      <c r="U164" s="90">
        <f t="shared" si="17"/>
        <v>6.528504359749103E-2</v>
      </c>
      <c r="V164" s="90"/>
      <c r="W164" s="90"/>
    </row>
    <row r="165" spans="1:23" x14ac:dyDescent="0.25">
      <c r="A165" s="76">
        <v>40725</v>
      </c>
      <c r="B165" s="105">
        <v>4199415.2</v>
      </c>
      <c r="C165" s="94">
        <v>1545332.34</v>
      </c>
      <c r="D165" s="94">
        <v>2459832.75</v>
      </c>
      <c r="E165" s="94">
        <v>0</v>
      </c>
      <c r="F165" s="94">
        <v>445620.55682677001</v>
      </c>
      <c r="G165" s="94">
        <v>701172.56176247657</v>
      </c>
      <c r="H165" s="94">
        <f t="shared" si="15"/>
        <v>255552.00493570656</v>
      </c>
      <c r="I165" s="94">
        <v>2204280.7400000002</v>
      </c>
      <c r="J165" s="94">
        <f t="shared" si="18"/>
        <v>2204280.7400000002</v>
      </c>
      <c r="K165" s="106">
        <v>271833.17704919149</v>
      </c>
      <c r="M165" s="90">
        <f t="shared" si="19"/>
        <v>0.36798750930843893</v>
      </c>
      <c r="N165" s="90">
        <f t="shared" si="16"/>
        <v>0.58575602383874781</v>
      </c>
      <c r="O165" s="90">
        <f t="shared" si="16"/>
        <v>0</v>
      </c>
      <c r="P165" s="90">
        <f t="shared" si="16"/>
        <v>0.10611490781544297</v>
      </c>
      <c r="Q165" s="90">
        <f t="shared" si="16"/>
        <v>0.16696909649764485</v>
      </c>
      <c r="R165" s="90">
        <f t="shared" si="17"/>
        <v>6.0854188682201882E-2</v>
      </c>
      <c r="S165" s="90">
        <f t="shared" si="17"/>
        <v>0.52490183395059387</v>
      </c>
      <c r="T165" s="90">
        <f t="shared" si="17"/>
        <v>0.52490183395059387</v>
      </c>
      <c r="U165" s="90">
        <f t="shared" si="17"/>
        <v>6.4731198060432676E-2</v>
      </c>
      <c r="V165" s="90"/>
      <c r="W165" s="90"/>
    </row>
    <row r="166" spans="1:23" x14ac:dyDescent="0.25">
      <c r="A166" s="76">
        <v>40756</v>
      </c>
      <c r="B166" s="105">
        <v>4242195.8</v>
      </c>
      <c r="C166" s="94">
        <v>1549401.33</v>
      </c>
      <c r="D166" s="94">
        <v>2505659.15</v>
      </c>
      <c r="E166" s="94">
        <v>0</v>
      </c>
      <c r="F166" s="94">
        <v>422307.36307830992</v>
      </c>
      <c r="G166" s="94">
        <v>711318.8779025675</v>
      </c>
      <c r="H166" s="94">
        <f t="shared" si="15"/>
        <v>289011.51482425758</v>
      </c>
      <c r="I166" s="94">
        <v>2216647.64</v>
      </c>
      <c r="J166" s="94">
        <f t="shared" si="18"/>
        <v>2216647.64</v>
      </c>
      <c r="K166" s="106">
        <v>272975.05713349005</v>
      </c>
      <c r="M166" s="90">
        <f t="shared" si="19"/>
        <v>0.36523569468434253</v>
      </c>
      <c r="N166" s="90">
        <f t="shared" si="16"/>
        <v>0.59065146167935012</v>
      </c>
      <c r="O166" s="90">
        <f t="shared" si="16"/>
        <v>0</v>
      </c>
      <c r="P166" s="90">
        <f t="shared" si="16"/>
        <v>9.9549238881974741E-2</v>
      </c>
      <c r="Q166" s="90">
        <f t="shared" si="16"/>
        <v>0.1676770501499642</v>
      </c>
      <c r="R166" s="90">
        <f t="shared" si="17"/>
        <v>6.8127811267989474E-2</v>
      </c>
      <c r="S166" s="90">
        <f t="shared" si="17"/>
        <v>0.52252365154856839</v>
      </c>
      <c r="T166" s="90">
        <f t="shared" si="17"/>
        <v>0.52252365154856839</v>
      </c>
      <c r="U166" s="90">
        <f t="shared" si="17"/>
        <v>6.434758554366822E-2</v>
      </c>
      <c r="V166" s="90"/>
      <c r="W166" s="90"/>
    </row>
    <row r="167" spans="1:23" x14ac:dyDescent="0.25">
      <c r="A167" s="76">
        <v>40787</v>
      </c>
      <c r="B167" s="105">
        <v>4272952.2</v>
      </c>
      <c r="C167" s="94">
        <v>1481259.56</v>
      </c>
      <c r="D167" s="94">
        <v>2563162.5099999998</v>
      </c>
      <c r="E167" s="94">
        <v>0</v>
      </c>
      <c r="F167" s="94">
        <v>386515.49915610999</v>
      </c>
      <c r="G167" s="94">
        <v>723190.82268448826</v>
      </c>
      <c r="H167" s="94">
        <f t="shared" si="15"/>
        <v>336675.32352837827</v>
      </c>
      <c r="I167" s="94">
        <v>2226487.19</v>
      </c>
      <c r="J167" s="94">
        <f t="shared" si="18"/>
        <v>2226487.19</v>
      </c>
      <c r="K167" s="106">
        <v>283574.14284290996</v>
      </c>
      <c r="M167" s="90">
        <f t="shared" si="19"/>
        <v>0.3466595203194644</v>
      </c>
      <c r="N167" s="90">
        <f t="shared" si="16"/>
        <v>0.59985752005369952</v>
      </c>
      <c r="O167" s="90">
        <f t="shared" si="16"/>
        <v>0</v>
      </c>
      <c r="P167" s="90">
        <f t="shared" si="16"/>
        <v>9.0456312419340892E-2</v>
      </c>
      <c r="Q167" s="90">
        <f t="shared" si="16"/>
        <v>0.16924851691167719</v>
      </c>
      <c r="R167" s="90">
        <f t="shared" si="17"/>
        <v>7.8792204492336301E-2</v>
      </c>
      <c r="S167" s="90">
        <f t="shared" si="17"/>
        <v>0.52106531638711051</v>
      </c>
      <c r="T167" s="90">
        <f t="shared" si="17"/>
        <v>0.52106531638711051</v>
      </c>
      <c r="U167" s="90">
        <f t="shared" si="17"/>
        <v>6.6364922791064679E-2</v>
      </c>
      <c r="V167" s="90"/>
      <c r="W167" s="90"/>
    </row>
    <row r="168" spans="1:23" x14ac:dyDescent="0.25">
      <c r="A168" s="76">
        <v>40817</v>
      </c>
      <c r="B168" s="105">
        <v>4306829.9000000004</v>
      </c>
      <c r="C168" s="94">
        <v>1534974.06</v>
      </c>
      <c r="D168" s="94">
        <v>2576517.9900000002</v>
      </c>
      <c r="E168" s="94">
        <v>0</v>
      </c>
      <c r="F168" s="94">
        <v>389193.13471251988</v>
      </c>
      <c r="G168" s="94">
        <v>739455.63516453002</v>
      </c>
      <c r="H168" s="94">
        <f t="shared" si="15"/>
        <v>350262.50045201014</v>
      </c>
      <c r="I168" s="94">
        <v>2226255.4900000002</v>
      </c>
      <c r="J168" s="94">
        <f t="shared" si="18"/>
        <v>2226255.4900000002</v>
      </c>
      <c r="K168" s="106">
        <v>280868.14212643995</v>
      </c>
      <c r="M168" s="90">
        <f t="shared" si="19"/>
        <v>0.35640461676928542</v>
      </c>
      <c r="N168" s="90">
        <f t="shared" si="16"/>
        <v>0.59824001639814006</v>
      </c>
      <c r="O168" s="90">
        <f t="shared" si="16"/>
        <v>0</v>
      </c>
      <c r="P168" s="90">
        <f t="shared" si="16"/>
        <v>9.0366497806778912E-2</v>
      </c>
      <c r="Q168" s="90">
        <f t="shared" si="16"/>
        <v>0.17169371726627281</v>
      </c>
      <c r="R168" s="90">
        <f t="shared" si="17"/>
        <v>8.132721945949388E-2</v>
      </c>
      <c r="S168" s="90">
        <f t="shared" si="17"/>
        <v>0.51691279704359816</v>
      </c>
      <c r="T168" s="90">
        <f t="shared" si="17"/>
        <v>0.51691279704359816</v>
      </c>
      <c r="U168" s="90">
        <f t="shared" si="17"/>
        <v>6.5214589070824447E-2</v>
      </c>
      <c r="V168" s="90"/>
      <c r="W168" s="90"/>
    </row>
    <row r="169" spans="1:23" x14ac:dyDescent="0.25">
      <c r="A169" s="76">
        <v>40848</v>
      </c>
      <c r="B169" s="105">
        <v>4340103.2</v>
      </c>
      <c r="C169" s="94">
        <v>1508404.43</v>
      </c>
      <c r="D169" s="94">
        <v>2615982.0699999998</v>
      </c>
      <c r="E169" s="94">
        <v>0</v>
      </c>
      <c r="F169" s="94">
        <v>379007.16882629989</v>
      </c>
      <c r="G169" s="94">
        <v>749061.11328969407</v>
      </c>
      <c r="H169" s="94">
        <f t="shared" si="15"/>
        <v>370053.94446339417</v>
      </c>
      <c r="I169" s="94">
        <v>2245928.13</v>
      </c>
      <c r="J169" s="94">
        <f t="shared" si="18"/>
        <v>2245928.13</v>
      </c>
      <c r="K169" s="106">
        <v>284504.63160452002</v>
      </c>
      <c r="M169" s="90">
        <f t="shared" si="19"/>
        <v>0.34755036009281987</v>
      </c>
      <c r="N169" s="90">
        <f t="shared" si="16"/>
        <v>0.6027465130322246</v>
      </c>
      <c r="O169" s="90">
        <f t="shared" si="16"/>
        <v>0</v>
      </c>
      <c r="P169" s="90">
        <f t="shared" si="16"/>
        <v>8.732676421756512E-2</v>
      </c>
      <c r="Q169" s="90">
        <f t="shared" si="16"/>
        <v>0.17259062256623162</v>
      </c>
      <c r="R169" s="90">
        <f t="shared" si="17"/>
        <v>8.5263858348666496E-2</v>
      </c>
      <c r="S169" s="90">
        <f t="shared" si="17"/>
        <v>0.5174826557119655</v>
      </c>
      <c r="T169" s="90">
        <f t="shared" si="17"/>
        <v>0.5174826557119655</v>
      </c>
      <c r="U169" s="90">
        <f t="shared" si="17"/>
        <v>6.5552503821687924E-2</v>
      </c>
      <c r="V169" s="90"/>
      <c r="W169" s="90"/>
    </row>
    <row r="170" spans="1:23" x14ac:dyDescent="0.25">
      <c r="A170" s="76">
        <v>40878</v>
      </c>
      <c r="B170" s="105">
        <v>4376382</v>
      </c>
      <c r="C170" s="94">
        <v>1508546.91</v>
      </c>
      <c r="D170" s="94">
        <v>2653562.75</v>
      </c>
      <c r="E170" s="94">
        <v>0</v>
      </c>
      <c r="F170" s="94">
        <v>341878.13045441994</v>
      </c>
      <c r="G170" s="94">
        <v>751837.16992733791</v>
      </c>
      <c r="H170" s="94">
        <f t="shared" si="15"/>
        <v>409959.03947291797</v>
      </c>
      <c r="I170" s="94">
        <v>2243603.7200000002</v>
      </c>
      <c r="J170" s="94">
        <f t="shared" si="18"/>
        <v>2243603.7200000002</v>
      </c>
      <c r="K170" s="106">
        <v>302225.12339989009</v>
      </c>
      <c r="M170" s="90">
        <f t="shared" si="19"/>
        <v>0.34470183590006537</v>
      </c>
      <c r="N170" s="90">
        <f t="shared" si="16"/>
        <v>0.6063370953449676</v>
      </c>
      <c r="O170" s="90">
        <f t="shared" si="16"/>
        <v>0</v>
      </c>
      <c r="P170" s="90">
        <f t="shared" si="16"/>
        <v>7.8118896032023696E-2</v>
      </c>
      <c r="Q170" s="90">
        <f t="shared" si="16"/>
        <v>0.17179422864076718</v>
      </c>
      <c r="R170" s="90">
        <f t="shared" si="17"/>
        <v>9.3675332608743472E-2</v>
      </c>
      <c r="S170" s="90">
        <f t="shared" si="17"/>
        <v>0.51266176490077886</v>
      </c>
      <c r="T170" s="90">
        <f t="shared" si="17"/>
        <v>0.51266176490077886</v>
      </c>
      <c r="U170" s="90">
        <f t="shared" si="17"/>
        <v>6.9058213702526447E-2</v>
      </c>
      <c r="V170" s="90"/>
      <c r="W170" s="90"/>
    </row>
    <row r="171" spans="1:23" x14ac:dyDescent="0.25">
      <c r="A171" s="76">
        <v>40909</v>
      </c>
      <c r="B171" s="105">
        <v>4410802.0999999996</v>
      </c>
      <c r="C171" s="94">
        <v>1544574.63</v>
      </c>
      <c r="D171" s="94">
        <v>2624036.46</v>
      </c>
      <c r="E171" s="94">
        <v>0</v>
      </c>
      <c r="F171" s="94">
        <v>454388.11551636987</v>
      </c>
      <c r="G171" s="94">
        <v>791340.13602484763</v>
      </c>
      <c r="H171" s="94">
        <f t="shared" si="15"/>
        <v>336952.02050847776</v>
      </c>
      <c r="I171" s="94">
        <v>2287084.44</v>
      </c>
      <c r="J171" s="94">
        <f t="shared" si="18"/>
        <v>2287084.44</v>
      </c>
      <c r="K171" s="106">
        <v>310831.19913752005</v>
      </c>
      <c r="M171" s="90">
        <f t="shared" si="19"/>
        <v>0.35017998880521073</v>
      </c>
      <c r="N171" s="90">
        <f t="shared" si="16"/>
        <v>0.59491140171534795</v>
      </c>
      <c r="O171" s="90">
        <f t="shared" si="16"/>
        <v>0</v>
      </c>
      <c r="P171" s="90">
        <f t="shared" si="16"/>
        <v>0.10301711689045626</v>
      </c>
      <c r="Q171" s="90">
        <f t="shared" si="16"/>
        <v>0.17940957632736407</v>
      </c>
      <c r="R171" s="90">
        <f t="shared" si="17"/>
        <v>7.6392459436907811E-2</v>
      </c>
      <c r="S171" s="90">
        <f t="shared" si="17"/>
        <v>0.51851894239372021</v>
      </c>
      <c r="T171" s="90">
        <f t="shared" si="17"/>
        <v>0.51851894239372021</v>
      </c>
      <c r="U171" s="90">
        <f t="shared" si="17"/>
        <v>7.0470447798490002E-2</v>
      </c>
      <c r="V171" s="90"/>
      <c r="W171" s="90"/>
    </row>
    <row r="172" spans="1:23" x14ac:dyDescent="0.25">
      <c r="A172" s="76">
        <v>40940</v>
      </c>
      <c r="B172" s="105">
        <v>4443532.3</v>
      </c>
      <c r="C172" s="94">
        <v>1563593.42</v>
      </c>
      <c r="D172" s="94">
        <v>2719737.34</v>
      </c>
      <c r="E172" s="94">
        <v>0</v>
      </c>
      <c r="F172" s="94">
        <v>457370.50927696994</v>
      </c>
      <c r="G172" s="94">
        <v>854291.84916435799</v>
      </c>
      <c r="H172" s="94">
        <f t="shared" si="15"/>
        <v>396921.33988738805</v>
      </c>
      <c r="I172" s="94">
        <v>2322816</v>
      </c>
      <c r="J172" s="94">
        <f t="shared" si="18"/>
        <v>2322816</v>
      </c>
      <c r="K172" s="106">
        <v>311836.72656442004</v>
      </c>
      <c r="M172" s="90">
        <f t="shared" si="19"/>
        <v>0.35188073686332833</v>
      </c>
      <c r="N172" s="90">
        <f t="shared" si="16"/>
        <v>0.61206651744154084</v>
      </c>
      <c r="O172" s="90">
        <f t="shared" si="16"/>
        <v>0</v>
      </c>
      <c r="P172" s="90">
        <f t="shared" si="16"/>
        <v>0.1029294890636825</v>
      </c>
      <c r="Q172" s="90">
        <f t="shared" si="16"/>
        <v>0.19225512306152429</v>
      </c>
      <c r="R172" s="90">
        <f t="shared" si="17"/>
        <v>8.9325633997841783E-2</v>
      </c>
      <c r="S172" s="90">
        <f t="shared" si="17"/>
        <v>0.52274088341835623</v>
      </c>
      <c r="T172" s="90">
        <f t="shared" si="17"/>
        <v>0.52274088341835623</v>
      </c>
      <c r="U172" s="90">
        <f t="shared" si="17"/>
        <v>7.017766621487595E-2</v>
      </c>
      <c r="V172" s="90"/>
      <c r="W172" s="90"/>
    </row>
    <row r="173" spans="1:23" x14ac:dyDescent="0.25">
      <c r="A173" s="76">
        <v>40969</v>
      </c>
      <c r="B173" s="105">
        <v>4489308.7</v>
      </c>
      <c r="C173" s="94">
        <v>1538168.37</v>
      </c>
      <c r="D173" s="94">
        <v>2694371.98</v>
      </c>
      <c r="E173" s="94">
        <v>0</v>
      </c>
      <c r="F173" s="94">
        <v>479865.74032899988</v>
      </c>
      <c r="G173" s="94">
        <v>807570.2621262488</v>
      </c>
      <c r="H173" s="94">
        <f t="shared" si="15"/>
        <v>327704.52179724892</v>
      </c>
      <c r="I173" s="94">
        <v>2366667.46</v>
      </c>
      <c r="J173" s="94">
        <f t="shared" si="18"/>
        <v>2366667.46</v>
      </c>
      <c r="K173" s="106">
        <v>314708.32873251999</v>
      </c>
      <c r="M173" s="90">
        <f t="shared" si="19"/>
        <v>0.34262922707899324</v>
      </c>
      <c r="N173" s="90">
        <f t="shared" si="16"/>
        <v>0.60017525192687238</v>
      </c>
      <c r="O173" s="90">
        <f t="shared" si="16"/>
        <v>0</v>
      </c>
      <c r="P173" s="90">
        <f t="shared" si="16"/>
        <v>0.10689078706683723</v>
      </c>
      <c r="Q173" s="90">
        <f t="shared" si="16"/>
        <v>0.17988744283195512</v>
      </c>
      <c r="R173" s="90">
        <f t="shared" si="17"/>
        <v>7.2996655765117893E-2</v>
      </c>
      <c r="S173" s="90">
        <f t="shared" si="17"/>
        <v>0.52717859656209431</v>
      </c>
      <c r="T173" s="90">
        <f t="shared" si="17"/>
        <v>0.52717859656209431</v>
      </c>
      <c r="U173" s="90">
        <f t="shared" si="17"/>
        <v>7.0101734980381275E-2</v>
      </c>
      <c r="V173" s="90"/>
      <c r="W173" s="90"/>
    </row>
    <row r="174" spans="1:23" x14ac:dyDescent="0.25">
      <c r="A174" s="76">
        <v>41000</v>
      </c>
      <c r="B174" s="105">
        <v>4522628.9000000004</v>
      </c>
      <c r="C174" s="94">
        <v>1514599.94</v>
      </c>
      <c r="D174" s="94">
        <v>2752181.34</v>
      </c>
      <c r="E174" s="94">
        <v>0</v>
      </c>
      <c r="F174" s="94">
        <v>496690.84176851</v>
      </c>
      <c r="G174" s="94">
        <v>842898.33363521239</v>
      </c>
      <c r="H174" s="94">
        <f t="shared" si="15"/>
        <v>346207.49186670239</v>
      </c>
      <c r="I174" s="94">
        <v>2405973.84</v>
      </c>
      <c r="J174" s="94">
        <f t="shared" si="18"/>
        <v>2405973.84</v>
      </c>
      <c r="K174" s="106">
        <v>317070.85903444001</v>
      </c>
      <c r="M174" s="90">
        <f t="shared" si="19"/>
        <v>0.33489370308494687</v>
      </c>
      <c r="N174" s="90">
        <f t="shared" si="16"/>
        <v>0.60853574344779859</v>
      </c>
      <c r="O174" s="90">
        <f t="shared" si="16"/>
        <v>0</v>
      </c>
      <c r="P174" s="90">
        <f t="shared" si="16"/>
        <v>0.10982347938574176</v>
      </c>
      <c r="Q174" s="90">
        <f t="shared" si="16"/>
        <v>0.18637353456862496</v>
      </c>
      <c r="R174" s="90">
        <f t="shared" si="17"/>
        <v>7.65500551828832E-2</v>
      </c>
      <c r="S174" s="90">
        <f t="shared" si="17"/>
        <v>0.53198568646655919</v>
      </c>
      <c r="T174" s="90">
        <f t="shared" si="17"/>
        <v>0.53198568646655919</v>
      </c>
      <c r="U174" s="90">
        <f t="shared" si="17"/>
        <v>7.0107644479616704E-2</v>
      </c>
      <c r="V174" s="90"/>
      <c r="W174" s="90"/>
    </row>
    <row r="175" spans="1:23" x14ac:dyDescent="0.25">
      <c r="A175" s="76">
        <v>41030</v>
      </c>
      <c r="B175" s="105">
        <v>4557288.4000000004</v>
      </c>
      <c r="C175" s="94">
        <v>1492214.36</v>
      </c>
      <c r="D175" s="94">
        <v>2806031.56</v>
      </c>
      <c r="E175" s="94">
        <v>0</v>
      </c>
      <c r="F175" s="94">
        <v>468559.11802949983</v>
      </c>
      <c r="G175" s="94">
        <v>848794.94635495788</v>
      </c>
      <c r="H175" s="94">
        <f t="shared" si="15"/>
        <v>380235.82832545805</v>
      </c>
      <c r="I175" s="94">
        <v>2425795.73</v>
      </c>
      <c r="J175" s="94">
        <f t="shared" si="18"/>
        <v>2425795.73</v>
      </c>
      <c r="K175" s="106">
        <v>321232.50697144005</v>
      </c>
      <c r="M175" s="90">
        <f t="shared" si="19"/>
        <v>0.32743469998519292</v>
      </c>
      <c r="N175" s="90">
        <f t="shared" si="16"/>
        <v>0.61572393794520441</v>
      </c>
      <c r="O175" s="90">
        <f t="shared" si="16"/>
        <v>0</v>
      </c>
      <c r="P175" s="90">
        <f t="shared" si="16"/>
        <v>0.10281533159707422</v>
      </c>
      <c r="Q175" s="90">
        <f t="shared" si="16"/>
        <v>0.18624999601845646</v>
      </c>
      <c r="R175" s="90">
        <f t="shared" si="17"/>
        <v>8.343466442138224E-2</v>
      </c>
      <c r="S175" s="90">
        <f t="shared" si="17"/>
        <v>0.53228927315637953</v>
      </c>
      <c r="T175" s="90">
        <f t="shared" si="17"/>
        <v>0.53228927315637953</v>
      </c>
      <c r="U175" s="90">
        <f t="shared" si="17"/>
        <v>7.04876406267025E-2</v>
      </c>
      <c r="V175" s="90"/>
      <c r="W175" s="90"/>
    </row>
    <row r="176" spans="1:23" x14ac:dyDescent="0.25">
      <c r="A176" s="76">
        <v>41061</v>
      </c>
      <c r="B176" s="105">
        <v>4585714.5999999996</v>
      </c>
      <c r="C176" s="94">
        <v>1503397.4</v>
      </c>
      <c r="D176" s="94">
        <v>2863306.12</v>
      </c>
      <c r="E176" s="94">
        <v>0</v>
      </c>
      <c r="F176" s="94">
        <v>444045.2083674699</v>
      </c>
      <c r="G176" s="94">
        <v>857657.97081220686</v>
      </c>
      <c r="H176" s="94">
        <f t="shared" si="15"/>
        <v>413612.76244473696</v>
      </c>
      <c r="I176" s="94">
        <v>2449693.36</v>
      </c>
      <c r="J176" s="94">
        <f t="shared" si="18"/>
        <v>2449693.36</v>
      </c>
      <c r="K176" s="106">
        <v>332029.12562965997</v>
      </c>
      <c r="M176" s="90">
        <f t="shared" si="19"/>
        <v>0.32784364731289645</v>
      </c>
      <c r="N176" s="90">
        <f t="shared" si="16"/>
        <v>0.62439693041516375</v>
      </c>
      <c r="O176" s="90">
        <f t="shared" si="16"/>
        <v>0</v>
      </c>
      <c r="P176" s="90">
        <f t="shared" si="16"/>
        <v>9.683228179256291E-2</v>
      </c>
      <c r="Q176" s="90">
        <f t="shared" si="16"/>
        <v>0.18702820511599369</v>
      </c>
      <c r="R176" s="90">
        <f t="shared" si="17"/>
        <v>9.0195923323430766E-2</v>
      </c>
      <c r="S176" s="90">
        <f t="shared" si="17"/>
        <v>0.53420100762485312</v>
      </c>
      <c r="T176" s="90">
        <f t="shared" si="17"/>
        <v>0.53420100762485312</v>
      </c>
      <c r="U176" s="90">
        <f t="shared" si="17"/>
        <v>7.2405100315152626E-2</v>
      </c>
      <c r="V176" s="90"/>
      <c r="W176" s="90"/>
    </row>
    <row r="177" spans="1:23" x14ac:dyDescent="0.25">
      <c r="A177" s="76">
        <v>41091</v>
      </c>
      <c r="B177" s="105">
        <v>4627761.9000000004</v>
      </c>
      <c r="C177" s="94">
        <v>1504539.2</v>
      </c>
      <c r="D177" s="94">
        <v>2757636.37</v>
      </c>
      <c r="E177" s="94">
        <v>0</v>
      </c>
      <c r="F177" s="94">
        <v>563786.66999346996</v>
      </c>
      <c r="G177" s="94">
        <v>841195.20796639693</v>
      </c>
      <c r="H177" s="94">
        <f t="shared" si="15"/>
        <v>277408.53797292698</v>
      </c>
      <c r="I177" s="94">
        <v>2480227.83</v>
      </c>
      <c r="J177" s="94">
        <f t="shared" si="18"/>
        <v>2480227.83</v>
      </c>
      <c r="K177" s="106">
        <v>333426.34487376001</v>
      </c>
      <c r="M177" s="90">
        <f t="shared" si="19"/>
        <v>0.32511162685357686</v>
      </c>
      <c r="N177" s="90">
        <f t="shared" si="16"/>
        <v>0.59588985552605889</v>
      </c>
      <c r="O177" s="90">
        <f t="shared" si="16"/>
        <v>0</v>
      </c>
      <c r="P177" s="90">
        <f t="shared" si="16"/>
        <v>0.12182706936445238</v>
      </c>
      <c r="Q177" s="90">
        <f t="shared" ref="Q177:T223" si="20">G177/$B177</f>
        <v>0.18177149692303679</v>
      </c>
      <c r="R177" s="90">
        <f t="shared" si="17"/>
        <v>5.9944427558584409E-2</v>
      </c>
      <c r="S177" s="90">
        <f t="shared" si="17"/>
        <v>0.53594542752944996</v>
      </c>
      <c r="T177" s="90">
        <f t="shared" si="17"/>
        <v>0.53594542752944996</v>
      </c>
      <c r="U177" s="90">
        <f t="shared" ref="U177:U240" si="21">K177/$B177</f>
        <v>7.2049157255424046E-2</v>
      </c>
      <c r="V177" s="90"/>
      <c r="W177" s="90"/>
    </row>
    <row r="178" spans="1:23" x14ac:dyDescent="0.25">
      <c r="A178" s="76">
        <v>41122</v>
      </c>
      <c r="B178" s="105">
        <v>4671484.3</v>
      </c>
      <c r="C178" s="94">
        <v>1522821.31</v>
      </c>
      <c r="D178" s="94">
        <v>2765940.29</v>
      </c>
      <c r="E178" s="94">
        <v>0</v>
      </c>
      <c r="F178" s="94">
        <v>583918.94771579013</v>
      </c>
      <c r="G178" s="94">
        <v>858527.00961370766</v>
      </c>
      <c r="H178" s="94">
        <f t="shared" ref="H178:H217" si="22">G178-F178</f>
        <v>274608.06189791753</v>
      </c>
      <c r="I178" s="94">
        <v>2491332.2200000002</v>
      </c>
      <c r="J178" s="94">
        <f t="shared" si="18"/>
        <v>2491332.2200000002</v>
      </c>
      <c r="K178" s="106">
        <v>334158.93299075001</v>
      </c>
      <c r="M178" s="90">
        <f t="shared" si="19"/>
        <v>0.32598232429037599</v>
      </c>
      <c r="N178" s="90">
        <f t="shared" ref="N178:P223" si="23">D178/$B178</f>
        <v>0.59209024634846785</v>
      </c>
      <c r="O178" s="90">
        <f t="shared" si="23"/>
        <v>0</v>
      </c>
      <c r="P178" s="90">
        <f t="shared" si="23"/>
        <v>0.12499644871241249</v>
      </c>
      <c r="Q178" s="90">
        <f t="shared" si="20"/>
        <v>0.18378034784655226</v>
      </c>
      <c r="R178" s="90">
        <f t="shared" si="20"/>
        <v>5.8783899134139776E-2</v>
      </c>
      <c r="S178" s="90">
        <f t="shared" si="20"/>
        <v>0.53330634547995814</v>
      </c>
      <c r="T178" s="90">
        <f t="shared" si="20"/>
        <v>0.53330634547995814</v>
      </c>
      <c r="U178" s="90">
        <f t="shared" si="21"/>
        <v>7.1531639952370177E-2</v>
      </c>
      <c r="V178" s="90"/>
      <c r="W178" s="90"/>
    </row>
    <row r="179" spans="1:23" x14ac:dyDescent="0.25">
      <c r="A179" s="76">
        <v>41153</v>
      </c>
      <c r="B179" s="105">
        <v>4703830.7</v>
      </c>
      <c r="C179" s="94">
        <v>1534581.04</v>
      </c>
      <c r="D179" s="94">
        <v>2812607.05</v>
      </c>
      <c r="E179" s="94">
        <v>0</v>
      </c>
      <c r="F179" s="94">
        <v>596332.53978712065</v>
      </c>
      <c r="G179" s="94">
        <v>866506.90134682541</v>
      </c>
      <c r="H179" s="94">
        <f t="shared" si="22"/>
        <v>270174.36155970476</v>
      </c>
      <c r="I179" s="94">
        <v>2542432.69</v>
      </c>
      <c r="J179" s="94">
        <f t="shared" ref="J179:J224" si="24">I179+E179</f>
        <v>2542432.69</v>
      </c>
      <c r="K179" s="106">
        <v>333717.84139185003</v>
      </c>
      <c r="M179" s="90">
        <f t="shared" si="19"/>
        <v>0.32624070419881396</v>
      </c>
      <c r="N179" s="90">
        <f t="shared" si="23"/>
        <v>0.59793968562686572</v>
      </c>
      <c r="O179" s="90">
        <f t="shared" si="23"/>
        <v>0</v>
      </c>
      <c r="P179" s="90">
        <f t="shared" si="23"/>
        <v>0.12677593600193149</v>
      </c>
      <c r="Q179" s="90">
        <f t="shared" si="20"/>
        <v>0.18421302904180317</v>
      </c>
      <c r="R179" s="90">
        <f t="shared" si="20"/>
        <v>5.7437093039871684E-2</v>
      </c>
      <c r="S179" s="90">
        <f t="shared" si="20"/>
        <v>0.54050259291857583</v>
      </c>
      <c r="T179" s="90">
        <f t="shared" si="20"/>
        <v>0.54050259291857583</v>
      </c>
      <c r="U179" s="90">
        <f t="shared" si="21"/>
        <v>7.0945972054617099E-2</v>
      </c>
      <c r="V179" s="90"/>
      <c r="W179" s="90"/>
    </row>
    <row r="180" spans="1:23" x14ac:dyDescent="0.25">
      <c r="A180" s="76">
        <v>41183</v>
      </c>
      <c r="B180" s="105">
        <v>4748391.8</v>
      </c>
      <c r="C180" s="94">
        <v>1541195.67</v>
      </c>
      <c r="D180" s="94">
        <v>2848145.26</v>
      </c>
      <c r="E180" s="94">
        <v>0</v>
      </c>
      <c r="F180" s="94">
        <v>605956.09316158027</v>
      </c>
      <c r="G180" s="94">
        <v>863581.2006946475</v>
      </c>
      <c r="H180" s="94">
        <f t="shared" si="22"/>
        <v>257625.10753306723</v>
      </c>
      <c r="I180" s="94">
        <v>2590520.15</v>
      </c>
      <c r="J180" s="94">
        <f t="shared" si="24"/>
        <v>2590520.15</v>
      </c>
      <c r="K180" s="106">
        <v>354609.70224460005</v>
      </c>
      <c r="M180" s="90">
        <f t="shared" si="19"/>
        <v>0.32457213619145747</v>
      </c>
      <c r="N180" s="90">
        <f t="shared" si="23"/>
        <v>0.59981260602800301</v>
      </c>
      <c r="O180" s="90">
        <f t="shared" si="23"/>
        <v>0</v>
      </c>
      <c r="P180" s="90">
        <f t="shared" si="23"/>
        <v>0.12761290952477433</v>
      </c>
      <c r="Q180" s="90">
        <f t="shared" si="20"/>
        <v>0.18186814337743729</v>
      </c>
      <c r="R180" s="90">
        <f t="shared" si="20"/>
        <v>5.4255233852662968E-2</v>
      </c>
      <c r="S180" s="90">
        <f t="shared" si="20"/>
        <v>0.54555737165580986</v>
      </c>
      <c r="T180" s="90">
        <f t="shared" si="20"/>
        <v>0.54555737165580986</v>
      </c>
      <c r="U180" s="90">
        <f t="shared" si="21"/>
        <v>7.4679958432368632E-2</v>
      </c>
      <c r="V180" s="90"/>
      <c r="W180" s="90"/>
    </row>
    <row r="181" spans="1:23" x14ac:dyDescent="0.25">
      <c r="A181" s="76">
        <v>41214</v>
      </c>
      <c r="B181" s="105">
        <v>4782942.8</v>
      </c>
      <c r="C181" s="94">
        <v>1535545.95</v>
      </c>
      <c r="D181" s="94">
        <v>2893569.78</v>
      </c>
      <c r="E181" s="94">
        <v>0</v>
      </c>
      <c r="F181" s="94">
        <v>608631.67576696002</v>
      </c>
      <c r="G181" s="94">
        <v>886369.90298145381</v>
      </c>
      <c r="H181" s="94">
        <f t="shared" si="22"/>
        <v>277738.22721449379</v>
      </c>
      <c r="I181" s="94">
        <v>2615831.5499999998</v>
      </c>
      <c r="J181" s="94">
        <f t="shared" si="24"/>
        <v>2615831.5499999998</v>
      </c>
      <c r="K181" s="106">
        <v>357189.42171307001</v>
      </c>
      <c r="M181" s="90">
        <f t="shared" si="19"/>
        <v>0.32104627092759713</v>
      </c>
      <c r="N181" s="90">
        <f t="shared" si="23"/>
        <v>0.60497687323377569</v>
      </c>
      <c r="O181" s="90">
        <f t="shared" si="23"/>
        <v>0</v>
      </c>
      <c r="P181" s="90">
        <f t="shared" si="23"/>
        <v>0.12725046090180298</v>
      </c>
      <c r="Q181" s="90">
        <f t="shared" si="20"/>
        <v>0.18531894276081534</v>
      </c>
      <c r="R181" s="90">
        <f t="shared" si="20"/>
        <v>5.8068481859012366E-2</v>
      </c>
      <c r="S181" s="90">
        <f t="shared" si="20"/>
        <v>0.54690839079237996</v>
      </c>
      <c r="T181" s="90">
        <f t="shared" si="20"/>
        <v>0.54690839079237996</v>
      </c>
      <c r="U181" s="90">
        <f t="shared" si="21"/>
        <v>7.4679843905528204E-2</v>
      </c>
      <c r="V181" s="90"/>
      <c r="W181" s="90"/>
    </row>
    <row r="182" spans="1:23" x14ac:dyDescent="0.25">
      <c r="A182" s="76">
        <v>41244</v>
      </c>
      <c r="B182" s="105">
        <v>4814760</v>
      </c>
      <c r="C182" s="94">
        <v>1550083.08</v>
      </c>
      <c r="D182" s="94">
        <v>2966578.5</v>
      </c>
      <c r="E182" s="94">
        <v>0</v>
      </c>
      <c r="F182" s="94">
        <v>523994.86046853976</v>
      </c>
      <c r="G182" s="94">
        <v>906627.00205457839</v>
      </c>
      <c r="H182" s="94">
        <f t="shared" si="22"/>
        <v>382632.14158603863</v>
      </c>
      <c r="I182" s="94">
        <v>2583946.35</v>
      </c>
      <c r="J182" s="94">
        <f t="shared" si="24"/>
        <v>2583946.35</v>
      </c>
      <c r="K182" s="106">
        <v>371673.14433904999</v>
      </c>
      <c r="M182" s="90">
        <f t="shared" si="19"/>
        <v>0.32194399720858363</v>
      </c>
      <c r="N182" s="90">
        <f t="shared" si="23"/>
        <v>0.61614254916132893</v>
      </c>
      <c r="O182" s="90">
        <f t="shared" si="23"/>
        <v>0</v>
      </c>
      <c r="P182" s="90">
        <f t="shared" si="23"/>
        <v>0.10883094078802262</v>
      </c>
      <c r="Q182" s="90">
        <f t="shared" si="20"/>
        <v>0.18830159801414367</v>
      </c>
      <c r="R182" s="90">
        <f t="shared" si="20"/>
        <v>7.9470657226121066E-2</v>
      </c>
      <c r="S182" s="90">
        <f t="shared" si="20"/>
        <v>0.53667189018767292</v>
      </c>
      <c r="T182" s="90">
        <f t="shared" si="20"/>
        <v>0.53667189018767292</v>
      </c>
      <c r="U182" s="90">
        <f t="shared" si="21"/>
        <v>7.7194531885088763E-2</v>
      </c>
      <c r="V182" s="90"/>
      <c r="W182" s="90"/>
    </row>
    <row r="183" spans="1:23" x14ac:dyDescent="0.25">
      <c r="A183" s="76">
        <v>41275</v>
      </c>
      <c r="B183" s="105">
        <v>4861593.0999999996</v>
      </c>
      <c r="C183" s="94">
        <v>1563259.53</v>
      </c>
      <c r="D183" s="94">
        <v>2869420.71</v>
      </c>
      <c r="E183" s="94">
        <v>0</v>
      </c>
      <c r="F183" s="94">
        <v>647139.7729857706</v>
      </c>
      <c r="G183" s="94">
        <v>893194.377297814</v>
      </c>
      <c r="H183" s="94">
        <f t="shared" si="22"/>
        <v>246054.6043120434</v>
      </c>
      <c r="I183" s="94">
        <v>2623366.11</v>
      </c>
      <c r="J183" s="94">
        <f t="shared" si="24"/>
        <v>2623366.11</v>
      </c>
      <c r="K183" s="106">
        <v>371211.70397615002</v>
      </c>
      <c r="M183" s="90">
        <f t="shared" si="19"/>
        <v>0.32155293498339055</v>
      </c>
      <c r="N183" s="90">
        <f t="shared" si="23"/>
        <v>0.59022231004894266</v>
      </c>
      <c r="O183" s="90">
        <f t="shared" si="23"/>
        <v>0</v>
      </c>
      <c r="P183" s="90">
        <f t="shared" si="23"/>
        <v>0.13311269776686385</v>
      </c>
      <c r="Q183" s="90">
        <f t="shared" si="20"/>
        <v>0.1837246266656529</v>
      </c>
      <c r="R183" s="90">
        <f t="shared" si="20"/>
        <v>5.0611928898789044E-2</v>
      </c>
      <c r="S183" s="90">
        <f t="shared" si="20"/>
        <v>0.53961038203711453</v>
      </c>
      <c r="T183" s="90">
        <f t="shared" si="20"/>
        <v>0.53961038203711453</v>
      </c>
      <c r="U183" s="90">
        <f t="shared" si="21"/>
        <v>7.6355979684138944E-2</v>
      </c>
      <c r="V183" s="90"/>
      <c r="W183" s="90"/>
    </row>
    <row r="184" spans="1:23" x14ac:dyDescent="0.25">
      <c r="A184" s="76">
        <v>41306</v>
      </c>
      <c r="B184" s="105">
        <v>4892857.3</v>
      </c>
      <c r="C184" s="94">
        <v>1593717.75</v>
      </c>
      <c r="D184" s="94">
        <v>2899937.41</v>
      </c>
      <c r="E184" s="94">
        <v>0</v>
      </c>
      <c r="F184" s="94">
        <v>637408.96355117066</v>
      </c>
      <c r="G184" s="94">
        <v>895380.49803220213</v>
      </c>
      <c r="H184" s="94">
        <f t="shared" si="22"/>
        <v>257971.53448103147</v>
      </c>
      <c r="I184" s="94">
        <v>2641965.88</v>
      </c>
      <c r="J184" s="94">
        <f t="shared" si="24"/>
        <v>2641965.88</v>
      </c>
      <c r="K184" s="106">
        <v>372124.49729055003</v>
      </c>
      <c r="M184" s="90">
        <f t="shared" si="19"/>
        <v>0.32572332530523629</v>
      </c>
      <c r="N184" s="90">
        <f t="shared" si="23"/>
        <v>0.59268791877498661</v>
      </c>
      <c r="O184" s="90">
        <f t="shared" si="23"/>
        <v>0</v>
      </c>
      <c r="P184" s="90">
        <f t="shared" si="23"/>
        <v>0.130273360629416</v>
      </c>
      <c r="Q184" s="90">
        <f t="shared" si="20"/>
        <v>0.18299746817308613</v>
      </c>
      <c r="R184" s="90">
        <f t="shared" si="20"/>
        <v>5.2724107543670136E-2</v>
      </c>
      <c r="S184" s="90">
        <f t="shared" si="20"/>
        <v>0.53996381214714761</v>
      </c>
      <c r="T184" s="90">
        <f t="shared" si="20"/>
        <v>0.53996381214714761</v>
      </c>
      <c r="U184" s="90">
        <f t="shared" si="21"/>
        <v>7.6054639339379476E-2</v>
      </c>
      <c r="V184" s="90"/>
      <c r="W184" s="90"/>
    </row>
    <row r="185" spans="1:23" x14ac:dyDescent="0.25">
      <c r="A185" s="76">
        <v>41334</v>
      </c>
      <c r="B185" s="105">
        <v>4926942</v>
      </c>
      <c r="C185" s="94">
        <v>1596279.86</v>
      </c>
      <c r="D185" s="94">
        <v>2914528.87</v>
      </c>
      <c r="E185" s="94">
        <v>0</v>
      </c>
      <c r="F185" s="94">
        <v>668783.98961334059</v>
      </c>
      <c r="G185" s="94">
        <v>920104.02558622067</v>
      </c>
      <c r="H185" s="94">
        <f t="shared" si="22"/>
        <v>251320.03597288008</v>
      </c>
      <c r="I185" s="94">
        <v>2663208.83</v>
      </c>
      <c r="J185" s="94">
        <f t="shared" si="24"/>
        <v>2663208.83</v>
      </c>
      <c r="K185" s="106">
        <v>373040.59681178996</v>
      </c>
      <c r="M185" s="90">
        <f t="shared" si="19"/>
        <v>0.32398998405095902</v>
      </c>
      <c r="N185" s="90">
        <f t="shared" si="23"/>
        <v>0.59154925509575718</v>
      </c>
      <c r="O185" s="90">
        <f t="shared" si="23"/>
        <v>0</v>
      </c>
      <c r="P185" s="90">
        <f t="shared" si="23"/>
        <v>0.1357401791239557</v>
      </c>
      <c r="Q185" s="90">
        <f t="shared" si="20"/>
        <v>0.18674951432069237</v>
      </c>
      <c r="R185" s="90">
        <f t="shared" si="20"/>
        <v>5.1009335196736651E-2</v>
      </c>
      <c r="S185" s="90">
        <f t="shared" si="20"/>
        <v>0.54053991908165355</v>
      </c>
      <c r="T185" s="90">
        <f t="shared" si="20"/>
        <v>0.54053991908165355</v>
      </c>
      <c r="U185" s="90">
        <f t="shared" si="21"/>
        <v>7.571442830294936E-2</v>
      </c>
      <c r="V185" s="90"/>
      <c r="W185" s="90"/>
    </row>
    <row r="186" spans="1:23" x14ac:dyDescent="0.25">
      <c r="A186" s="76">
        <v>41365</v>
      </c>
      <c r="B186" s="105">
        <v>4983825.3</v>
      </c>
      <c r="C186" s="94">
        <v>1602821.35</v>
      </c>
      <c r="D186" s="94">
        <v>2919577.67</v>
      </c>
      <c r="E186" s="94">
        <v>0</v>
      </c>
      <c r="F186" s="94">
        <v>689409.24686763028</v>
      </c>
      <c r="G186" s="94">
        <v>926656.90612924087</v>
      </c>
      <c r="H186" s="94">
        <f t="shared" si="22"/>
        <v>237247.65926161059</v>
      </c>
      <c r="I186" s="94">
        <v>2682330.0099999998</v>
      </c>
      <c r="J186" s="94">
        <f t="shared" si="24"/>
        <v>2682330.0099999998</v>
      </c>
      <c r="K186" s="106">
        <v>373229.62209674006</v>
      </c>
      <c r="M186" s="90">
        <f t="shared" si="19"/>
        <v>0.32160464171968473</v>
      </c>
      <c r="N186" s="90">
        <f t="shared" si="23"/>
        <v>0.58581059612984432</v>
      </c>
      <c r="O186" s="90">
        <f t="shared" si="23"/>
        <v>0</v>
      </c>
      <c r="P186" s="90">
        <f t="shared" si="23"/>
        <v>0.13832933647726983</v>
      </c>
      <c r="Q186" s="90">
        <f t="shared" si="20"/>
        <v>0.1859328628812974</v>
      </c>
      <c r="R186" s="90">
        <f t="shared" si="20"/>
        <v>4.7603526404027569E-2</v>
      </c>
      <c r="S186" s="90">
        <f t="shared" si="20"/>
        <v>0.53820706957765951</v>
      </c>
      <c r="T186" s="90">
        <f t="shared" si="20"/>
        <v>0.53820706957765951</v>
      </c>
      <c r="U186" s="90">
        <f t="shared" si="21"/>
        <v>7.4888183198704827E-2</v>
      </c>
      <c r="V186" s="90"/>
      <c r="W186" s="90"/>
    </row>
    <row r="187" spans="1:23" x14ac:dyDescent="0.25">
      <c r="A187" s="76">
        <v>41395</v>
      </c>
      <c r="B187" s="105">
        <v>5022416.5</v>
      </c>
      <c r="C187" s="94">
        <v>1583776.42</v>
      </c>
      <c r="D187" s="94">
        <v>2919427.55</v>
      </c>
      <c r="E187" s="94">
        <v>0</v>
      </c>
      <c r="F187" s="94">
        <v>714161.83395256998</v>
      </c>
      <c r="G187" s="94">
        <v>922824.79700722347</v>
      </c>
      <c r="H187" s="94">
        <f t="shared" si="22"/>
        <v>208662.96305465349</v>
      </c>
      <c r="I187" s="94">
        <v>2710764.58</v>
      </c>
      <c r="J187" s="94">
        <f t="shared" si="24"/>
        <v>2710764.58</v>
      </c>
      <c r="K187" s="106">
        <v>378909.47093646997</v>
      </c>
      <c r="M187" s="90">
        <f t="shared" si="19"/>
        <v>0.31534151339300515</v>
      </c>
      <c r="N187" s="90">
        <f t="shared" si="23"/>
        <v>0.58127945979788809</v>
      </c>
      <c r="O187" s="90">
        <f t="shared" si="23"/>
        <v>0</v>
      </c>
      <c r="P187" s="90">
        <f t="shared" si="23"/>
        <v>0.14219486455425789</v>
      </c>
      <c r="Q187" s="90">
        <f t="shared" si="20"/>
        <v>0.18374119251305093</v>
      </c>
      <c r="R187" s="90">
        <f t="shared" si="20"/>
        <v>4.1546327958793039E-2</v>
      </c>
      <c r="S187" s="90">
        <f t="shared" si="20"/>
        <v>0.53973313045622562</v>
      </c>
      <c r="T187" s="90">
        <f t="shared" si="20"/>
        <v>0.53973313045622562</v>
      </c>
      <c r="U187" s="90">
        <f t="shared" si="21"/>
        <v>7.5443657637009984E-2</v>
      </c>
      <c r="V187" s="90"/>
      <c r="W187" s="90"/>
    </row>
    <row r="188" spans="1:23" x14ac:dyDescent="0.25">
      <c r="A188" s="76">
        <v>41426</v>
      </c>
      <c r="B188" s="105">
        <v>5066419.2</v>
      </c>
      <c r="C188" s="94">
        <v>1580271.02</v>
      </c>
      <c r="D188" s="94">
        <v>2970306.53</v>
      </c>
      <c r="E188" s="94">
        <v>0</v>
      </c>
      <c r="F188" s="94">
        <v>665269.4341871303</v>
      </c>
      <c r="G188" s="94">
        <v>919657.26913436456</v>
      </c>
      <c r="H188" s="94">
        <f t="shared" si="22"/>
        <v>254387.83494723425</v>
      </c>
      <c r="I188" s="94">
        <v>2715918.7</v>
      </c>
      <c r="J188" s="94">
        <f t="shared" si="24"/>
        <v>2715918.7</v>
      </c>
      <c r="K188" s="106">
        <v>381325.88049951999</v>
      </c>
      <c r="M188" s="90">
        <f t="shared" si="19"/>
        <v>0.31191083043424433</v>
      </c>
      <c r="N188" s="90">
        <f t="shared" si="23"/>
        <v>0.58627334469283543</v>
      </c>
      <c r="O188" s="90">
        <f t="shared" si="23"/>
        <v>0</v>
      </c>
      <c r="P188" s="90">
        <f t="shared" si="23"/>
        <v>0.13130959123696875</v>
      </c>
      <c r="Q188" s="90">
        <f t="shared" si="20"/>
        <v>0.18152016894582362</v>
      </c>
      <c r="R188" s="90">
        <f t="shared" si="20"/>
        <v>5.0210577708854856E-2</v>
      </c>
      <c r="S188" s="90">
        <f t="shared" si="20"/>
        <v>0.53606276796045615</v>
      </c>
      <c r="T188" s="90">
        <f t="shared" si="20"/>
        <v>0.53606276796045615</v>
      </c>
      <c r="U188" s="90">
        <f t="shared" si="21"/>
        <v>7.5265363059479951E-2</v>
      </c>
      <c r="V188" s="90"/>
      <c r="W188" s="90"/>
    </row>
    <row r="189" spans="1:23" x14ac:dyDescent="0.25">
      <c r="A189" s="76">
        <v>41456</v>
      </c>
      <c r="B189" s="105">
        <v>5110635.8</v>
      </c>
      <c r="C189" s="94">
        <v>1573789.35</v>
      </c>
      <c r="D189" s="94">
        <v>2942631.81</v>
      </c>
      <c r="E189" s="94">
        <v>0</v>
      </c>
      <c r="F189" s="94">
        <v>716104.87001654063</v>
      </c>
      <c r="G189" s="94">
        <v>914713.80085487373</v>
      </c>
      <c r="H189" s="94">
        <f t="shared" si="22"/>
        <v>198608.93083833309</v>
      </c>
      <c r="I189" s="94">
        <v>2744022.88</v>
      </c>
      <c r="J189" s="94">
        <f t="shared" si="24"/>
        <v>2744022.88</v>
      </c>
      <c r="K189" s="106">
        <v>383822.79696678993</v>
      </c>
      <c r="M189" s="90">
        <f t="shared" si="19"/>
        <v>0.30794394505669925</v>
      </c>
      <c r="N189" s="90">
        <f t="shared" si="23"/>
        <v>0.57578585623338685</v>
      </c>
      <c r="O189" s="90">
        <f t="shared" si="23"/>
        <v>0</v>
      </c>
      <c r="P189" s="90">
        <f t="shared" si="23"/>
        <v>0.14012050516621447</v>
      </c>
      <c r="Q189" s="90">
        <f t="shared" si="20"/>
        <v>0.17898238822943982</v>
      </c>
      <c r="R189" s="90">
        <f t="shared" si="20"/>
        <v>3.8861883063225341E-2</v>
      </c>
      <c r="S189" s="90">
        <f t="shared" si="20"/>
        <v>0.5369239733341985</v>
      </c>
      <c r="T189" s="90">
        <f t="shared" si="20"/>
        <v>0.5369239733341985</v>
      </c>
      <c r="U189" s="90">
        <f t="shared" si="21"/>
        <v>7.5102748853046811E-2</v>
      </c>
      <c r="V189" s="90"/>
      <c r="W189" s="90"/>
    </row>
    <row r="190" spans="1:23" x14ac:dyDescent="0.25">
      <c r="A190" s="76">
        <v>41487</v>
      </c>
      <c r="B190" s="105">
        <v>5144131.2</v>
      </c>
      <c r="C190" s="94">
        <v>1573100.16</v>
      </c>
      <c r="D190" s="94">
        <v>2982703.41</v>
      </c>
      <c r="E190" s="94">
        <v>0</v>
      </c>
      <c r="F190" s="94">
        <v>681667.90883695008</v>
      </c>
      <c r="G190" s="94">
        <v>915092.60989635019</v>
      </c>
      <c r="H190" s="94">
        <f t="shared" si="22"/>
        <v>233424.7010594001</v>
      </c>
      <c r="I190" s="94">
        <v>2749278.71</v>
      </c>
      <c r="J190" s="94">
        <f t="shared" si="24"/>
        <v>2749278.71</v>
      </c>
      <c r="K190" s="106">
        <v>386475.91287776997</v>
      </c>
      <c r="M190" s="90">
        <f t="shared" si="19"/>
        <v>0.30580482861712388</v>
      </c>
      <c r="N190" s="90">
        <f t="shared" si="23"/>
        <v>0.57982646515703173</v>
      </c>
      <c r="O190" s="90">
        <f t="shared" si="23"/>
        <v>0</v>
      </c>
      <c r="P190" s="90">
        <f t="shared" si="23"/>
        <v>0.13251370976637417</v>
      </c>
      <c r="Q190" s="90">
        <f t="shared" si="20"/>
        <v>0.17789060471403803</v>
      </c>
      <c r="R190" s="90">
        <f t="shared" si="20"/>
        <v>4.5376894947663872E-2</v>
      </c>
      <c r="S190" s="90">
        <f t="shared" si="20"/>
        <v>0.53444957041531127</v>
      </c>
      <c r="T190" s="90">
        <f t="shared" si="20"/>
        <v>0.53444957041531127</v>
      </c>
      <c r="U190" s="90">
        <f t="shared" si="21"/>
        <v>7.5129482093646824E-2</v>
      </c>
      <c r="V190" s="90"/>
      <c r="W190" s="90"/>
    </row>
    <row r="191" spans="1:23" x14ac:dyDescent="0.25">
      <c r="A191" s="76">
        <v>41518</v>
      </c>
      <c r="B191" s="105">
        <v>5190105.9000000004</v>
      </c>
      <c r="C191" s="94">
        <v>1635596.72</v>
      </c>
      <c r="D191" s="94">
        <v>2996761.89</v>
      </c>
      <c r="E191" s="94">
        <v>0</v>
      </c>
      <c r="F191" s="94">
        <v>681531.85493420996</v>
      </c>
      <c r="G191" s="94">
        <v>930394.16367567878</v>
      </c>
      <c r="H191" s="94">
        <f t="shared" si="22"/>
        <v>248862.30874146882</v>
      </c>
      <c r="I191" s="94">
        <v>2747899.58</v>
      </c>
      <c r="J191" s="94">
        <f t="shared" si="24"/>
        <v>2747899.58</v>
      </c>
      <c r="K191" s="106">
        <v>382894.58225221001</v>
      </c>
      <c r="M191" s="90">
        <f t="shared" si="19"/>
        <v>0.31513744642474439</v>
      </c>
      <c r="N191" s="90">
        <f t="shared" si="23"/>
        <v>0.57739898717673566</v>
      </c>
      <c r="O191" s="90">
        <f t="shared" si="23"/>
        <v>0</v>
      </c>
      <c r="P191" s="90">
        <f t="shared" si="23"/>
        <v>0.13131367029220153</v>
      </c>
      <c r="Q191" s="90">
        <f t="shared" si="20"/>
        <v>0.17926304040841992</v>
      </c>
      <c r="R191" s="90">
        <f t="shared" si="20"/>
        <v>4.7949370116218401E-2</v>
      </c>
      <c r="S191" s="90">
        <f t="shared" si="20"/>
        <v>0.5294496168180306</v>
      </c>
      <c r="T191" s="90">
        <f t="shared" si="20"/>
        <v>0.5294496168180306</v>
      </c>
      <c r="U191" s="90">
        <f t="shared" si="21"/>
        <v>7.3773944044611878E-2</v>
      </c>
      <c r="V191" s="90"/>
      <c r="W191" s="90"/>
    </row>
    <row r="192" spans="1:23" x14ac:dyDescent="0.25">
      <c r="A192" s="76">
        <v>41548</v>
      </c>
      <c r="B192" s="105">
        <v>5235251.2000000002</v>
      </c>
      <c r="C192" s="94">
        <v>1654964.48</v>
      </c>
      <c r="D192" s="94">
        <v>3040493.28</v>
      </c>
      <c r="E192" s="94">
        <v>0</v>
      </c>
      <c r="F192" s="94">
        <v>677140.50279499998</v>
      </c>
      <c r="G192" s="94">
        <v>938272.30757058365</v>
      </c>
      <c r="H192" s="94">
        <f t="shared" si="22"/>
        <v>261131.80477558367</v>
      </c>
      <c r="I192" s="94">
        <v>2779361.47</v>
      </c>
      <c r="J192" s="94">
        <f t="shared" si="24"/>
        <v>2779361.47</v>
      </c>
      <c r="K192" s="106">
        <v>384079.68940601993</v>
      </c>
      <c r="M192" s="90">
        <f t="shared" si="19"/>
        <v>0.31611940225523466</v>
      </c>
      <c r="N192" s="90">
        <f t="shared" si="23"/>
        <v>0.58077314036048544</v>
      </c>
      <c r="O192" s="90">
        <f t="shared" si="23"/>
        <v>0</v>
      </c>
      <c r="P192" s="90">
        <f t="shared" si="23"/>
        <v>0.12934250467198211</v>
      </c>
      <c r="Q192" s="90">
        <f t="shared" si="20"/>
        <v>0.17922202234929693</v>
      </c>
      <c r="R192" s="90">
        <f t="shared" si="20"/>
        <v>4.9879517677314827E-2</v>
      </c>
      <c r="S192" s="90">
        <f t="shared" si="20"/>
        <v>0.53089362168524024</v>
      </c>
      <c r="T192" s="90">
        <f t="shared" si="20"/>
        <v>0.53089362168524024</v>
      </c>
      <c r="U192" s="90">
        <f t="shared" si="21"/>
        <v>7.3364137599743043E-2</v>
      </c>
      <c r="V192" s="90"/>
      <c r="W192" s="90"/>
    </row>
    <row r="193" spans="1:23" x14ac:dyDescent="0.25">
      <c r="A193" s="76">
        <v>41579</v>
      </c>
      <c r="B193" s="105">
        <v>5279039.5</v>
      </c>
      <c r="C193" s="94">
        <v>1614086.67</v>
      </c>
      <c r="D193" s="94">
        <v>3107954.24</v>
      </c>
      <c r="E193" s="94">
        <v>0</v>
      </c>
      <c r="F193" s="94">
        <v>625538.67159801046</v>
      </c>
      <c r="G193" s="94">
        <v>950225.99908215739</v>
      </c>
      <c r="H193" s="94">
        <f t="shared" si="22"/>
        <v>324687.32748414692</v>
      </c>
      <c r="I193" s="94">
        <v>2783266.92</v>
      </c>
      <c r="J193" s="94">
        <f t="shared" si="24"/>
        <v>2783266.92</v>
      </c>
      <c r="K193" s="106">
        <v>386826.77743772999</v>
      </c>
      <c r="M193" s="90">
        <f t="shared" si="19"/>
        <v>0.30575385351823942</v>
      </c>
      <c r="N193" s="90">
        <f t="shared" si="23"/>
        <v>0.58873479541117291</v>
      </c>
      <c r="O193" s="90">
        <f t="shared" si="23"/>
        <v>0</v>
      </c>
      <c r="P193" s="90">
        <f t="shared" si="23"/>
        <v>0.11849478898538464</v>
      </c>
      <c r="Q193" s="90">
        <f t="shared" si="20"/>
        <v>0.1799997895606118</v>
      </c>
      <c r="R193" s="90">
        <f t="shared" si="20"/>
        <v>6.1505000575227162E-2</v>
      </c>
      <c r="S193" s="90">
        <f t="shared" si="20"/>
        <v>0.52722979625365562</v>
      </c>
      <c r="T193" s="90">
        <f t="shared" si="20"/>
        <v>0.52722979625365562</v>
      </c>
      <c r="U193" s="90">
        <f t="shared" si="21"/>
        <v>7.3275977085932018E-2</v>
      </c>
      <c r="V193" s="90"/>
      <c r="W193" s="90"/>
    </row>
    <row r="194" spans="1:23" x14ac:dyDescent="0.25">
      <c r="A194" s="76">
        <v>41609</v>
      </c>
      <c r="B194" s="105">
        <v>5331619</v>
      </c>
      <c r="C194" s="94">
        <v>1626334.87</v>
      </c>
      <c r="D194" s="94">
        <v>3177361.38</v>
      </c>
      <c r="E194" s="94">
        <v>0</v>
      </c>
      <c r="F194" s="94">
        <v>528733.57615731005</v>
      </c>
      <c r="G194" s="94">
        <v>958098.2533243763</v>
      </c>
      <c r="H194" s="94">
        <f t="shared" si="22"/>
        <v>429364.67716706626</v>
      </c>
      <c r="I194" s="94">
        <v>2747996.71</v>
      </c>
      <c r="J194" s="94">
        <f t="shared" si="24"/>
        <v>2747996.71</v>
      </c>
      <c r="K194" s="106">
        <v>413012.31145555986</v>
      </c>
      <c r="M194" s="90">
        <f t="shared" si="19"/>
        <v>0.30503583808220358</v>
      </c>
      <c r="N194" s="90">
        <f t="shared" si="23"/>
        <v>0.59594681840544117</v>
      </c>
      <c r="O194" s="90">
        <f t="shared" si="23"/>
        <v>0</v>
      </c>
      <c r="P194" s="90">
        <f t="shared" si="23"/>
        <v>9.9169422300676408E-2</v>
      </c>
      <c r="Q194" s="90">
        <f t="shared" si="20"/>
        <v>0.17970118519803766</v>
      </c>
      <c r="R194" s="90">
        <f t="shared" si="20"/>
        <v>8.0531762897361248E-2</v>
      </c>
      <c r="S194" s="90">
        <f t="shared" si="20"/>
        <v>0.51541505685233702</v>
      </c>
      <c r="T194" s="90">
        <f t="shared" si="20"/>
        <v>0.51541505685233702</v>
      </c>
      <c r="U194" s="90">
        <f t="shared" si="21"/>
        <v>7.7464708460143125E-2</v>
      </c>
      <c r="V194" s="90"/>
      <c r="W194" s="90"/>
    </row>
    <row r="195" spans="1:23" x14ac:dyDescent="0.25">
      <c r="A195" s="76">
        <v>41640</v>
      </c>
      <c r="B195" s="105">
        <v>5377598.9000000004</v>
      </c>
      <c r="C195" s="94">
        <v>1613202.98</v>
      </c>
      <c r="D195" s="94">
        <v>3104074.32</v>
      </c>
      <c r="E195" s="94">
        <v>0</v>
      </c>
      <c r="F195" s="94">
        <v>683480.58817602007</v>
      </c>
      <c r="G195" s="94">
        <v>957955.76657837268</v>
      </c>
      <c r="H195" s="94">
        <f t="shared" si="22"/>
        <v>274475.17840235261</v>
      </c>
      <c r="I195" s="94">
        <v>2829599.14</v>
      </c>
      <c r="J195" s="94">
        <f t="shared" si="24"/>
        <v>2829599.14</v>
      </c>
      <c r="K195" s="106">
        <v>415131.92078130995</v>
      </c>
      <c r="M195" s="90">
        <f t="shared" ref="M195:R240" si="25">C195/$B195</f>
        <v>0.29998573898845449</v>
      </c>
      <c r="N195" s="90">
        <f t="shared" si="23"/>
        <v>0.57722310230314866</v>
      </c>
      <c r="O195" s="90">
        <f t="shared" si="23"/>
        <v>0</v>
      </c>
      <c r="P195" s="90">
        <f t="shared" si="23"/>
        <v>0.12709772537628644</v>
      </c>
      <c r="Q195" s="90">
        <f t="shared" si="20"/>
        <v>0.17813819594807873</v>
      </c>
      <c r="R195" s="90">
        <f t="shared" si="20"/>
        <v>5.1040470571792292E-2</v>
      </c>
      <c r="S195" s="90">
        <f t="shared" si="20"/>
        <v>0.52618263143426336</v>
      </c>
      <c r="T195" s="90">
        <f t="shared" si="20"/>
        <v>0.52618263143426336</v>
      </c>
      <c r="U195" s="90">
        <f t="shared" si="21"/>
        <v>7.7196519952670684E-2</v>
      </c>
      <c r="V195" s="90"/>
      <c r="W195" s="90"/>
    </row>
    <row r="196" spans="1:23" x14ac:dyDescent="0.25">
      <c r="A196" s="76">
        <v>41671</v>
      </c>
      <c r="B196" s="105">
        <v>5434579.4000000004</v>
      </c>
      <c r="C196" s="94">
        <v>1649536.16</v>
      </c>
      <c r="D196" s="94">
        <v>3139311.35</v>
      </c>
      <c r="E196" s="94">
        <v>0</v>
      </c>
      <c r="F196" s="94">
        <v>647213.23454104003</v>
      </c>
      <c r="G196" s="94">
        <v>969810.41759268672</v>
      </c>
      <c r="H196" s="94">
        <f t="shared" si="22"/>
        <v>322597.18305164669</v>
      </c>
      <c r="I196" s="94">
        <v>2816714.17</v>
      </c>
      <c r="J196" s="94">
        <f t="shared" si="24"/>
        <v>2816714.17</v>
      </c>
      <c r="K196" s="106">
        <v>413934.02995459997</v>
      </c>
      <c r="M196" s="90">
        <f t="shared" si="25"/>
        <v>0.30352600239864003</v>
      </c>
      <c r="N196" s="90">
        <f t="shared" si="23"/>
        <v>0.57765488714729241</v>
      </c>
      <c r="O196" s="90">
        <f t="shared" si="23"/>
        <v>0</v>
      </c>
      <c r="P196" s="90">
        <f t="shared" si="23"/>
        <v>0.1190916880414039</v>
      </c>
      <c r="Q196" s="90">
        <f t="shared" si="20"/>
        <v>0.17845178922083402</v>
      </c>
      <c r="R196" s="90">
        <f t="shared" si="20"/>
        <v>5.9360101179430129E-2</v>
      </c>
      <c r="S196" s="90">
        <f t="shared" si="20"/>
        <v>0.51829478652938621</v>
      </c>
      <c r="T196" s="90">
        <f t="shared" si="20"/>
        <v>0.51829478652938621</v>
      </c>
      <c r="U196" s="90">
        <f t="shared" si="21"/>
        <v>7.616670941537812E-2</v>
      </c>
      <c r="V196" s="90"/>
      <c r="W196" s="90"/>
    </row>
    <row r="197" spans="1:23" x14ac:dyDescent="0.25">
      <c r="A197" s="76">
        <v>41699</v>
      </c>
      <c r="B197" s="105">
        <v>5475874.2999999998</v>
      </c>
      <c r="C197" s="94">
        <v>1685681.28</v>
      </c>
      <c r="D197" s="94">
        <v>3163410.76</v>
      </c>
      <c r="E197" s="94">
        <v>0</v>
      </c>
      <c r="F197" s="94">
        <v>651008.22639108996</v>
      </c>
      <c r="G197" s="94">
        <v>978659.82642686937</v>
      </c>
      <c r="H197" s="94">
        <f t="shared" si="22"/>
        <v>327651.60003577941</v>
      </c>
      <c r="I197" s="94">
        <v>2835759.16</v>
      </c>
      <c r="J197" s="94">
        <f t="shared" si="24"/>
        <v>2835759.16</v>
      </c>
      <c r="K197" s="106">
        <v>414049.88372060005</v>
      </c>
      <c r="M197" s="90">
        <f t="shared" si="25"/>
        <v>0.30783783331184211</v>
      </c>
      <c r="N197" s="90">
        <f t="shared" si="23"/>
        <v>0.57769966706503839</v>
      </c>
      <c r="O197" s="90">
        <f t="shared" si="23"/>
        <v>0</v>
      </c>
      <c r="P197" s="90">
        <f t="shared" si="23"/>
        <v>0.11888662718044678</v>
      </c>
      <c r="Q197" s="90">
        <f t="shared" si="20"/>
        <v>0.17872211318416667</v>
      </c>
      <c r="R197" s="90">
        <f t="shared" si="20"/>
        <v>5.9835486003719886E-2</v>
      </c>
      <c r="S197" s="90">
        <f t="shared" si="20"/>
        <v>0.51786418106785248</v>
      </c>
      <c r="T197" s="90">
        <f t="shared" si="20"/>
        <v>0.51786418106785248</v>
      </c>
      <c r="U197" s="90">
        <f t="shared" si="21"/>
        <v>7.5613474860188087E-2</v>
      </c>
      <c r="V197" s="90"/>
      <c r="W197" s="90"/>
    </row>
    <row r="198" spans="1:23" x14ac:dyDescent="0.25">
      <c r="A198" s="76">
        <v>41730</v>
      </c>
      <c r="B198" s="105">
        <v>5512656</v>
      </c>
      <c r="C198" s="94">
        <v>1695977.59</v>
      </c>
      <c r="D198" s="94">
        <v>3144145.61</v>
      </c>
      <c r="E198" s="94">
        <v>0</v>
      </c>
      <c r="F198" s="94">
        <v>707306.25682374055</v>
      </c>
      <c r="G198" s="94">
        <v>986393.58702541341</v>
      </c>
      <c r="H198" s="94">
        <f t="shared" si="22"/>
        <v>279087.33020167286</v>
      </c>
      <c r="I198" s="94">
        <v>2865058.28</v>
      </c>
      <c r="J198" s="94">
        <f t="shared" si="24"/>
        <v>2865058.28</v>
      </c>
      <c r="K198" s="106">
        <v>414689.03429963003</v>
      </c>
      <c r="M198" s="90">
        <f t="shared" si="25"/>
        <v>0.3076516274550779</v>
      </c>
      <c r="N198" s="90">
        <f t="shared" si="23"/>
        <v>0.5703504100382828</v>
      </c>
      <c r="O198" s="90">
        <f t="shared" si="23"/>
        <v>0</v>
      </c>
      <c r="P198" s="90">
        <f t="shared" si="23"/>
        <v>0.1283058940778711</v>
      </c>
      <c r="Q198" s="90">
        <f t="shared" si="20"/>
        <v>0.17893254848940573</v>
      </c>
      <c r="R198" s="90">
        <f t="shared" si="20"/>
        <v>5.0626654411534633E-2</v>
      </c>
      <c r="S198" s="90">
        <f t="shared" si="20"/>
        <v>0.51972375566333173</v>
      </c>
      <c r="T198" s="90">
        <f t="shared" si="20"/>
        <v>0.51972375566333173</v>
      </c>
      <c r="U198" s="90">
        <f t="shared" si="21"/>
        <v>7.5224906886921669E-2</v>
      </c>
      <c r="V198" s="90"/>
      <c r="W198" s="90"/>
    </row>
    <row r="199" spans="1:23" x14ac:dyDescent="0.25">
      <c r="A199" s="76">
        <v>41760</v>
      </c>
      <c r="B199" s="105">
        <v>5553620.5</v>
      </c>
      <c r="C199" s="94">
        <v>1725869.16</v>
      </c>
      <c r="D199" s="94">
        <v>3221326.1</v>
      </c>
      <c r="E199" s="94">
        <v>0</v>
      </c>
      <c r="F199" s="94">
        <v>666457.7228235706</v>
      </c>
      <c r="G199" s="94">
        <v>991964.40597201383</v>
      </c>
      <c r="H199" s="94">
        <f t="shared" si="22"/>
        <v>325506.68314844323</v>
      </c>
      <c r="I199" s="94">
        <v>2895819.41</v>
      </c>
      <c r="J199" s="94">
        <f t="shared" si="24"/>
        <v>2895819.41</v>
      </c>
      <c r="K199" s="106">
        <v>416007.80820184003</v>
      </c>
      <c r="M199" s="90">
        <f t="shared" si="25"/>
        <v>0.31076469124960915</v>
      </c>
      <c r="N199" s="90">
        <f t="shared" si="23"/>
        <v>0.5800407319873585</v>
      </c>
      <c r="O199" s="90">
        <f t="shared" si="23"/>
        <v>0</v>
      </c>
      <c r="P199" s="90">
        <f t="shared" si="23"/>
        <v>0.12000418876723222</v>
      </c>
      <c r="Q199" s="90">
        <f t="shared" si="20"/>
        <v>0.1786158067466104</v>
      </c>
      <c r="R199" s="90">
        <f t="shared" si="20"/>
        <v>5.8611617979378181E-2</v>
      </c>
      <c r="S199" s="90">
        <f t="shared" si="20"/>
        <v>0.5214291127742704</v>
      </c>
      <c r="T199" s="90">
        <f t="shared" si="20"/>
        <v>0.5214291127742704</v>
      </c>
      <c r="U199" s="90">
        <f t="shared" si="21"/>
        <v>7.4907496506439367E-2</v>
      </c>
      <c r="V199" s="90"/>
      <c r="W199" s="90"/>
    </row>
    <row r="200" spans="1:23" x14ac:dyDescent="0.25">
      <c r="A200" s="76">
        <v>41791</v>
      </c>
      <c r="B200" s="105">
        <v>5575454.4000000004</v>
      </c>
      <c r="C200" s="94">
        <v>1755147</v>
      </c>
      <c r="D200" s="94">
        <v>3306661.73</v>
      </c>
      <c r="E200" s="94">
        <v>0</v>
      </c>
      <c r="F200" s="94">
        <v>634941.81154223019</v>
      </c>
      <c r="G200" s="94">
        <v>1000464.9663164159</v>
      </c>
      <c r="H200" s="94">
        <f t="shared" si="22"/>
        <v>365523.15477418574</v>
      </c>
      <c r="I200" s="94">
        <v>2941138.57</v>
      </c>
      <c r="J200" s="94">
        <f t="shared" si="24"/>
        <v>2941138.57</v>
      </c>
      <c r="K200" s="106">
        <v>446848.27510565001</v>
      </c>
      <c r="M200" s="90">
        <f t="shared" si="25"/>
        <v>0.31479891576191527</v>
      </c>
      <c r="N200" s="90">
        <f t="shared" si="23"/>
        <v>0.59307484068025018</v>
      </c>
      <c r="O200" s="90">
        <f t="shared" si="23"/>
        <v>0</v>
      </c>
      <c r="P200" s="90">
        <f t="shared" si="23"/>
        <v>0.1138816257814305</v>
      </c>
      <c r="Q200" s="90">
        <f t="shared" si="20"/>
        <v>0.17944097369290937</v>
      </c>
      <c r="R200" s="90">
        <f t="shared" si="20"/>
        <v>6.5559347911478882E-2</v>
      </c>
      <c r="S200" s="90">
        <f t="shared" si="20"/>
        <v>0.52751549183148183</v>
      </c>
      <c r="T200" s="90">
        <f t="shared" si="20"/>
        <v>0.52751549183148183</v>
      </c>
      <c r="U200" s="90">
        <f t="shared" si="21"/>
        <v>8.0145624562125373E-2</v>
      </c>
      <c r="V200" s="90"/>
      <c r="W200" s="90"/>
    </row>
    <row r="201" spans="1:23" x14ac:dyDescent="0.25">
      <c r="A201" s="76">
        <v>41821</v>
      </c>
      <c r="B201" s="105">
        <v>5606011.0999999996</v>
      </c>
      <c r="C201" s="94">
        <v>1772880.41</v>
      </c>
      <c r="D201" s="94">
        <v>3248607.39</v>
      </c>
      <c r="E201" s="94">
        <v>0</v>
      </c>
      <c r="F201" s="94">
        <v>705401.52867403009</v>
      </c>
      <c r="G201" s="94">
        <v>970900.59049836278</v>
      </c>
      <c r="H201" s="94">
        <f t="shared" si="22"/>
        <v>265499.06182433269</v>
      </c>
      <c r="I201" s="94">
        <v>2983108.33</v>
      </c>
      <c r="J201" s="94">
        <f t="shared" si="24"/>
        <v>2983108.33</v>
      </c>
      <c r="K201" s="106">
        <v>449332.71590623999</v>
      </c>
      <c r="M201" s="90">
        <f t="shared" si="25"/>
        <v>0.316246325306063</v>
      </c>
      <c r="N201" s="90">
        <f t="shared" si="23"/>
        <v>0.57948643555129609</v>
      </c>
      <c r="O201" s="90">
        <f t="shared" si="23"/>
        <v>0</v>
      </c>
      <c r="P201" s="90">
        <f t="shared" si="23"/>
        <v>0.12582949196694065</v>
      </c>
      <c r="Q201" s="90">
        <f t="shared" si="20"/>
        <v>0.17318920230078796</v>
      </c>
      <c r="R201" s="90">
        <f t="shared" si="20"/>
        <v>4.735971033384731E-2</v>
      </c>
      <c r="S201" s="90">
        <f t="shared" si="20"/>
        <v>0.5321267255428731</v>
      </c>
      <c r="T201" s="90">
        <f t="shared" si="20"/>
        <v>0.5321267255428731</v>
      </c>
      <c r="U201" s="90">
        <f t="shared" si="21"/>
        <v>8.0151949022405619E-2</v>
      </c>
      <c r="V201" s="90"/>
      <c r="W201" s="90"/>
    </row>
    <row r="202" spans="1:23" x14ac:dyDescent="0.25">
      <c r="A202" s="76">
        <v>41852</v>
      </c>
      <c r="B202" s="105">
        <v>5637627.4000000004</v>
      </c>
      <c r="C202" s="94">
        <v>1812495.49</v>
      </c>
      <c r="D202" s="94">
        <v>3274770.55</v>
      </c>
      <c r="E202" s="94">
        <v>0</v>
      </c>
      <c r="F202" s="94">
        <v>751922.11510191008</v>
      </c>
      <c r="G202" s="94">
        <v>992013.13226128975</v>
      </c>
      <c r="H202" s="94">
        <f t="shared" si="22"/>
        <v>240091.01715937967</v>
      </c>
      <c r="I202" s="94">
        <v>3034679.53</v>
      </c>
      <c r="J202" s="94">
        <f t="shared" si="24"/>
        <v>3034679.53</v>
      </c>
      <c r="K202" s="106">
        <v>451127.79705480998</v>
      </c>
      <c r="M202" s="90">
        <f t="shared" si="25"/>
        <v>0.32149969506675802</v>
      </c>
      <c r="N202" s="90">
        <f t="shared" si="23"/>
        <v>0.58087743613563392</v>
      </c>
      <c r="O202" s="90">
        <f t="shared" si="23"/>
        <v>0</v>
      </c>
      <c r="P202" s="90">
        <f t="shared" si="23"/>
        <v>0.13337563158251822</v>
      </c>
      <c r="Q202" s="90">
        <f t="shared" si="20"/>
        <v>0.17596287620237011</v>
      </c>
      <c r="R202" s="90">
        <f t="shared" si="20"/>
        <v>4.2587244619851902E-2</v>
      </c>
      <c r="S202" s="90">
        <f t="shared" si="20"/>
        <v>0.53829019101191389</v>
      </c>
      <c r="T202" s="90">
        <f t="shared" si="20"/>
        <v>0.53829019101191389</v>
      </c>
      <c r="U202" s="90">
        <f t="shared" si="21"/>
        <v>8.0020860735636759E-2</v>
      </c>
      <c r="V202" s="90"/>
      <c r="W202" s="90"/>
    </row>
    <row r="203" spans="1:23" x14ac:dyDescent="0.25">
      <c r="A203" s="76">
        <v>41883</v>
      </c>
      <c r="B203" s="105">
        <v>5683321</v>
      </c>
      <c r="C203" s="94">
        <v>1822791.46</v>
      </c>
      <c r="D203" s="94">
        <v>3299930.94</v>
      </c>
      <c r="E203" s="94">
        <v>0</v>
      </c>
      <c r="F203" s="94">
        <v>824341.13314234058</v>
      </c>
      <c r="G203" s="94">
        <v>992138.95320365508</v>
      </c>
      <c r="H203" s="94">
        <f t="shared" si="22"/>
        <v>167797.8200613145</v>
      </c>
      <c r="I203" s="94">
        <v>3132133.12</v>
      </c>
      <c r="J203" s="94">
        <f t="shared" si="24"/>
        <v>3132133.12</v>
      </c>
      <c r="K203" s="106">
        <v>455118.19142082997</v>
      </c>
      <c r="M203" s="90">
        <f t="shared" si="25"/>
        <v>0.32072646609262434</v>
      </c>
      <c r="N203" s="90">
        <f t="shared" si="23"/>
        <v>0.58063426999812262</v>
      </c>
      <c r="O203" s="90">
        <f t="shared" si="23"/>
        <v>0</v>
      </c>
      <c r="P203" s="90">
        <f t="shared" si="23"/>
        <v>0.14504567543208285</v>
      </c>
      <c r="Q203" s="90">
        <f t="shared" si="20"/>
        <v>0.17457028262237081</v>
      </c>
      <c r="R203" s="90">
        <f t="shared" si="20"/>
        <v>2.952460719028795E-2</v>
      </c>
      <c r="S203" s="90">
        <f t="shared" si="20"/>
        <v>0.55110966281862317</v>
      </c>
      <c r="T203" s="90">
        <f t="shared" si="20"/>
        <v>0.55110966281862317</v>
      </c>
      <c r="U203" s="90">
        <f t="shared" si="21"/>
        <v>8.007962095064311E-2</v>
      </c>
      <c r="V203" s="90"/>
      <c r="W203" s="90"/>
    </row>
    <row r="204" spans="1:23" x14ac:dyDescent="0.25">
      <c r="A204" s="76">
        <v>41913</v>
      </c>
      <c r="B204" s="105">
        <v>5717452.7000000002</v>
      </c>
      <c r="C204" s="94">
        <v>1842091.09</v>
      </c>
      <c r="D204" s="94">
        <v>3283136.33</v>
      </c>
      <c r="E204" s="94">
        <v>0</v>
      </c>
      <c r="F204" s="94">
        <v>887693.91588964011</v>
      </c>
      <c r="G204" s="94">
        <v>1002117.2934819201</v>
      </c>
      <c r="H204" s="94">
        <f t="shared" si="22"/>
        <v>114423.37759228004</v>
      </c>
      <c r="I204" s="94">
        <v>3168712.96</v>
      </c>
      <c r="J204" s="94">
        <f t="shared" si="24"/>
        <v>3168712.96</v>
      </c>
      <c r="K204" s="106">
        <v>456519.50231191004</v>
      </c>
      <c r="M204" s="90">
        <f t="shared" si="25"/>
        <v>0.32218737725630858</v>
      </c>
      <c r="N204" s="90">
        <f t="shared" si="23"/>
        <v>0.57423060622783983</v>
      </c>
      <c r="O204" s="90">
        <f t="shared" si="23"/>
        <v>0</v>
      </c>
      <c r="P204" s="90">
        <f t="shared" si="23"/>
        <v>0.15526038648114046</v>
      </c>
      <c r="Q204" s="90">
        <f t="shared" si="20"/>
        <v>0.17527338590521616</v>
      </c>
      <c r="R204" s="90">
        <f t="shared" si="20"/>
        <v>2.0012999424075698E-2</v>
      </c>
      <c r="S204" s="90">
        <f t="shared" si="20"/>
        <v>0.5542176081316772</v>
      </c>
      <c r="T204" s="90">
        <f t="shared" si="20"/>
        <v>0.5542176081316772</v>
      </c>
      <c r="U204" s="90">
        <f t="shared" si="21"/>
        <v>7.9846660089013075E-2</v>
      </c>
      <c r="V204" s="90"/>
      <c r="W204" s="90"/>
    </row>
    <row r="205" spans="1:23" x14ac:dyDescent="0.25">
      <c r="A205" s="76">
        <v>41944</v>
      </c>
      <c r="B205" s="105">
        <v>5747307.9000000004</v>
      </c>
      <c r="C205" s="94">
        <v>1848901.91</v>
      </c>
      <c r="D205" s="94">
        <v>3380089.62</v>
      </c>
      <c r="E205" s="94">
        <v>0</v>
      </c>
      <c r="F205" s="94">
        <v>874740.97141708061</v>
      </c>
      <c r="G205" s="94">
        <v>1036979.218119969</v>
      </c>
      <c r="H205" s="94">
        <f t="shared" si="22"/>
        <v>162238.2467028884</v>
      </c>
      <c r="I205" s="94">
        <v>3217851.37</v>
      </c>
      <c r="J205" s="94">
        <f t="shared" si="24"/>
        <v>3217851.37</v>
      </c>
      <c r="K205" s="106">
        <v>459220.06326117995</v>
      </c>
      <c r="M205" s="90">
        <f t="shared" si="25"/>
        <v>0.3216987748298642</v>
      </c>
      <c r="N205" s="90">
        <f t="shared" si="23"/>
        <v>0.58811702432020385</v>
      </c>
      <c r="O205" s="90">
        <f t="shared" si="23"/>
        <v>0</v>
      </c>
      <c r="P205" s="90">
        <f t="shared" si="23"/>
        <v>0.15220012336855671</v>
      </c>
      <c r="Q205" s="90">
        <f t="shared" si="20"/>
        <v>0.18042868698925438</v>
      </c>
      <c r="R205" s="90">
        <f t="shared" si="20"/>
        <v>2.8228563620697682E-2</v>
      </c>
      <c r="S205" s="90">
        <f t="shared" si="20"/>
        <v>0.55988846012582694</v>
      </c>
      <c r="T205" s="90">
        <f t="shared" si="20"/>
        <v>0.55988846012582694</v>
      </c>
      <c r="U205" s="90">
        <f t="shared" si="21"/>
        <v>7.9901768141076954E-2</v>
      </c>
      <c r="V205" s="90"/>
      <c r="W205" s="90"/>
    </row>
    <row r="206" spans="1:23" x14ac:dyDescent="0.25">
      <c r="A206" s="76">
        <v>41974</v>
      </c>
      <c r="B206" s="105">
        <v>5778953</v>
      </c>
      <c r="C206" s="94">
        <v>1883146.99</v>
      </c>
      <c r="D206" s="94">
        <v>3560826.09</v>
      </c>
      <c r="E206" s="94">
        <v>0</v>
      </c>
      <c r="F206" s="94">
        <v>809062.69555645995</v>
      </c>
      <c r="G206" s="94">
        <v>1117440.2357156691</v>
      </c>
      <c r="H206" s="94">
        <f t="shared" si="22"/>
        <v>308377.54015920917</v>
      </c>
      <c r="I206" s="94">
        <v>3252448.55</v>
      </c>
      <c r="J206" s="94">
        <f t="shared" si="24"/>
        <v>3252448.55</v>
      </c>
      <c r="K206" s="106">
        <v>487861.63264366001</v>
      </c>
      <c r="M206" s="90">
        <f t="shared" si="25"/>
        <v>0.32586300494224474</v>
      </c>
      <c r="N206" s="90">
        <f t="shared" si="23"/>
        <v>0.61617149161794527</v>
      </c>
      <c r="O206" s="90">
        <f t="shared" si="23"/>
        <v>0</v>
      </c>
      <c r="P206" s="90">
        <f t="shared" si="23"/>
        <v>0.1400016050582969</v>
      </c>
      <c r="Q206" s="90">
        <f t="shared" si="20"/>
        <v>0.1933637867820813</v>
      </c>
      <c r="R206" s="90">
        <f t="shared" si="20"/>
        <v>5.3362181723784423E-2</v>
      </c>
      <c r="S206" s="90">
        <f t="shared" si="20"/>
        <v>0.56280930992171074</v>
      </c>
      <c r="T206" s="90">
        <f t="shared" si="20"/>
        <v>0.56280930992171074</v>
      </c>
      <c r="U206" s="90">
        <f t="shared" si="21"/>
        <v>8.4420418827365437E-2</v>
      </c>
      <c r="V206" s="90"/>
      <c r="W206" s="90"/>
    </row>
    <row r="207" spans="1:23" x14ac:dyDescent="0.25">
      <c r="A207" s="76">
        <v>42005</v>
      </c>
      <c r="B207" s="105">
        <v>5799337.5</v>
      </c>
      <c r="C207" s="94">
        <v>1885008.87</v>
      </c>
      <c r="D207" s="94">
        <v>3462851.34</v>
      </c>
      <c r="E207" s="94">
        <v>0</v>
      </c>
      <c r="F207" s="94">
        <v>918526.66055632068</v>
      </c>
      <c r="G207" s="94">
        <v>1066053.6263600464</v>
      </c>
      <c r="H207" s="94">
        <f t="shared" si="22"/>
        <v>147526.96580372576</v>
      </c>
      <c r="I207" s="94">
        <v>3315324.38</v>
      </c>
      <c r="J207" s="94">
        <f t="shared" si="24"/>
        <v>3315324.38</v>
      </c>
      <c r="K207" s="106">
        <v>490006.48293469002</v>
      </c>
      <c r="M207" s="90">
        <f t="shared" si="25"/>
        <v>0.32503865657068587</v>
      </c>
      <c r="N207" s="90">
        <f t="shared" si="23"/>
        <v>0.59711153903355341</v>
      </c>
      <c r="O207" s="90">
        <f t="shared" si="23"/>
        <v>0</v>
      </c>
      <c r="P207" s="90">
        <f t="shared" si="23"/>
        <v>0.15838475697548568</v>
      </c>
      <c r="Q207" s="90">
        <f t="shared" si="20"/>
        <v>0.18382334643570003</v>
      </c>
      <c r="R207" s="90">
        <f t="shared" si="20"/>
        <v>2.5438589460214336E-2</v>
      </c>
      <c r="S207" s="90">
        <f t="shared" si="20"/>
        <v>0.57167295057409573</v>
      </c>
      <c r="T207" s="90">
        <f t="shared" si="20"/>
        <v>0.57167295057409573</v>
      </c>
      <c r="U207" s="90">
        <f t="shared" si="21"/>
        <v>8.4493527568397259E-2</v>
      </c>
      <c r="V207" s="90"/>
      <c r="W207" s="90"/>
    </row>
    <row r="208" spans="1:23" x14ac:dyDescent="0.25">
      <c r="A208" s="76">
        <v>42036</v>
      </c>
      <c r="B208" s="105">
        <v>5810147.5999999996</v>
      </c>
      <c r="C208" s="94">
        <v>1877063.34</v>
      </c>
      <c r="D208" s="94">
        <v>3572848.58</v>
      </c>
      <c r="E208" s="94">
        <v>0</v>
      </c>
      <c r="F208" s="94">
        <v>898828.76636094996</v>
      </c>
      <c r="G208" s="94">
        <v>1084796.5108864873</v>
      </c>
      <c r="H208" s="94">
        <f t="shared" si="22"/>
        <v>185967.74452553736</v>
      </c>
      <c r="I208" s="94">
        <v>3386880.84</v>
      </c>
      <c r="J208" s="94">
        <f t="shared" si="24"/>
        <v>3386880.84</v>
      </c>
      <c r="K208" s="106">
        <v>494342.42566314002</v>
      </c>
      <c r="M208" s="90">
        <f t="shared" si="25"/>
        <v>0.3230663778662009</v>
      </c>
      <c r="N208" s="90">
        <f t="shared" si="23"/>
        <v>0.61493249844461784</v>
      </c>
      <c r="O208" s="90">
        <f t="shared" si="23"/>
        <v>0</v>
      </c>
      <c r="P208" s="90">
        <f t="shared" si="23"/>
        <v>0.1546998162939871</v>
      </c>
      <c r="Q208" s="90">
        <f t="shared" si="20"/>
        <v>0.18670722080906987</v>
      </c>
      <c r="R208" s="90">
        <f t="shared" si="20"/>
        <v>3.2007404515082778E-2</v>
      </c>
      <c r="S208" s="90">
        <f t="shared" si="20"/>
        <v>0.58292509470843734</v>
      </c>
      <c r="T208" s="90">
        <f t="shared" si="20"/>
        <v>0.58292509470843734</v>
      </c>
      <c r="U208" s="90">
        <f t="shared" si="21"/>
        <v>8.5082593368736456E-2</v>
      </c>
      <c r="V208" s="90"/>
      <c r="W208" s="90"/>
    </row>
    <row r="209" spans="1:23" x14ac:dyDescent="0.25">
      <c r="A209" s="76">
        <v>42064</v>
      </c>
      <c r="B209" s="105">
        <v>5849467.2999999998</v>
      </c>
      <c r="C209" s="94">
        <v>1847658.07</v>
      </c>
      <c r="D209" s="94">
        <v>3738724.29</v>
      </c>
      <c r="E209" s="94">
        <v>0</v>
      </c>
      <c r="F209" s="94">
        <v>866414.12968508061</v>
      </c>
      <c r="G209" s="94">
        <v>1124909.1272669225</v>
      </c>
      <c r="H209" s="94">
        <f t="shared" si="22"/>
        <v>258494.99758184189</v>
      </c>
      <c r="I209" s="94">
        <v>3480229.29</v>
      </c>
      <c r="J209" s="94">
        <f t="shared" si="24"/>
        <v>3480229.29</v>
      </c>
      <c r="K209" s="106">
        <v>500253.99536261999</v>
      </c>
      <c r="M209" s="90">
        <f t="shared" si="25"/>
        <v>0.3158677491880329</v>
      </c>
      <c r="N209" s="90">
        <f t="shared" si="23"/>
        <v>0.63915637070062781</v>
      </c>
      <c r="O209" s="90">
        <f t="shared" si="23"/>
        <v>0</v>
      </c>
      <c r="P209" s="90">
        <f t="shared" si="23"/>
        <v>0.14811846707563964</v>
      </c>
      <c r="Q209" s="90">
        <f t="shared" si="20"/>
        <v>0.19230967019286055</v>
      </c>
      <c r="R209" s="90">
        <f t="shared" si="20"/>
        <v>4.4191203117220933E-2</v>
      </c>
      <c r="S209" s="90">
        <f t="shared" si="20"/>
        <v>0.5949651671700088</v>
      </c>
      <c r="T209" s="90">
        <f t="shared" si="20"/>
        <v>0.5949651671700088</v>
      </c>
      <c r="U209" s="90">
        <f t="shared" si="21"/>
        <v>8.5521291034932362E-2</v>
      </c>
      <c r="V209" s="90"/>
      <c r="W209" s="90"/>
    </row>
    <row r="210" spans="1:23" x14ac:dyDescent="0.25">
      <c r="A210" s="76">
        <v>42095</v>
      </c>
      <c r="B210" s="105">
        <v>5866579.9000000004</v>
      </c>
      <c r="C210" s="94">
        <v>1897703.27</v>
      </c>
      <c r="D210" s="94">
        <v>3736260.72</v>
      </c>
      <c r="E210" s="94">
        <v>0</v>
      </c>
      <c r="F210" s="94">
        <v>849762.30249068013</v>
      </c>
      <c r="G210" s="94">
        <v>1117913.6481053596</v>
      </c>
      <c r="H210" s="94">
        <f t="shared" si="22"/>
        <v>268151.34561467951</v>
      </c>
      <c r="I210" s="94">
        <v>3468109.37</v>
      </c>
      <c r="J210" s="94">
        <f t="shared" si="24"/>
        <v>3468109.37</v>
      </c>
      <c r="K210" s="106">
        <v>499314.83298857999</v>
      </c>
      <c r="M210" s="90">
        <f t="shared" si="25"/>
        <v>0.32347693244576792</v>
      </c>
      <c r="N210" s="90">
        <f t="shared" si="23"/>
        <v>0.63687204192002911</v>
      </c>
      <c r="O210" s="90">
        <f t="shared" si="23"/>
        <v>0</v>
      </c>
      <c r="P210" s="90">
        <f t="shared" si="23"/>
        <v>0.14484798928429835</v>
      </c>
      <c r="Q210" s="90">
        <f t="shared" si="20"/>
        <v>0.19055628102931993</v>
      </c>
      <c r="R210" s="90">
        <f t="shared" si="20"/>
        <v>4.5708291745021577E-2</v>
      </c>
      <c r="S210" s="90">
        <f t="shared" si="20"/>
        <v>0.59116374942749861</v>
      </c>
      <c r="T210" s="90">
        <f t="shared" si="20"/>
        <v>0.59116374942749861</v>
      </c>
      <c r="U210" s="90">
        <f t="shared" si="21"/>
        <v>8.5111741679096534E-2</v>
      </c>
      <c r="V210" s="90"/>
      <c r="W210" s="90"/>
    </row>
    <row r="211" spans="1:23" x14ac:dyDescent="0.25">
      <c r="A211" s="76">
        <v>42125</v>
      </c>
      <c r="B211" s="105">
        <v>5877069</v>
      </c>
      <c r="C211" s="94">
        <v>1903666.05</v>
      </c>
      <c r="D211" s="94">
        <v>3781112.73</v>
      </c>
      <c r="E211" s="94">
        <v>0</v>
      </c>
      <c r="F211" s="94">
        <v>869617.02196669998</v>
      </c>
      <c r="G211" s="94">
        <v>1112021.4430009152</v>
      </c>
      <c r="H211" s="94">
        <f t="shared" si="22"/>
        <v>242404.42103421525</v>
      </c>
      <c r="I211" s="94">
        <v>3538708.31</v>
      </c>
      <c r="J211" s="94">
        <f t="shared" si="24"/>
        <v>3538708.31</v>
      </c>
      <c r="K211" s="106">
        <v>504188.81751001009</v>
      </c>
      <c r="M211" s="90">
        <f t="shared" si="25"/>
        <v>0.32391419090025997</v>
      </c>
      <c r="N211" s="90">
        <f t="shared" si="23"/>
        <v>0.6433670814482525</v>
      </c>
      <c r="O211" s="90">
        <f t="shared" si="23"/>
        <v>0</v>
      </c>
      <c r="P211" s="90">
        <f t="shared" si="23"/>
        <v>0.14796780877792995</v>
      </c>
      <c r="Q211" s="90">
        <f t="shared" si="20"/>
        <v>0.18921361021980773</v>
      </c>
      <c r="R211" s="90">
        <f t="shared" si="20"/>
        <v>4.124580144187779E-2</v>
      </c>
      <c r="S211" s="90">
        <f t="shared" si="20"/>
        <v>0.60212128018234945</v>
      </c>
      <c r="T211" s="90">
        <f t="shared" si="20"/>
        <v>0.60212128018234945</v>
      </c>
      <c r="U211" s="90">
        <f t="shared" si="21"/>
        <v>8.5789160806179085E-2</v>
      </c>
      <c r="V211" s="90"/>
      <c r="W211" s="90"/>
    </row>
    <row r="212" spans="1:23" x14ac:dyDescent="0.25">
      <c r="A212" s="76">
        <v>42156</v>
      </c>
      <c r="B212" s="105">
        <v>5907087.5999999996</v>
      </c>
      <c r="C212" s="94">
        <v>1962809.11</v>
      </c>
      <c r="D212" s="94">
        <v>3878186.48</v>
      </c>
      <c r="E212" s="94">
        <v>0</v>
      </c>
      <c r="F212" s="94">
        <v>833664.86781486042</v>
      </c>
      <c r="G212" s="94">
        <v>1123410.9473777034</v>
      </c>
      <c r="H212" s="94">
        <f t="shared" si="22"/>
        <v>289746.07956284296</v>
      </c>
      <c r="I212" s="94">
        <v>3588440.4</v>
      </c>
      <c r="J212" s="94">
        <f t="shared" si="24"/>
        <v>3588440.4</v>
      </c>
      <c r="K212" s="106">
        <v>505311.49562107999</v>
      </c>
      <c r="M212" s="90">
        <f t="shared" si="25"/>
        <v>0.33228034573247234</v>
      </c>
      <c r="N212" s="90">
        <f t="shared" si="23"/>
        <v>0.65653105940057499</v>
      </c>
      <c r="O212" s="90">
        <f t="shared" si="23"/>
        <v>0</v>
      </c>
      <c r="P212" s="90">
        <f t="shared" si="23"/>
        <v>0.14112959283266097</v>
      </c>
      <c r="Q212" s="90">
        <f t="shared" si="20"/>
        <v>0.1901801739621575</v>
      </c>
      <c r="R212" s="90">
        <f t="shared" si="20"/>
        <v>4.9050581129496534E-2</v>
      </c>
      <c r="S212" s="90">
        <f t="shared" si="20"/>
        <v>0.60748047819707296</v>
      </c>
      <c r="T212" s="90">
        <f t="shared" si="20"/>
        <v>0.60748047819707296</v>
      </c>
      <c r="U212" s="90">
        <f t="shared" si="21"/>
        <v>8.5543254110719474E-2</v>
      </c>
      <c r="V212" s="90"/>
      <c r="W212" s="90"/>
    </row>
    <row r="213" spans="1:23" x14ac:dyDescent="0.25">
      <c r="A213" s="76">
        <v>42186</v>
      </c>
      <c r="B213" s="105">
        <v>5927861.2999999998</v>
      </c>
      <c r="C213" s="94">
        <v>1950817.79</v>
      </c>
      <c r="D213" s="94">
        <v>3894114.69</v>
      </c>
      <c r="E213" s="94">
        <v>0</v>
      </c>
      <c r="F213" s="94">
        <v>902322.84349683055</v>
      </c>
      <c r="G213" s="94">
        <v>1111486.5711176363</v>
      </c>
      <c r="H213" s="94">
        <f t="shared" si="22"/>
        <v>209163.72762080573</v>
      </c>
      <c r="I213" s="94">
        <v>3684950.96</v>
      </c>
      <c r="J213" s="94">
        <f t="shared" si="24"/>
        <v>3684950.96</v>
      </c>
      <c r="K213" s="106">
        <v>511086.272291</v>
      </c>
      <c r="M213" s="90">
        <f t="shared" si="25"/>
        <v>0.32909302213261976</v>
      </c>
      <c r="N213" s="90">
        <f t="shared" si="23"/>
        <v>0.65691730843972351</v>
      </c>
      <c r="O213" s="90">
        <f t="shared" si="23"/>
        <v>0</v>
      </c>
      <c r="P213" s="90">
        <f t="shared" si="23"/>
        <v>0.15221726653706127</v>
      </c>
      <c r="Q213" s="90">
        <f t="shared" si="20"/>
        <v>0.18750212173784098</v>
      </c>
      <c r="R213" s="90">
        <f t="shared" si="20"/>
        <v>3.5284855200779702E-2</v>
      </c>
      <c r="S213" s="90">
        <f t="shared" si="20"/>
        <v>0.62163245283758584</v>
      </c>
      <c r="T213" s="90">
        <f t="shared" si="20"/>
        <v>0.62163245283758584</v>
      </c>
      <c r="U213" s="90">
        <f t="shared" si="21"/>
        <v>8.6217650249509045E-2</v>
      </c>
      <c r="V213" s="90"/>
      <c r="W213" s="90"/>
    </row>
    <row r="214" spans="1:23" x14ac:dyDescent="0.25">
      <c r="A214" s="76">
        <v>42217</v>
      </c>
      <c r="B214" s="105">
        <v>5943144.7999999998</v>
      </c>
      <c r="C214" s="94">
        <v>1929929.33</v>
      </c>
      <c r="D214" s="94">
        <v>4013923.3</v>
      </c>
      <c r="E214" s="94">
        <v>0</v>
      </c>
      <c r="F214" s="94">
        <v>869402.77106901002</v>
      </c>
      <c r="G214" s="94">
        <v>1139645.0787614917</v>
      </c>
      <c r="H214" s="94">
        <f t="shared" si="22"/>
        <v>270242.30769248167</v>
      </c>
      <c r="I214" s="94">
        <v>3743680.99</v>
      </c>
      <c r="J214" s="94">
        <f t="shared" si="24"/>
        <v>3743680.99</v>
      </c>
      <c r="K214" s="106">
        <v>516940.06001785997</v>
      </c>
      <c r="M214" s="90">
        <f t="shared" si="25"/>
        <v>0.3247320055200405</v>
      </c>
      <c r="N214" s="90">
        <f t="shared" si="23"/>
        <v>0.67538709472466496</v>
      </c>
      <c r="O214" s="90">
        <f t="shared" si="23"/>
        <v>0</v>
      </c>
      <c r="P214" s="90">
        <f t="shared" si="23"/>
        <v>0.14628665467969248</v>
      </c>
      <c r="Q214" s="90">
        <f t="shared" si="20"/>
        <v>0.19175791893232885</v>
      </c>
      <c r="R214" s="90">
        <f t="shared" si="20"/>
        <v>4.5471264252636361E-2</v>
      </c>
      <c r="S214" s="90">
        <f t="shared" si="20"/>
        <v>0.62991583008376317</v>
      </c>
      <c r="T214" s="90">
        <f t="shared" si="20"/>
        <v>0.62991583008376317</v>
      </c>
      <c r="U214" s="90">
        <f t="shared" si="21"/>
        <v>8.6980896043094891E-2</v>
      </c>
      <c r="V214" s="90"/>
      <c r="W214" s="90"/>
    </row>
    <row r="215" spans="1:23" x14ac:dyDescent="0.25">
      <c r="A215" s="76">
        <v>42248</v>
      </c>
      <c r="B215" s="105">
        <v>5953164.4000000004</v>
      </c>
      <c r="C215" s="94">
        <v>1906018.88</v>
      </c>
      <c r="D215" s="94">
        <v>4148653.19</v>
      </c>
      <c r="E215" s="94">
        <v>0</v>
      </c>
      <c r="F215" s="94">
        <v>854325.62931296043</v>
      </c>
      <c r="G215" s="94">
        <v>1213927.0330494686</v>
      </c>
      <c r="H215" s="94">
        <f t="shared" si="22"/>
        <v>359601.40373650822</v>
      </c>
      <c r="I215" s="94">
        <v>3789051.79</v>
      </c>
      <c r="J215" s="94">
        <f t="shared" si="24"/>
        <v>3789051.79</v>
      </c>
      <c r="K215" s="106">
        <v>522746.14078579994</v>
      </c>
      <c r="M215" s="90">
        <f t="shared" si="25"/>
        <v>0.32016903144821596</v>
      </c>
      <c r="N215" s="90">
        <f t="shared" si="23"/>
        <v>0.69688201286697204</v>
      </c>
      <c r="O215" s="90">
        <f t="shared" si="23"/>
        <v>0</v>
      </c>
      <c r="P215" s="90">
        <f t="shared" si="23"/>
        <v>0.14350781734046525</v>
      </c>
      <c r="Q215" s="90">
        <f t="shared" si="20"/>
        <v>0.20391290269918777</v>
      </c>
      <c r="R215" s="90">
        <f t="shared" si="20"/>
        <v>6.0405085358722528E-2</v>
      </c>
      <c r="S215" s="90">
        <f t="shared" si="20"/>
        <v>0.63647692813590029</v>
      </c>
      <c r="T215" s="90">
        <f t="shared" si="20"/>
        <v>0.63647692813590029</v>
      </c>
      <c r="U215" s="90">
        <f t="shared" si="21"/>
        <v>8.7809794197149987E-2</v>
      </c>
      <c r="V215" s="90"/>
      <c r="W215" s="90"/>
    </row>
    <row r="216" spans="1:23" x14ac:dyDescent="0.25">
      <c r="A216" s="76">
        <v>42278</v>
      </c>
      <c r="B216" s="105">
        <v>5968231.4000000004</v>
      </c>
      <c r="C216" s="94">
        <v>1972513.56</v>
      </c>
      <c r="D216" s="94">
        <v>4055283.92</v>
      </c>
      <c r="E216" s="94">
        <v>0</v>
      </c>
      <c r="F216" s="94">
        <v>966982.27239982015</v>
      </c>
      <c r="G216" s="94">
        <v>1208329.3080182937</v>
      </c>
      <c r="H216" s="94">
        <f t="shared" si="22"/>
        <v>241347.03561847354</v>
      </c>
      <c r="I216" s="94">
        <v>3813936.88</v>
      </c>
      <c r="J216" s="94">
        <f t="shared" si="24"/>
        <v>3813936.88</v>
      </c>
      <c r="K216" s="106">
        <v>523768.14307912003</v>
      </c>
      <c r="M216" s="90">
        <f t="shared" si="25"/>
        <v>0.33050219198940578</v>
      </c>
      <c r="N216" s="90">
        <f t="shared" si="23"/>
        <v>0.67947833255929047</v>
      </c>
      <c r="O216" s="90">
        <f t="shared" si="23"/>
        <v>0</v>
      </c>
      <c r="P216" s="90">
        <f t="shared" si="23"/>
        <v>0.16202157851986437</v>
      </c>
      <c r="Q216" s="90">
        <f t="shared" si="20"/>
        <v>0.20246019750814179</v>
      </c>
      <c r="R216" s="90">
        <f t="shared" si="20"/>
        <v>4.0438618988277421E-2</v>
      </c>
      <c r="S216" s="90">
        <f t="shared" si="20"/>
        <v>0.63903971283687155</v>
      </c>
      <c r="T216" s="90">
        <f t="shared" si="20"/>
        <v>0.63903971283687155</v>
      </c>
      <c r="U216" s="90">
        <f t="shared" si="21"/>
        <v>8.7759355825097529E-2</v>
      </c>
      <c r="V216" s="90"/>
      <c r="W216" s="90"/>
    </row>
    <row r="217" spans="1:23" x14ac:dyDescent="0.25">
      <c r="A217" s="76">
        <v>42309</v>
      </c>
      <c r="B217" s="105">
        <v>5982816.7999999998</v>
      </c>
      <c r="C217" s="94">
        <v>2027509.99</v>
      </c>
      <c r="D217" s="94">
        <v>4138986.04</v>
      </c>
      <c r="E217" s="94">
        <v>0</v>
      </c>
      <c r="F217" s="94">
        <v>924837.30894606013</v>
      </c>
      <c r="G217" s="94">
        <v>1219142.46633854</v>
      </c>
      <c r="H217" s="94">
        <f t="shared" si="22"/>
        <v>294305.15739247983</v>
      </c>
      <c r="I217" s="94">
        <v>3844680.88</v>
      </c>
      <c r="J217" s="94">
        <f t="shared" si="24"/>
        <v>3844680.88</v>
      </c>
      <c r="K217" s="106">
        <v>526132.28470214002</v>
      </c>
      <c r="M217" s="90">
        <f t="shared" si="25"/>
        <v>0.33888886418852071</v>
      </c>
      <c r="N217" s="90">
        <f t="shared" si="23"/>
        <v>0.6918122647512791</v>
      </c>
      <c r="O217" s="90">
        <f t="shared" si="23"/>
        <v>0</v>
      </c>
      <c r="P217" s="90">
        <f t="shared" si="23"/>
        <v>0.15458225445680707</v>
      </c>
      <c r="Q217" s="90">
        <f t="shared" si="20"/>
        <v>0.20377399260136797</v>
      </c>
      <c r="R217" s="90">
        <f t="shared" si="20"/>
        <v>4.9191738144560911E-2</v>
      </c>
      <c r="S217" s="90">
        <f t="shared" si="20"/>
        <v>0.64262052617088328</v>
      </c>
      <c r="T217" s="90">
        <f t="shared" si="20"/>
        <v>0.64262052617088328</v>
      </c>
      <c r="U217" s="90">
        <f t="shared" si="21"/>
        <v>8.7940564167390184E-2</v>
      </c>
      <c r="V217" s="90"/>
      <c r="W217" s="90"/>
    </row>
    <row r="218" spans="1:23" x14ac:dyDescent="0.25">
      <c r="A218" s="76">
        <v>42339</v>
      </c>
      <c r="B218" s="105">
        <v>5995787</v>
      </c>
      <c r="C218" s="94">
        <v>2136888</v>
      </c>
      <c r="D218" s="94">
        <v>4300758.62</v>
      </c>
      <c r="E218" s="94">
        <v>0</v>
      </c>
      <c r="F218" s="94">
        <v>913279.79643015063</v>
      </c>
      <c r="G218" s="94">
        <v>1286515.3548949349</v>
      </c>
      <c r="H218" s="94">
        <f>G218-F218</f>
        <v>373235.55846478429</v>
      </c>
      <c r="I218" s="94">
        <v>3927523.0628006505</v>
      </c>
      <c r="J218" s="94">
        <f t="shared" si="24"/>
        <v>3927523.0628006505</v>
      </c>
      <c r="K218" s="106">
        <v>514514.57822860999</v>
      </c>
      <c r="M218" s="90">
        <f t="shared" si="25"/>
        <v>0.35639825097189076</v>
      </c>
      <c r="N218" s="90">
        <f t="shared" si="23"/>
        <v>0.71729676521197305</v>
      </c>
      <c r="O218" s="90">
        <f t="shared" si="23"/>
        <v>0</v>
      </c>
      <c r="P218" s="90">
        <f t="shared" si="23"/>
        <v>0.15232025360976809</v>
      </c>
      <c r="Q218" s="90">
        <f t="shared" si="20"/>
        <v>0.21456988963999804</v>
      </c>
      <c r="R218" s="90">
        <f t="shared" si="20"/>
        <v>6.2249636030229941E-2</v>
      </c>
      <c r="S218" s="90">
        <f t="shared" si="20"/>
        <v>0.65504712939279708</v>
      </c>
      <c r="T218" s="90">
        <f t="shared" si="20"/>
        <v>0.65504712939279708</v>
      </c>
      <c r="U218" s="90">
        <f t="shared" si="21"/>
        <v>8.5812684511409429E-2</v>
      </c>
      <c r="V218" s="90"/>
      <c r="W218" s="90"/>
    </row>
    <row r="219" spans="1:23" x14ac:dyDescent="0.25">
      <c r="A219" s="76">
        <v>42370</v>
      </c>
      <c r="B219" s="105">
        <v>6003809.2000000002</v>
      </c>
      <c r="C219" s="94">
        <v>2121404.9300000002</v>
      </c>
      <c r="D219" s="94">
        <v>4231706.82</v>
      </c>
      <c r="E219" s="94">
        <v>0</v>
      </c>
      <c r="F219" s="94">
        <v>1027329.1782510402</v>
      </c>
      <c r="G219" s="94">
        <v>1266256.8627458161</v>
      </c>
      <c r="H219" s="94">
        <f>G219-F219</f>
        <v>238927.68449477595</v>
      </c>
      <c r="I219" s="94">
        <v>3992779.14</v>
      </c>
      <c r="J219" s="94">
        <f t="shared" si="24"/>
        <v>3992779.14</v>
      </c>
      <c r="K219" s="106">
        <v>505042.59021900001</v>
      </c>
      <c r="M219" s="90">
        <f t="shared" si="25"/>
        <v>0.35334316253754366</v>
      </c>
      <c r="N219" s="90">
        <f t="shared" si="23"/>
        <v>0.70483699248803577</v>
      </c>
      <c r="O219" s="90">
        <f t="shared" si="23"/>
        <v>0</v>
      </c>
      <c r="P219" s="90">
        <f t="shared" si="23"/>
        <v>0.17111289583470443</v>
      </c>
      <c r="Q219" s="90">
        <f t="shared" si="20"/>
        <v>0.21090891142007245</v>
      </c>
      <c r="R219" s="90">
        <f t="shared" si="20"/>
        <v>3.9796015585368029E-2</v>
      </c>
      <c r="S219" s="90">
        <f t="shared" si="20"/>
        <v>0.66504097765132175</v>
      </c>
      <c r="T219" s="90">
        <f t="shared" si="20"/>
        <v>0.66504097765132175</v>
      </c>
      <c r="U219" s="90">
        <f t="shared" si="21"/>
        <v>8.4120359824059701E-2</v>
      </c>
    </row>
    <row r="220" spans="1:23" x14ac:dyDescent="0.25">
      <c r="A220" s="76">
        <v>42401</v>
      </c>
      <c r="B220" s="105">
        <v>6027461.7999999998</v>
      </c>
      <c r="C220" s="94">
        <v>2186771.34</v>
      </c>
      <c r="D220" s="94">
        <v>4312089.8099999996</v>
      </c>
      <c r="E220" s="94">
        <v>0</v>
      </c>
      <c r="F220" s="94">
        <v>979669.74237412005</v>
      </c>
      <c r="G220" s="94">
        <v>1274461.007225567</v>
      </c>
      <c r="H220" s="94">
        <f>G220-F220</f>
        <v>294791.26485144696</v>
      </c>
      <c r="I220" s="94">
        <v>4017298.5491595049</v>
      </c>
      <c r="J220" s="94">
        <f t="shared" si="24"/>
        <v>4017298.5491595049</v>
      </c>
      <c r="K220" s="106">
        <v>507011.31977688998</v>
      </c>
      <c r="M220" s="90">
        <f t="shared" si="25"/>
        <v>0.36280136026743459</v>
      </c>
      <c r="N220" s="90">
        <f t="shared" si="23"/>
        <v>0.71540723990984056</v>
      </c>
      <c r="O220" s="90">
        <f t="shared" si="23"/>
        <v>0</v>
      </c>
      <c r="P220" s="90">
        <f t="shared" si="23"/>
        <v>0.16253437597466319</v>
      </c>
      <c r="Q220" s="90">
        <f t="shared" si="20"/>
        <v>0.21144240304029252</v>
      </c>
      <c r="R220" s="90">
        <f t="shared" si="20"/>
        <v>4.8908027065629342E-2</v>
      </c>
      <c r="S220" s="90">
        <f t="shared" si="20"/>
        <v>0.66649921350965757</v>
      </c>
      <c r="T220" s="90">
        <f t="shared" si="20"/>
        <v>0.66649921350965757</v>
      </c>
      <c r="U220" s="90">
        <f t="shared" si="21"/>
        <v>8.4116886444123129E-2</v>
      </c>
      <c r="W220" s="90"/>
    </row>
    <row r="221" spans="1:23" x14ac:dyDescent="0.25">
      <c r="A221" s="76">
        <v>42430</v>
      </c>
      <c r="B221" s="105">
        <v>6036767.5</v>
      </c>
      <c r="C221" s="94">
        <v>2314842.91</v>
      </c>
      <c r="D221" s="94">
        <v>4383409.8899999997</v>
      </c>
      <c r="E221" s="94">
        <v>0</v>
      </c>
      <c r="F221" s="94">
        <v>911643.6160665506</v>
      </c>
      <c r="G221" s="94">
        <v>1289353.25857555</v>
      </c>
      <c r="H221" s="94">
        <f>G221-F221</f>
        <v>377709.64250899944</v>
      </c>
      <c r="I221" s="94">
        <v>4005700.25</v>
      </c>
      <c r="J221" s="94">
        <f t="shared" si="24"/>
        <v>4005700.25</v>
      </c>
      <c r="K221" s="106">
        <v>507184.57139335998</v>
      </c>
      <c r="M221" s="90">
        <f t="shared" si="25"/>
        <v>0.3834573569381296</v>
      </c>
      <c r="N221" s="90">
        <f t="shared" si="23"/>
        <v>0.72611871999377142</v>
      </c>
      <c r="O221" s="90">
        <f t="shared" si="23"/>
        <v>0</v>
      </c>
      <c r="P221" s="90">
        <f t="shared" si="23"/>
        <v>0.15101519415259088</v>
      </c>
      <c r="Q221" s="90">
        <f t="shared" si="20"/>
        <v>0.2135833885561354</v>
      </c>
      <c r="R221" s="90">
        <f t="shared" si="20"/>
        <v>6.2568194403544525E-2</v>
      </c>
      <c r="S221" s="90">
        <f>I221/$B221</f>
        <v>0.66355052600584663</v>
      </c>
      <c r="T221" s="90">
        <f t="shared" si="20"/>
        <v>0.66355052600584663</v>
      </c>
      <c r="U221" s="90">
        <f t="shared" si="21"/>
        <v>8.401591934646481E-2</v>
      </c>
    </row>
    <row r="222" spans="1:23" x14ac:dyDescent="0.25">
      <c r="A222" s="76">
        <v>42461</v>
      </c>
      <c r="B222" s="105">
        <v>6050770.2000000002</v>
      </c>
      <c r="C222" s="94">
        <v>2356611.04</v>
      </c>
      <c r="D222" s="94">
        <v>4303083.5199999996</v>
      </c>
      <c r="E222" s="94">
        <v>0</v>
      </c>
      <c r="F222" s="94">
        <v>1033768.5770061006</v>
      </c>
      <c r="G222" s="94">
        <v>1297562.81476198</v>
      </c>
      <c r="H222" s="94">
        <f>G222-F222</f>
        <v>263794.23775587941</v>
      </c>
      <c r="I222" s="94">
        <v>4039289.28</v>
      </c>
      <c r="J222" s="94">
        <f t="shared" si="24"/>
        <v>4039289.28</v>
      </c>
      <c r="K222" s="106">
        <v>509077.43884447002</v>
      </c>
      <c r="M222" s="90">
        <f t="shared" si="25"/>
        <v>0.38947290379661087</v>
      </c>
      <c r="N222" s="90">
        <f t="shared" si="23"/>
        <v>0.71116293922383622</v>
      </c>
      <c r="O222" s="90">
        <f t="shared" si="23"/>
        <v>0</v>
      </c>
      <c r="P222" s="90">
        <f t="shared" si="23"/>
        <v>0.17084908909713684</v>
      </c>
      <c r="Q222" s="90">
        <f t="shared" si="20"/>
        <v>0.2144458923199529</v>
      </c>
      <c r="R222" s="90">
        <f t="shared" si="20"/>
        <v>4.3596803222816068E-2</v>
      </c>
      <c r="S222" s="90">
        <f>I222/$B222</f>
        <v>0.66756613563013845</v>
      </c>
      <c r="T222" s="90">
        <f t="shared" si="20"/>
        <v>0.66756613563013845</v>
      </c>
      <c r="U222" s="90">
        <f t="shared" si="21"/>
        <v>8.4134320428243994E-2</v>
      </c>
    </row>
    <row r="223" spans="1:23" x14ac:dyDescent="0.25">
      <c r="A223" s="76">
        <v>42491</v>
      </c>
      <c r="B223" s="105">
        <v>6071895.5999999996</v>
      </c>
      <c r="C223" s="94">
        <v>2379130.2999999998</v>
      </c>
      <c r="D223" s="94">
        <v>4398378.21</v>
      </c>
      <c r="E223" s="94">
        <v>0</v>
      </c>
      <c r="F223" s="94">
        <v>1020043.1783912802</v>
      </c>
      <c r="G223" s="94">
        <v>1304522.8113097399</v>
      </c>
      <c r="H223" s="94">
        <f t="shared" ref="H223:H228" si="26">G223-F223</f>
        <v>284479.63291845971</v>
      </c>
      <c r="I223" s="94">
        <v>4113898.58</v>
      </c>
      <c r="J223" s="94">
        <f t="shared" si="24"/>
        <v>4113898.58</v>
      </c>
      <c r="K223" s="106">
        <v>512674.30007459997</v>
      </c>
      <c r="M223" s="90">
        <f t="shared" si="25"/>
        <v>0.39182661506894156</v>
      </c>
      <c r="N223" s="90">
        <f t="shared" si="23"/>
        <v>0.72438304275192089</v>
      </c>
      <c r="O223" s="90">
        <f t="shared" si="23"/>
        <v>0</v>
      </c>
      <c r="P223" s="90">
        <f t="shared" si="23"/>
        <v>0.16799418922671863</v>
      </c>
      <c r="Q223" s="90">
        <f t="shared" si="20"/>
        <v>0.21484605422229922</v>
      </c>
      <c r="R223" s="90">
        <f t="shared" si="20"/>
        <v>4.6851864995580576E-2</v>
      </c>
      <c r="S223" s="90">
        <f t="shared" ref="S223:T227" si="27">I223/$B223</f>
        <v>0.67753117823699083</v>
      </c>
      <c r="T223" s="90">
        <f t="shared" si="20"/>
        <v>0.67753117823699083</v>
      </c>
      <c r="U223" s="90">
        <f t="shared" si="21"/>
        <v>8.4433978093200412E-2</v>
      </c>
    </row>
    <row r="224" spans="1:23" x14ac:dyDescent="0.25">
      <c r="A224" s="76">
        <v>42522</v>
      </c>
      <c r="B224" s="105">
        <v>6112556.4000000004</v>
      </c>
      <c r="C224" s="94">
        <v>2529703.02</v>
      </c>
      <c r="D224" s="94">
        <v>4483098.0599999996</v>
      </c>
      <c r="E224" s="94">
        <v>0</v>
      </c>
      <c r="F224" s="94">
        <v>967260.49610514008</v>
      </c>
      <c r="G224" s="94">
        <v>1319527.9549372201</v>
      </c>
      <c r="H224" s="94">
        <f t="shared" si="26"/>
        <v>352267.45883208001</v>
      </c>
      <c r="I224" s="94">
        <v>4130830.6</v>
      </c>
      <c r="J224" s="94">
        <f t="shared" si="24"/>
        <v>4130830.6</v>
      </c>
      <c r="K224" s="106">
        <v>512346.239053</v>
      </c>
      <c r="M224" s="90">
        <f t="shared" si="25"/>
        <v>0.41385352616132914</v>
      </c>
      <c r="N224" s="90">
        <f t="shared" si="25"/>
        <v>0.73342440815760801</v>
      </c>
      <c r="O224" s="90">
        <f t="shared" si="25"/>
        <v>0</v>
      </c>
      <c r="P224" s="90">
        <f t="shared" si="25"/>
        <v>0.15824156585371385</v>
      </c>
      <c r="Q224" s="90">
        <f t="shared" si="25"/>
        <v>0.21587170221238694</v>
      </c>
      <c r="R224" s="90">
        <f t="shared" si="25"/>
        <v>5.7630136358673104E-2</v>
      </c>
      <c r="S224" s="90">
        <f t="shared" si="27"/>
        <v>0.67579427160786609</v>
      </c>
      <c r="T224" s="90">
        <f t="shared" si="27"/>
        <v>0.67579427160786609</v>
      </c>
      <c r="U224" s="90">
        <f t="shared" si="21"/>
        <v>8.3818652217752948E-2</v>
      </c>
    </row>
    <row r="225" spans="1:21" x14ac:dyDescent="0.25">
      <c r="A225" s="76">
        <v>42552</v>
      </c>
      <c r="B225" s="105">
        <v>6132660.5999999996</v>
      </c>
      <c r="C225" s="94">
        <v>2571874.66</v>
      </c>
      <c r="D225" s="94">
        <v>4471533.0199999996</v>
      </c>
      <c r="E225" s="94">
        <v>0</v>
      </c>
      <c r="F225" s="94">
        <v>1061365.20676338</v>
      </c>
      <c r="G225" s="94">
        <v>1318904.9269753599</v>
      </c>
      <c r="H225" s="94">
        <f t="shared" si="26"/>
        <v>257539.72021197993</v>
      </c>
      <c r="I225" s="94">
        <v>4213993.3</v>
      </c>
      <c r="J225" s="94">
        <f t="shared" ref="J225:J230" si="28">I225+E225</f>
        <v>4213993.3</v>
      </c>
      <c r="K225" s="94">
        <v>515403.17875979003</v>
      </c>
      <c r="M225" s="90">
        <f t="shared" si="25"/>
        <v>0.41937338909640626</v>
      </c>
      <c r="N225" s="90">
        <f t="shared" si="25"/>
        <v>0.72913427167321143</v>
      </c>
      <c r="O225" s="90">
        <f t="shared" si="25"/>
        <v>0</v>
      </c>
      <c r="P225" s="90">
        <f t="shared" si="25"/>
        <v>0.17306765790420231</v>
      </c>
      <c r="Q225" s="90">
        <f t="shared" si="25"/>
        <v>0.21506243586598611</v>
      </c>
      <c r="R225" s="90">
        <f t="shared" si="25"/>
        <v>4.1994777961783823E-2</v>
      </c>
      <c r="S225" s="90">
        <f t="shared" si="27"/>
        <v>0.68713949374599337</v>
      </c>
      <c r="T225" s="90">
        <f t="shared" si="27"/>
        <v>0.68713949374599337</v>
      </c>
      <c r="U225" s="90">
        <f t="shared" si="21"/>
        <v>8.4042345138061289E-2</v>
      </c>
    </row>
    <row r="226" spans="1:21" x14ac:dyDescent="0.25">
      <c r="A226" s="76">
        <v>42583</v>
      </c>
      <c r="B226" s="105">
        <v>6164126.9000000004</v>
      </c>
      <c r="C226" s="94">
        <v>2638317.4500000002</v>
      </c>
      <c r="D226" s="94">
        <v>4457816.09</v>
      </c>
      <c r="E226" s="94">
        <v>0</v>
      </c>
      <c r="F226" s="94">
        <v>1113976.86828177</v>
      </c>
      <c r="G226" s="94">
        <v>1298964.1981493032</v>
      </c>
      <c r="H226" s="94">
        <f t="shared" si="26"/>
        <v>184987.32986753318</v>
      </c>
      <c r="I226" s="94">
        <v>4272828.76</v>
      </c>
      <c r="J226" s="94">
        <f t="shared" si="28"/>
        <v>4272828.76</v>
      </c>
      <c r="K226" s="94">
        <v>517966.97787114</v>
      </c>
      <c r="M226" s="90">
        <f t="shared" si="25"/>
        <v>0.42801154045027856</v>
      </c>
      <c r="N226" s="90">
        <f t="shared" si="25"/>
        <v>0.72318694315005094</v>
      </c>
      <c r="O226" s="90">
        <f t="shared" si="25"/>
        <v>0</v>
      </c>
      <c r="P226" s="90">
        <f t="shared" si="25"/>
        <v>0.18071932754690206</v>
      </c>
      <c r="Q226" s="90">
        <f t="shared" si="25"/>
        <v>0.21072963279670689</v>
      </c>
      <c r="R226" s="90">
        <f t="shared" si="25"/>
        <v>3.0010305249804827E-2</v>
      </c>
      <c r="S226" s="90">
        <f t="shared" si="27"/>
        <v>0.69317663787875616</v>
      </c>
      <c r="T226" s="90">
        <f t="shared" si="27"/>
        <v>0.69317663787875616</v>
      </c>
      <c r="U226" s="90">
        <f t="shared" si="21"/>
        <v>8.4029252848629707E-2</v>
      </c>
    </row>
    <row r="227" spans="1:21" x14ac:dyDescent="0.25">
      <c r="A227" s="76">
        <v>42614</v>
      </c>
      <c r="B227" s="105">
        <v>6178838.2999999998</v>
      </c>
      <c r="C227" s="94">
        <v>2699869.47</v>
      </c>
      <c r="D227" s="94">
        <v>4591607.96</v>
      </c>
      <c r="E227" s="94">
        <v>0</v>
      </c>
      <c r="F227" s="94">
        <v>1076074.6820368599</v>
      </c>
      <c r="G227" s="94">
        <v>1337979.5118958673</v>
      </c>
      <c r="H227" s="94">
        <f t="shared" si="26"/>
        <v>261904.82985900738</v>
      </c>
      <c r="I227" s="94">
        <v>4329703.13</v>
      </c>
      <c r="J227" s="94">
        <f t="shared" si="28"/>
        <v>4329703.13</v>
      </c>
      <c r="K227" s="94">
        <v>520885.61811268999</v>
      </c>
      <c r="M227" s="90">
        <f t="shared" si="25"/>
        <v>0.4369542200189962</v>
      </c>
      <c r="N227" s="90">
        <f t="shared" si="25"/>
        <v>0.74311832371466979</v>
      </c>
      <c r="O227" s="90">
        <f t="shared" si="25"/>
        <v>0</v>
      </c>
      <c r="P227" s="90">
        <f t="shared" si="25"/>
        <v>0.17415485400174008</v>
      </c>
      <c r="Q227" s="90">
        <f t="shared" si="25"/>
        <v>0.21654224417814386</v>
      </c>
      <c r="R227" s="90">
        <f t="shared" si="25"/>
        <v>4.2387390176403771E-2</v>
      </c>
      <c r="S227" s="90">
        <f t="shared" si="27"/>
        <v>0.70073093351544735</v>
      </c>
      <c r="T227" s="90">
        <f t="shared" si="27"/>
        <v>0.70073093351544735</v>
      </c>
      <c r="U227" s="90">
        <f t="shared" si="21"/>
        <v>8.4301545504547354E-2</v>
      </c>
    </row>
    <row r="228" spans="1:21" x14ac:dyDescent="0.25">
      <c r="A228" s="76">
        <v>42644</v>
      </c>
      <c r="B228" s="105">
        <v>6186165.5999999996</v>
      </c>
      <c r="C228" s="94">
        <v>2722939.68</v>
      </c>
      <c r="D228" s="94">
        <v>4586504.42</v>
      </c>
      <c r="E228" s="94">
        <v>0</v>
      </c>
      <c r="F228" s="94">
        <v>1089919.1814572592</v>
      </c>
      <c r="G228" s="94">
        <v>1345915.40745651</v>
      </c>
      <c r="H228" s="94">
        <f t="shared" si="26"/>
        <v>255996.22599925078</v>
      </c>
      <c r="I228" s="94">
        <v>4330508.1900000004</v>
      </c>
      <c r="J228" s="94">
        <f t="shared" si="28"/>
        <v>4330508.1900000004</v>
      </c>
      <c r="K228" s="94">
        <v>523025.96625530999</v>
      </c>
      <c r="M228" s="90">
        <f t="shared" ref="M228:N240" si="29">C228/$B228</f>
        <v>0.44016598585721667</v>
      </c>
      <c r="N228" s="90">
        <f t="shared" si="29"/>
        <v>0.74141313320160718</v>
      </c>
      <c r="O228" s="90">
        <f t="shared" si="25"/>
        <v>0</v>
      </c>
      <c r="P228" s="90">
        <f t="shared" si="25"/>
        <v>0.17618655107733605</v>
      </c>
      <c r="Q228" s="90">
        <f t="shared" ref="Q228:Q240" si="30">G228/$B228</f>
        <v>0.21756860298995392</v>
      </c>
      <c r="R228" s="90">
        <f t="shared" si="25"/>
        <v>4.1382051912617859E-2</v>
      </c>
      <c r="S228" s="90">
        <f t="shared" ref="S228:T240" si="31">I228/$B228</f>
        <v>0.70003108064226416</v>
      </c>
      <c r="T228" s="90">
        <f t="shared" si="31"/>
        <v>0.70003108064226416</v>
      </c>
      <c r="U228" s="90">
        <f t="shared" si="21"/>
        <v>8.4547682696258578E-2</v>
      </c>
    </row>
    <row r="229" spans="1:21" x14ac:dyDescent="0.25">
      <c r="A229" s="76">
        <v>42675</v>
      </c>
      <c r="B229" s="105">
        <v>6215153.4000000004</v>
      </c>
      <c r="C229" s="94">
        <v>2744106.91</v>
      </c>
      <c r="D229" s="94">
        <v>4662195.71</v>
      </c>
      <c r="E229" s="94">
        <v>0</v>
      </c>
      <c r="F229" s="94">
        <v>1107023.9352784099</v>
      </c>
      <c r="G229" s="94">
        <v>1350795.5603146038</v>
      </c>
      <c r="H229" s="94">
        <f t="shared" ref="H229:H248" si="32">G229-F229</f>
        <v>243771.62503619399</v>
      </c>
      <c r="I229" s="94">
        <v>4418424</v>
      </c>
      <c r="J229" s="94">
        <f>I229+E229</f>
        <v>4418424</v>
      </c>
      <c r="K229" s="94">
        <v>526837.68222238997</v>
      </c>
      <c r="M229" s="90">
        <f t="shared" si="29"/>
        <v>0.44151877409815821</v>
      </c>
      <c r="N229" s="90">
        <f t="shared" si="29"/>
        <v>0.75013365076395377</v>
      </c>
      <c r="O229" s="90">
        <f t="shared" si="25"/>
        <v>0</v>
      </c>
      <c r="P229" s="90">
        <f t="shared" si="25"/>
        <v>0.17811691265390325</v>
      </c>
      <c r="Q229" s="90">
        <f t="shared" si="30"/>
        <v>0.21733905398289988</v>
      </c>
      <c r="R229" s="90">
        <f t="shared" si="25"/>
        <v>3.9222141328996638E-2</v>
      </c>
      <c r="S229" s="90">
        <f t="shared" si="31"/>
        <v>0.71091149576452928</v>
      </c>
      <c r="T229" s="90">
        <f t="shared" si="31"/>
        <v>0.71091149576452928</v>
      </c>
      <c r="U229" s="90">
        <f t="shared" si="21"/>
        <v>8.4766641837414655E-2</v>
      </c>
    </row>
    <row r="230" spans="1:21" x14ac:dyDescent="0.25">
      <c r="A230" s="76">
        <v>42705</v>
      </c>
      <c r="B230" s="105">
        <v>6259227.7999999998</v>
      </c>
      <c r="C230" s="94">
        <v>2892913.46</v>
      </c>
      <c r="D230" s="94">
        <v>4853850.3099999996</v>
      </c>
      <c r="E230" s="94">
        <v>0</v>
      </c>
      <c r="F230" s="94">
        <v>1047483.9799276501</v>
      </c>
      <c r="G230" s="94">
        <v>1522847.89458649</v>
      </c>
      <c r="H230" s="94">
        <f t="shared" si="32"/>
        <v>475363.91465883993</v>
      </c>
      <c r="I230" s="94">
        <v>4378486.3899999997</v>
      </c>
      <c r="J230" s="94">
        <f t="shared" si="28"/>
        <v>4378486.3899999997</v>
      </c>
      <c r="K230" s="94">
        <v>429657.84147493</v>
      </c>
      <c r="M230" s="90">
        <f t="shared" si="29"/>
        <v>0.46218376330703287</v>
      </c>
      <c r="N230" s="90">
        <f t="shared" si="29"/>
        <v>0.77547110683525522</v>
      </c>
      <c r="O230" s="90">
        <f t="shared" si="25"/>
        <v>0</v>
      </c>
      <c r="P230" s="90">
        <f t="shared" si="25"/>
        <v>0.16735035269488835</v>
      </c>
      <c r="Q230" s="90">
        <f t="shared" si="30"/>
        <v>0.24329644857892696</v>
      </c>
      <c r="R230" s="90">
        <f t="shared" si="25"/>
        <v>7.5946095884038597E-2</v>
      </c>
      <c r="S230" s="90">
        <f t="shared" si="31"/>
        <v>0.69952501009789092</v>
      </c>
      <c r="T230" s="90">
        <f t="shared" si="31"/>
        <v>0.69952501009789092</v>
      </c>
      <c r="U230" s="90">
        <f t="shared" si="21"/>
        <v>6.8643905479032097E-2</v>
      </c>
    </row>
    <row r="231" spans="1:21" x14ac:dyDescent="0.25">
      <c r="A231" s="76">
        <v>42736</v>
      </c>
      <c r="B231" s="105">
        <v>6296810.7999999998</v>
      </c>
      <c r="C231" s="94">
        <v>2927556.63</v>
      </c>
      <c r="D231" s="94">
        <v>4827797.9000000004</v>
      </c>
      <c r="E231" s="94">
        <v>0</v>
      </c>
      <c r="F231" s="94">
        <v>1143570.3669493396</v>
      </c>
      <c r="G231" s="94">
        <v>1572321.4296346102</v>
      </c>
      <c r="H231" s="94">
        <f t="shared" si="32"/>
        <v>428751.06268527056</v>
      </c>
      <c r="I231" s="94">
        <v>4399046.84</v>
      </c>
      <c r="J231" s="94">
        <f>I231+E231</f>
        <v>4399046.84</v>
      </c>
      <c r="K231" s="94">
        <v>431315.14590102999</v>
      </c>
      <c r="M231" s="90">
        <f t="shared" si="29"/>
        <v>0.46492688489226958</v>
      </c>
      <c r="N231" s="90">
        <f t="shared" si="29"/>
        <v>0.76670525021968272</v>
      </c>
      <c r="O231" s="90">
        <f t="shared" si="25"/>
        <v>0</v>
      </c>
      <c r="P231" s="90">
        <f t="shared" si="25"/>
        <v>0.18161104140993717</v>
      </c>
      <c r="Q231" s="90">
        <f t="shared" si="30"/>
        <v>0.24970123441450873</v>
      </c>
      <c r="R231" s="90">
        <f t="shared" si="25"/>
        <v>6.8090193004571545E-2</v>
      </c>
      <c r="S231" s="90">
        <f t="shared" si="31"/>
        <v>0.6986150576415604</v>
      </c>
      <c r="T231" s="90">
        <f t="shared" si="31"/>
        <v>0.6986150576415604</v>
      </c>
      <c r="U231" s="90">
        <f t="shared" si="21"/>
        <v>6.8497396475852512E-2</v>
      </c>
    </row>
    <row r="232" spans="1:21" x14ac:dyDescent="0.25">
      <c r="A232" s="76">
        <v>42767</v>
      </c>
      <c r="B232" s="105">
        <v>6320085.0999999996</v>
      </c>
      <c r="C232" s="94">
        <v>2987815.94</v>
      </c>
      <c r="D232" s="94">
        <v>4932743.38</v>
      </c>
      <c r="E232" s="94">
        <v>0</v>
      </c>
      <c r="F232" s="94">
        <v>1113024.399710879</v>
      </c>
      <c r="G232" s="94">
        <v>1595761.0043440899</v>
      </c>
      <c r="H232" s="94">
        <f t="shared" si="32"/>
        <v>482736.60463321093</v>
      </c>
      <c r="I232" s="94">
        <v>4450006.7699999996</v>
      </c>
      <c r="J232" s="94">
        <f>I232+E232</f>
        <v>4450006.7699999996</v>
      </c>
      <c r="K232" s="94">
        <v>433142.80901149003</v>
      </c>
      <c r="L232" s="94"/>
      <c r="M232" s="90">
        <f t="shared" si="29"/>
        <v>0.4727493210494903</v>
      </c>
      <c r="N232" s="90">
        <f t="shared" si="29"/>
        <v>0.78048686084938956</v>
      </c>
      <c r="O232" s="90">
        <f t="shared" si="25"/>
        <v>0</v>
      </c>
      <c r="P232" s="90">
        <f t="shared" si="25"/>
        <v>0.17610908430819691</v>
      </c>
      <c r="Q232" s="90">
        <f t="shared" si="30"/>
        <v>0.25249042996969928</v>
      </c>
      <c r="R232" s="90">
        <f t="shared" si="25"/>
        <v>7.6381345661502398E-2</v>
      </c>
      <c r="S232" s="90">
        <f t="shared" si="31"/>
        <v>0.70410551433872304</v>
      </c>
      <c r="T232" s="90">
        <f t="shared" si="31"/>
        <v>0.70410551433872304</v>
      </c>
      <c r="U232" s="90">
        <f t="shared" si="21"/>
        <v>6.8534331762635611E-2</v>
      </c>
    </row>
    <row r="233" spans="1:21" x14ac:dyDescent="0.25">
      <c r="A233" s="76">
        <v>42795</v>
      </c>
      <c r="B233" s="105">
        <v>6346698.0999999996</v>
      </c>
      <c r="C233" s="94">
        <v>3020614.7</v>
      </c>
      <c r="D233" s="94">
        <v>5052375.3499999996</v>
      </c>
      <c r="E233" s="94">
        <v>0</v>
      </c>
      <c r="F233" s="94">
        <v>1087468.01976456</v>
      </c>
      <c r="G233" s="94">
        <v>1612839.9146172567</v>
      </c>
      <c r="H233" s="94">
        <f t="shared" si="32"/>
        <v>525371.89485269669</v>
      </c>
      <c r="I233" s="94">
        <v>4527003.45</v>
      </c>
      <c r="J233" s="94">
        <f>I233+E233</f>
        <v>4527003.45</v>
      </c>
      <c r="K233" s="94">
        <v>436002.88022560999</v>
      </c>
      <c r="L233" s="94"/>
      <c r="M233" s="90">
        <f t="shared" si="29"/>
        <v>0.47593483294880534</v>
      </c>
      <c r="N233" s="90">
        <f t="shared" si="29"/>
        <v>0.79606360195390413</v>
      </c>
      <c r="O233" s="90">
        <f t="shared" si="25"/>
        <v>0</v>
      </c>
      <c r="P233" s="90">
        <f t="shared" si="25"/>
        <v>0.17134390239305067</v>
      </c>
      <c r="Q233" s="90">
        <f t="shared" si="30"/>
        <v>0.25412267752538237</v>
      </c>
      <c r="R233" s="90">
        <f t="shared" si="25"/>
        <v>8.2778775132331672E-2</v>
      </c>
      <c r="S233" s="90">
        <f t="shared" si="31"/>
        <v>0.71328482601055188</v>
      </c>
      <c r="T233" s="90">
        <f t="shared" si="31"/>
        <v>0.71328482601055188</v>
      </c>
      <c r="U233" s="90">
        <f t="shared" si="21"/>
        <v>6.8697592567954352E-2</v>
      </c>
    </row>
    <row r="234" spans="1:21" x14ac:dyDescent="0.25">
      <c r="A234" s="76">
        <v>42826</v>
      </c>
      <c r="B234" s="105">
        <v>6363504.9000000004</v>
      </c>
      <c r="C234" s="94">
        <v>3025028.72</v>
      </c>
      <c r="D234" s="94">
        <v>5077501.3899999997</v>
      </c>
      <c r="E234" s="94">
        <v>0</v>
      </c>
      <c r="F234" s="94">
        <v>1096101.98935003</v>
      </c>
      <c r="G234" s="94">
        <v>1625898.3285749748</v>
      </c>
      <c r="H234" s="94">
        <f t="shared" si="32"/>
        <v>529796.33922494482</v>
      </c>
      <c r="I234" s="94">
        <v>4547705.05</v>
      </c>
      <c r="J234" s="94">
        <f t="shared" ref="J234:J236" si="33">I234+E234</f>
        <v>4547705.05</v>
      </c>
      <c r="K234" s="94">
        <v>438212.11941367999</v>
      </c>
      <c r="M234" s="90">
        <f t="shared" si="29"/>
        <v>0.4753714764956023</v>
      </c>
      <c r="N234" s="90">
        <f t="shared" si="29"/>
        <v>0.79790955924305162</v>
      </c>
      <c r="O234" s="90">
        <f>E235/$B234</f>
        <v>0</v>
      </c>
      <c r="P234" s="90">
        <f t="shared" si="25"/>
        <v>0.17224815672728247</v>
      </c>
      <c r="Q234" s="90">
        <f t="shared" si="30"/>
        <v>0.25550358711517213</v>
      </c>
      <c r="R234" s="90">
        <f t="shared" si="25"/>
        <v>8.325543038788967E-2</v>
      </c>
      <c r="S234" s="90">
        <f t="shared" si="31"/>
        <v>0.71465412873336509</v>
      </c>
      <c r="T234" s="90">
        <f t="shared" si="31"/>
        <v>0.71465412873336509</v>
      </c>
      <c r="U234" s="90">
        <f t="shared" si="21"/>
        <v>6.8863327097254207E-2</v>
      </c>
    </row>
    <row r="235" spans="1:21" x14ac:dyDescent="0.25">
      <c r="A235" s="76">
        <v>42856</v>
      </c>
      <c r="B235" s="105">
        <v>6400268.2000000002</v>
      </c>
      <c r="C235" s="94">
        <v>3075139.11</v>
      </c>
      <c r="D235" s="94">
        <v>5064825.2699999996</v>
      </c>
      <c r="E235" s="94">
        <v>0</v>
      </c>
      <c r="F235" s="94">
        <v>1166784.6713099894</v>
      </c>
      <c r="G235" s="94">
        <v>1598093.1456241501</v>
      </c>
      <c r="H235" s="94">
        <f t="shared" si="32"/>
        <v>431308.47431416065</v>
      </c>
      <c r="I235" s="94">
        <v>4633516.8</v>
      </c>
      <c r="J235" s="94">
        <f t="shared" si="33"/>
        <v>4633516.8</v>
      </c>
      <c r="K235" s="94">
        <v>440797.46955366002</v>
      </c>
      <c r="M235" s="90">
        <f t="shared" si="29"/>
        <v>0.48047035122684384</v>
      </c>
      <c r="N235" s="90">
        <f t="shared" si="29"/>
        <v>0.79134578610315098</v>
      </c>
      <c r="O235" s="90">
        <f t="shared" ref="O235:O248" si="34">E236/$B235</f>
        <v>0</v>
      </c>
      <c r="P235" s="90">
        <f t="shared" si="25"/>
        <v>0.18230246527950023</v>
      </c>
      <c r="Q235" s="90">
        <f t="shared" si="30"/>
        <v>0.24969159036556468</v>
      </c>
      <c r="R235" s="90">
        <f t="shared" si="25"/>
        <v>6.7389125086064455E-2</v>
      </c>
      <c r="S235" s="90">
        <f t="shared" si="31"/>
        <v>0.72395666169114592</v>
      </c>
      <c r="T235" s="90">
        <f t="shared" si="31"/>
        <v>0.72395666169114592</v>
      </c>
      <c r="U235" s="90">
        <f t="shared" si="21"/>
        <v>6.8871718462307566E-2</v>
      </c>
    </row>
    <row r="236" spans="1:21" x14ac:dyDescent="0.25">
      <c r="A236" s="76">
        <v>42887</v>
      </c>
      <c r="B236" s="105">
        <v>6421855.0999999996</v>
      </c>
      <c r="C236" s="94">
        <v>3112891.52</v>
      </c>
      <c r="D236" s="94">
        <v>5176269.01</v>
      </c>
      <c r="E236" s="94">
        <v>0</v>
      </c>
      <c r="F236" s="94">
        <v>1100051.3103609891</v>
      </c>
      <c r="G236" s="94">
        <v>1601721.5968858537</v>
      </c>
      <c r="H236" s="94">
        <f t="shared" si="32"/>
        <v>501670.28652486461</v>
      </c>
      <c r="I236" s="94">
        <v>4674598.72</v>
      </c>
      <c r="J236" s="94">
        <f t="shared" si="33"/>
        <v>4674598.72</v>
      </c>
      <c r="K236" s="94">
        <v>443475.96119149</v>
      </c>
      <c r="M236" s="90">
        <f t="shared" si="29"/>
        <v>0.48473400155042429</v>
      </c>
      <c r="N236" s="90">
        <f t="shared" si="29"/>
        <v>0.80603952119692024</v>
      </c>
      <c r="O236" s="90">
        <f t="shared" si="34"/>
        <v>0</v>
      </c>
      <c r="P236" s="90">
        <f t="shared" si="25"/>
        <v>0.17129805846304275</v>
      </c>
      <c r="Q236" s="90">
        <f t="shared" si="30"/>
        <v>0.24941727459497703</v>
      </c>
      <c r="R236" s="90">
        <f t="shared" si="25"/>
        <v>7.8119216131934316E-2</v>
      </c>
      <c r="S236" s="90">
        <f t="shared" si="31"/>
        <v>0.72792030452384393</v>
      </c>
      <c r="T236" s="90">
        <f t="shared" si="31"/>
        <v>0.72792030452384393</v>
      </c>
      <c r="U236" s="90">
        <f t="shared" si="21"/>
        <v>6.9057297974769005E-2</v>
      </c>
    </row>
    <row r="237" spans="1:21" x14ac:dyDescent="0.25">
      <c r="A237" s="76">
        <v>42917</v>
      </c>
      <c r="B237" s="105">
        <v>6448193.7000000002</v>
      </c>
      <c r="C237" s="94">
        <v>3206073.41</v>
      </c>
      <c r="D237" s="94">
        <v>5110640.24</v>
      </c>
      <c r="E237" s="94">
        <v>0</v>
      </c>
      <c r="F237" s="94">
        <v>1178128.0070277695</v>
      </c>
      <c r="G237" s="94">
        <v>1566641.8593085301</v>
      </c>
      <c r="H237" s="94">
        <f t="shared" si="32"/>
        <v>388513.85228076065</v>
      </c>
      <c r="I237" s="94">
        <v>4722126.38</v>
      </c>
      <c r="J237" s="94">
        <f>I237+E237</f>
        <v>4722126.38</v>
      </c>
      <c r="K237" s="94">
        <v>444600.67681892001</v>
      </c>
      <c r="M237" s="90">
        <f t="shared" si="29"/>
        <v>0.49720488545497632</v>
      </c>
      <c r="N237" s="90">
        <f t="shared" si="29"/>
        <v>0.7925692802931773</v>
      </c>
      <c r="O237" s="90">
        <f t="shared" si="34"/>
        <v>0</v>
      </c>
      <c r="P237" s="90">
        <f t="shared" si="25"/>
        <v>0.18270667133150317</v>
      </c>
      <c r="Q237" s="90">
        <f t="shared" si="30"/>
        <v>0.24295825035599194</v>
      </c>
      <c r="R237" s="90">
        <f t="shared" si="25"/>
        <v>6.0251579024488772E-2</v>
      </c>
      <c r="S237" s="90">
        <f t="shared" si="31"/>
        <v>0.73231770007157193</v>
      </c>
      <c r="T237" s="90">
        <f t="shared" si="31"/>
        <v>0.73231770007157193</v>
      </c>
      <c r="U237" s="90">
        <f t="shared" si="21"/>
        <v>6.8949646599313547E-2</v>
      </c>
    </row>
    <row r="238" spans="1:21" x14ac:dyDescent="0.25">
      <c r="A238" s="76">
        <v>42948</v>
      </c>
      <c r="B238" s="105">
        <v>6471173.7999999998</v>
      </c>
      <c r="C238" s="94">
        <v>3245655.22</v>
      </c>
      <c r="D238" s="94">
        <v>5243851.47</v>
      </c>
      <c r="E238" s="94">
        <v>0</v>
      </c>
      <c r="F238" s="94">
        <v>1157465.902911169</v>
      </c>
      <c r="G238" s="94">
        <v>1632434.0664910546</v>
      </c>
      <c r="H238" s="94">
        <f t="shared" si="32"/>
        <v>474968.16357988562</v>
      </c>
      <c r="I238" s="94">
        <v>4768883.3099999996</v>
      </c>
      <c r="J238" s="94">
        <f>I238+E238</f>
        <v>4768883.3099999996</v>
      </c>
      <c r="K238" s="94">
        <v>447290.77340553998</v>
      </c>
      <c r="M238" s="90">
        <f t="shared" si="29"/>
        <v>0.50155587229012455</v>
      </c>
      <c r="N238" s="90">
        <f t="shared" si="29"/>
        <v>0.81034007616979775</v>
      </c>
      <c r="O238" s="90">
        <f t="shared" si="34"/>
        <v>0</v>
      </c>
      <c r="P238" s="90">
        <f t="shared" si="25"/>
        <v>0.17886490746256406</v>
      </c>
      <c r="Q238" s="90">
        <f t="shared" si="30"/>
        <v>0.2522624359882058</v>
      </c>
      <c r="R238" s="90">
        <f t="shared" si="25"/>
        <v>7.339752852564177E-2</v>
      </c>
      <c r="S238" s="90">
        <f t="shared" si="31"/>
        <v>0.73694254819736105</v>
      </c>
      <c r="T238" s="90">
        <f t="shared" si="31"/>
        <v>0.73694254819736105</v>
      </c>
      <c r="U238" s="90">
        <f t="shared" si="21"/>
        <v>6.9120500735977752E-2</v>
      </c>
    </row>
    <row r="239" spans="1:21" x14ac:dyDescent="0.25">
      <c r="A239" s="76">
        <v>42979</v>
      </c>
      <c r="B239" s="105">
        <v>6488752.9000000004</v>
      </c>
      <c r="C239" s="94">
        <v>3298061.18</v>
      </c>
      <c r="D239" s="94">
        <v>5291594.93</v>
      </c>
      <c r="E239" s="94">
        <v>0</v>
      </c>
      <c r="F239" s="94">
        <v>1148182.2922814491</v>
      </c>
      <c r="G239" s="94">
        <v>1650435.6313288801</v>
      </c>
      <c r="H239" s="94">
        <f t="shared" si="32"/>
        <v>502253.33904743101</v>
      </c>
      <c r="I239" s="94">
        <v>4789341.59</v>
      </c>
      <c r="J239" s="94">
        <f t="shared" ref="J239:J248" si="35">I239+E239</f>
        <v>4789341.59</v>
      </c>
      <c r="K239" s="94">
        <v>416579.27849914</v>
      </c>
      <c r="M239" s="90">
        <f t="shared" si="29"/>
        <v>0.50827350506751456</v>
      </c>
      <c r="N239" s="90">
        <f t="shared" si="29"/>
        <v>0.81550261067885621</v>
      </c>
      <c r="O239" s="90">
        <f t="shared" si="34"/>
        <v>0</v>
      </c>
      <c r="P239" s="90">
        <f t="shared" si="25"/>
        <v>0.17694960957466094</v>
      </c>
      <c r="Q239" s="90">
        <f t="shared" si="30"/>
        <v>0.25435328741349977</v>
      </c>
      <c r="R239" s="90">
        <f t="shared" si="25"/>
        <v>7.7403677838838794E-2</v>
      </c>
      <c r="S239" s="90">
        <f t="shared" si="31"/>
        <v>0.73809893269321436</v>
      </c>
      <c r="T239" s="90">
        <f t="shared" si="31"/>
        <v>0.73809893269321436</v>
      </c>
      <c r="U239" s="90">
        <f t="shared" si="21"/>
        <v>6.4200206868586407E-2</v>
      </c>
    </row>
    <row r="240" spans="1:21" x14ac:dyDescent="0.25">
      <c r="A240" s="76">
        <v>43009</v>
      </c>
      <c r="B240" s="105">
        <v>6512402.9000000004</v>
      </c>
      <c r="C240" s="94">
        <v>3298564.73</v>
      </c>
      <c r="D240" s="94">
        <v>5297627.3099999996</v>
      </c>
      <c r="E240" s="94">
        <v>0</v>
      </c>
      <c r="F240" s="94">
        <v>1178595.2424198792</v>
      </c>
      <c r="G240" s="94">
        <v>1639000.4987308001</v>
      </c>
      <c r="H240" s="94">
        <f t="shared" si="32"/>
        <v>460405.25631092093</v>
      </c>
      <c r="I240" s="94">
        <v>4837222.0599999996</v>
      </c>
      <c r="J240" s="94">
        <f t="shared" si="35"/>
        <v>4837222.0599999996</v>
      </c>
      <c r="K240" s="94">
        <v>402165.66750292003</v>
      </c>
      <c r="M240" s="90">
        <f t="shared" si="29"/>
        <v>0.50650501522256863</v>
      </c>
      <c r="N240" s="90">
        <f t="shared" si="29"/>
        <v>0.81346737776312938</v>
      </c>
      <c r="O240" s="90">
        <f t="shared" si="34"/>
        <v>0</v>
      </c>
      <c r="P240" s="90">
        <f t="shared" ref="P240" si="36">F240/$B240</f>
        <v>0.18097701578320333</v>
      </c>
      <c r="Q240" s="90">
        <f t="shared" si="30"/>
        <v>0.25167369462518974</v>
      </c>
      <c r="R240" s="90">
        <f t="shared" si="25"/>
        <v>7.069667884198641E-2</v>
      </c>
      <c r="S240" s="90">
        <f t="shared" si="31"/>
        <v>0.74277069989020483</v>
      </c>
      <c r="T240" s="90">
        <f t="shared" si="31"/>
        <v>0.74277069989020483</v>
      </c>
      <c r="U240" s="90">
        <f t="shared" si="21"/>
        <v>6.1753806341269209E-2</v>
      </c>
    </row>
    <row r="241" spans="1:21" x14ac:dyDescent="0.25">
      <c r="A241" s="76">
        <v>43040</v>
      </c>
      <c r="B241" s="105">
        <v>6537474.5</v>
      </c>
      <c r="C241" s="94">
        <v>3333547.33</v>
      </c>
      <c r="D241" s="94">
        <v>5363866.91</v>
      </c>
      <c r="E241" s="94">
        <v>0</v>
      </c>
      <c r="F241" s="94">
        <v>1134462.23786083</v>
      </c>
      <c r="G241" s="94">
        <v>1645771.66212456</v>
      </c>
      <c r="H241" s="94">
        <f t="shared" si="32"/>
        <v>511309.42426372995</v>
      </c>
      <c r="I241" s="94">
        <v>4852557.49</v>
      </c>
      <c r="J241" s="94">
        <f t="shared" si="35"/>
        <v>4852557.49</v>
      </c>
      <c r="K241" s="94">
        <v>404422.57896354998</v>
      </c>
      <c r="M241" s="90">
        <f t="shared" ref="M241" si="37">C241/$B241</f>
        <v>0.50991362643173599</v>
      </c>
      <c r="N241" s="90">
        <f t="shared" ref="N241" si="38">D241/$B241</f>
        <v>0.82047997433871445</v>
      </c>
      <c r="O241" s="90">
        <f t="shared" si="34"/>
        <v>0</v>
      </c>
      <c r="P241" s="90">
        <f t="shared" ref="P241" si="39">F241/$B241</f>
        <v>0.17353218553446442</v>
      </c>
      <c r="Q241" s="90">
        <f t="shared" ref="Q241" si="40">G241/$B241</f>
        <v>0.25174425722418647</v>
      </c>
      <c r="R241" s="90">
        <f t="shared" ref="R241" si="41">H241/$B241</f>
        <v>7.8212071689722065E-2</v>
      </c>
      <c r="S241" s="90">
        <f t="shared" ref="S241" si="42">I241/$B241</f>
        <v>0.74226790330119075</v>
      </c>
      <c r="T241" s="90">
        <f t="shared" ref="T241" si="43">J241/$B241</f>
        <v>0.74226790330119075</v>
      </c>
      <c r="U241" s="90">
        <f t="shared" ref="U241" si="44">K241/$B241</f>
        <v>6.1862203663440675E-2</v>
      </c>
    </row>
    <row r="242" spans="1:21" x14ac:dyDescent="0.25">
      <c r="A242" s="76">
        <v>43070</v>
      </c>
      <c r="B242" s="105">
        <v>6559940.2999999998</v>
      </c>
      <c r="C242" s="105">
        <v>3382942.2</v>
      </c>
      <c r="D242" s="105">
        <v>5449151.4800000004</v>
      </c>
      <c r="E242" s="94">
        <v>0</v>
      </c>
      <c r="F242" s="94">
        <v>1064979.7101874701</v>
      </c>
      <c r="G242" s="94">
        <v>1659452.6065550838</v>
      </c>
      <c r="H242" s="94">
        <f t="shared" si="32"/>
        <v>594472.89636761369</v>
      </c>
      <c r="I242" s="141">
        <v>4854678.59</v>
      </c>
      <c r="J242" s="94">
        <f t="shared" si="35"/>
        <v>4854678.59</v>
      </c>
      <c r="K242" s="183">
        <v>407030.87847559003</v>
      </c>
      <c r="M242" s="90">
        <f t="shared" ref="M242:M248" si="45">C242/$B242</f>
        <v>0.51569710169466032</v>
      </c>
      <c r="N242" s="90">
        <f t="shared" ref="N242:N248" si="46">D242/$B242</f>
        <v>0.83067089497750468</v>
      </c>
      <c r="O242" s="90">
        <f t="shared" si="34"/>
        <v>0</v>
      </c>
      <c r="P242" s="90">
        <f t="shared" ref="P242:P248" si="47">F242/$B242</f>
        <v>0.16234594546347778</v>
      </c>
      <c r="Q242" s="90">
        <f t="shared" ref="Q242:Q248" si="48">G242/$B242</f>
        <v>0.25296763852486337</v>
      </c>
      <c r="R242" s="90">
        <f t="shared" ref="R242:R248" si="49">H242/$B242</f>
        <v>9.0621693061385594E-2</v>
      </c>
      <c r="S242" s="90">
        <f t="shared" ref="S242:S248" si="50">I242/$B242</f>
        <v>0.74004920288680065</v>
      </c>
      <c r="T242" s="90">
        <f t="shared" ref="T242:T248" si="51">J242/$B242</f>
        <v>0.74004920288680065</v>
      </c>
      <c r="U242" s="90">
        <f t="shared" ref="U242:U248" si="52">K242/$B242</f>
        <v>6.204795468574463E-2</v>
      </c>
    </row>
    <row r="243" spans="1:21" x14ac:dyDescent="0.25">
      <c r="A243" s="76">
        <v>43101</v>
      </c>
      <c r="B243" s="105">
        <v>6586990</v>
      </c>
      <c r="C243" s="105">
        <v>3406935.83</v>
      </c>
      <c r="D243" s="141">
        <v>5417635.9900000002</v>
      </c>
      <c r="E243" s="94">
        <v>0</v>
      </c>
      <c r="F243" s="94">
        <v>1156924</v>
      </c>
      <c r="G243" s="94">
        <v>1670284.7633440085</v>
      </c>
      <c r="H243" s="94">
        <f t="shared" si="32"/>
        <v>513360.76334400848</v>
      </c>
      <c r="I243" s="141">
        <v>4904275.2300000004</v>
      </c>
      <c r="J243" s="94">
        <f t="shared" si="35"/>
        <v>4904275.2300000004</v>
      </c>
      <c r="K243" s="183">
        <v>408279.29787439998</v>
      </c>
      <c r="M243" s="90">
        <f t="shared" si="45"/>
        <v>0.51722195266730331</v>
      </c>
      <c r="N243" s="90">
        <f t="shared" si="46"/>
        <v>0.82247521098407617</v>
      </c>
      <c r="O243" s="90">
        <f t="shared" si="34"/>
        <v>0</v>
      </c>
      <c r="P243" s="90">
        <f t="shared" si="47"/>
        <v>0.17563773438247213</v>
      </c>
      <c r="Q243" s="90">
        <f t="shared" si="48"/>
        <v>0.25357329574570608</v>
      </c>
      <c r="R243" s="90">
        <f t="shared" si="49"/>
        <v>7.7935561363233957E-2</v>
      </c>
      <c r="S243" s="90">
        <f t="shared" si="50"/>
        <v>0.74453965012851098</v>
      </c>
      <c r="T243" s="90">
        <f t="shared" si="51"/>
        <v>0.74453965012851098</v>
      </c>
      <c r="U243" s="90">
        <f t="shared" si="52"/>
        <v>6.1982680689419596E-2</v>
      </c>
    </row>
    <row r="244" spans="1:21" x14ac:dyDescent="0.25">
      <c r="A244" s="76">
        <v>43132</v>
      </c>
      <c r="B244" s="105">
        <v>6602485</v>
      </c>
      <c r="C244" s="105">
        <v>3431816.32</v>
      </c>
      <c r="D244" s="141">
        <v>5484092.7300000004</v>
      </c>
      <c r="E244" s="94">
        <v>0</v>
      </c>
      <c r="F244" s="94">
        <v>1147384.2063358701</v>
      </c>
      <c r="G244" s="94">
        <v>1674257.6124361232</v>
      </c>
      <c r="H244" s="94">
        <f t="shared" si="32"/>
        <v>526873.40610025311</v>
      </c>
      <c r="I244" s="141">
        <v>4957219.32</v>
      </c>
      <c r="J244" s="94">
        <f t="shared" si="35"/>
        <v>4957219.32</v>
      </c>
      <c r="K244" s="183">
        <v>410420.60047652002</v>
      </c>
      <c r="M244" s="90">
        <f t="shared" si="45"/>
        <v>0.51977646598212646</v>
      </c>
      <c r="N244" s="90">
        <f t="shared" si="46"/>
        <v>0.83061040350716442</v>
      </c>
      <c r="O244" s="90">
        <f t="shared" si="34"/>
        <v>0</v>
      </c>
      <c r="P244" s="90">
        <f t="shared" si="47"/>
        <v>0.17378066081723323</v>
      </c>
      <c r="Q244" s="90">
        <f t="shared" si="48"/>
        <v>0.25357991914197808</v>
      </c>
      <c r="R244" s="90">
        <f t="shared" si="49"/>
        <v>7.9799258324744868E-2</v>
      </c>
      <c r="S244" s="90">
        <f t="shared" si="50"/>
        <v>0.75081114459177123</v>
      </c>
      <c r="T244" s="90">
        <f t="shared" si="51"/>
        <v>0.75081114459177123</v>
      </c>
      <c r="U244" s="90">
        <f t="shared" si="52"/>
        <v>6.2161534706480975E-2</v>
      </c>
    </row>
    <row r="245" spans="1:21" x14ac:dyDescent="0.25">
      <c r="A245" s="76">
        <v>43160</v>
      </c>
      <c r="B245" s="105">
        <v>6616011.2000000002</v>
      </c>
      <c r="C245" s="105">
        <v>3463387.26</v>
      </c>
      <c r="D245" s="141">
        <v>5593531.1399999997</v>
      </c>
      <c r="E245" s="94">
        <v>0</v>
      </c>
      <c r="F245" s="94">
        <v>1114261.2380194101</v>
      </c>
      <c r="G245" s="94">
        <v>1723084.7770225923</v>
      </c>
      <c r="H245" s="94">
        <f t="shared" si="32"/>
        <v>608823.5390031822</v>
      </c>
      <c r="I245" s="141">
        <v>4984707.5999999996</v>
      </c>
      <c r="J245" s="94">
        <f t="shared" si="35"/>
        <v>4984707.5999999996</v>
      </c>
      <c r="K245" s="183">
        <v>383052</v>
      </c>
      <c r="M245" s="90">
        <f t="shared" si="45"/>
        <v>0.52348570087063939</v>
      </c>
      <c r="N245" s="90">
        <f t="shared" si="46"/>
        <v>0.84545369874827292</v>
      </c>
      <c r="O245" s="90">
        <f t="shared" si="34"/>
        <v>0</v>
      </c>
      <c r="P245" s="90">
        <f t="shared" si="47"/>
        <v>0.16841888629502472</v>
      </c>
      <c r="Q245" s="90">
        <f t="shared" si="48"/>
        <v>0.2604416354407913</v>
      </c>
      <c r="R245" s="90">
        <f t="shared" si="49"/>
        <v>9.2022749145766594E-2</v>
      </c>
      <c r="S245" s="90">
        <f t="shared" si="50"/>
        <v>0.75343094945183886</v>
      </c>
      <c r="T245" s="90">
        <f t="shared" si="51"/>
        <v>0.75343094945183886</v>
      </c>
      <c r="U245" s="90">
        <f t="shared" si="52"/>
        <v>5.7897725445204808E-2</v>
      </c>
    </row>
    <row r="246" spans="1:21" x14ac:dyDescent="0.25">
      <c r="A246" s="76">
        <v>43191</v>
      </c>
      <c r="B246" s="105">
        <v>6660461.2000000002</v>
      </c>
      <c r="C246" s="105">
        <v>3448113.19</v>
      </c>
      <c r="D246" s="141">
        <v>5645608.3700000001</v>
      </c>
      <c r="E246" s="94">
        <v>0</v>
      </c>
      <c r="F246" s="94">
        <v>1140444.533118699</v>
      </c>
      <c r="G246" s="94">
        <v>1740303.652759688</v>
      </c>
      <c r="H246" s="94">
        <f t="shared" si="32"/>
        <v>599859.119640989</v>
      </c>
      <c r="I246" s="141">
        <v>5045749.25</v>
      </c>
      <c r="J246" s="94">
        <f t="shared" si="35"/>
        <v>5045749.25</v>
      </c>
      <c r="K246" s="183">
        <v>386551.39486139</v>
      </c>
      <c r="M246" s="90">
        <f t="shared" si="45"/>
        <v>0.51769886295561629</v>
      </c>
      <c r="N246" s="90">
        <f t="shared" si="46"/>
        <v>0.84763024668622045</v>
      </c>
      <c r="O246" s="90">
        <f t="shared" si="34"/>
        <v>0</v>
      </c>
      <c r="P246" s="90">
        <f t="shared" si="47"/>
        <v>0.1712260606095414</v>
      </c>
      <c r="Q246" s="90">
        <f t="shared" si="48"/>
        <v>0.26128876071820489</v>
      </c>
      <c r="R246" s="90">
        <f t="shared" si="49"/>
        <v>9.006270010866349E-2</v>
      </c>
      <c r="S246" s="90">
        <f t="shared" si="50"/>
        <v>0.7575675465236551</v>
      </c>
      <c r="T246" s="90">
        <f t="shared" si="51"/>
        <v>0.7575675465236551</v>
      </c>
      <c r="U246" s="90">
        <f t="shared" si="52"/>
        <v>5.8036730979138501E-2</v>
      </c>
    </row>
    <row r="247" spans="1:21" x14ac:dyDescent="0.25">
      <c r="A247" s="76">
        <v>43221</v>
      </c>
      <c r="B247" s="105">
        <v>6672307</v>
      </c>
      <c r="C247" s="105">
        <v>3416686.82</v>
      </c>
      <c r="D247" s="141">
        <v>5728935.0199999996</v>
      </c>
      <c r="E247" s="94">
        <v>0</v>
      </c>
      <c r="F247" s="94">
        <v>1157774.7641530491</v>
      </c>
      <c r="G247" s="94">
        <v>1753442.01870784</v>
      </c>
      <c r="H247" s="94">
        <f t="shared" si="32"/>
        <v>595667.25455479091</v>
      </c>
      <c r="I247" s="141">
        <v>5133267.76</v>
      </c>
      <c r="J247" s="94">
        <f t="shared" si="35"/>
        <v>5133267.76</v>
      </c>
      <c r="K247" s="183">
        <v>390004.69910621003</v>
      </c>
      <c r="M247" s="90">
        <f t="shared" si="45"/>
        <v>0.51206978635725242</v>
      </c>
      <c r="N247" s="90">
        <f t="shared" si="46"/>
        <v>0.8586138227752409</v>
      </c>
      <c r="O247" s="90">
        <f t="shared" si="34"/>
        <v>0</v>
      </c>
      <c r="P247" s="90">
        <f t="shared" si="47"/>
        <v>0.17351940852737277</v>
      </c>
      <c r="Q247" s="90">
        <f t="shared" si="48"/>
        <v>0.26279396597126603</v>
      </c>
      <c r="R247" s="90">
        <f t="shared" si="49"/>
        <v>8.9274557443893232E-2</v>
      </c>
      <c r="S247" s="90">
        <f t="shared" si="50"/>
        <v>0.7693392645152568</v>
      </c>
      <c r="T247" s="90">
        <f t="shared" si="51"/>
        <v>0.7693392645152568</v>
      </c>
      <c r="U247" s="90">
        <f t="shared" si="52"/>
        <v>5.845125218402121E-2</v>
      </c>
    </row>
    <row r="248" spans="1:21" x14ac:dyDescent="0.25">
      <c r="A248" s="76">
        <v>43252</v>
      </c>
      <c r="B248" s="105">
        <v>6694191.0999999996</v>
      </c>
      <c r="C248" s="105">
        <v>3440673.55</v>
      </c>
      <c r="D248" s="141">
        <v>5790723.4000000004</v>
      </c>
      <c r="E248" s="94">
        <v>0</v>
      </c>
      <c r="F248" s="94">
        <v>1144227.7341663593</v>
      </c>
      <c r="G248" s="94">
        <v>1769548.58511094</v>
      </c>
      <c r="H248" s="94">
        <f t="shared" si="32"/>
        <v>625320.85094458074</v>
      </c>
      <c r="I248" s="141">
        <v>5165402.55</v>
      </c>
      <c r="J248" s="94">
        <f t="shared" si="35"/>
        <v>5165402.55</v>
      </c>
      <c r="K248" s="183">
        <v>361908</v>
      </c>
      <c r="L248" s="139"/>
      <c r="M248" s="90">
        <f t="shared" si="45"/>
        <v>0.51397898545202869</v>
      </c>
      <c r="N248" s="90">
        <f t="shared" si="46"/>
        <v>0.8650370617594112</v>
      </c>
      <c r="O248" s="90">
        <f t="shared" si="34"/>
        <v>0</v>
      </c>
      <c r="P248" s="90">
        <f t="shared" si="47"/>
        <v>0.17092845380024471</v>
      </c>
      <c r="Q248" s="90">
        <f t="shared" si="48"/>
        <v>0.26434091269234011</v>
      </c>
      <c r="R248" s="90">
        <f t="shared" si="49"/>
        <v>9.3412458892095387E-2</v>
      </c>
      <c r="S248" s="90">
        <f t="shared" si="50"/>
        <v>0.77162460300842028</v>
      </c>
      <c r="T248" s="90">
        <f t="shared" si="51"/>
        <v>0.77162460300842028</v>
      </c>
      <c r="U248" s="90">
        <f t="shared" si="52"/>
        <v>5.4062992017063875E-2</v>
      </c>
    </row>
    <row r="249" spans="1:21" x14ac:dyDescent="0.25">
      <c r="A249" s="76">
        <v>43282</v>
      </c>
      <c r="B249" s="105">
        <v>6734017.4000000004</v>
      </c>
    </row>
  </sheetData>
  <mergeCells count="2">
    <mergeCell ref="B1:K1"/>
    <mergeCell ref="M1:U1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34"/>
  <sheetViews>
    <sheetView workbookViewId="0">
      <pane xSplit="10" ySplit="13" topLeftCell="K332" activePane="bottomRight" state="frozen"/>
      <selection pane="topRight" activeCell="K1" sqref="K1"/>
      <selection pane="bottomLeft" activeCell="A14" sqref="A14"/>
      <selection pane="bottomRight" activeCell="D334" sqref="D334"/>
    </sheetView>
  </sheetViews>
  <sheetFormatPr defaultRowHeight="15" x14ac:dyDescent="0.25"/>
  <cols>
    <col min="2" max="2" width="10.5703125" bestFit="1" customWidth="1"/>
    <col min="3" max="3" width="10.140625" bestFit="1" customWidth="1"/>
    <col min="4" max="4" width="11.5703125" bestFit="1" customWidth="1"/>
    <col min="5" max="5" width="11.7109375" customWidth="1"/>
    <col min="10" max="10" width="12.7109375" customWidth="1"/>
  </cols>
  <sheetData>
    <row r="1" spans="1:10" x14ac:dyDescent="0.25">
      <c r="B1" s="214" t="s">
        <v>80</v>
      </c>
      <c r="C1" s="214"/>
      <c r="D1" s="214"/>
      <c r="E1" s="214"/>
      <c r="H1" s="214" t="s">
        <v>79</v>
      </c>
      <c r="I1" s="214"/>
      <c r="J1" s="214"/>
    </row>
    <row r="2" spans="1:10" ht="63.75" x14ac:dyDescent="0.25">
      <c r="B2" s="109" t="s">
        <v>81</v>
      </c>
      <c r="C2" s="109" t="s">
        <v>74</v>
      </c>
      <c r="D2" s="109" t="s">
        <v>78</v>
      </c>
      <c r="E2" s="109" t="s">
        <v>75</v>
      </c>
      <c r="H2" s="109" t="s">
        <v>74</v>
      </c>
      <c r="I2" s="109" t="s">
        <v>78</v>
      </c>
      <c r="J2" s="109" t="s">
        <v>75</v>
      </c>
    </row>
    <row r="3" spans="1:10" x14ac:dyDescent="0.25">
      <c r="A3" s="76">
        <v>33239</v>
      </c>
      <c r="B3" s="105">
        <v>461808</v>
      </c>
      <c r="C3" s="105">
        <f>D3+E3</f>
        <v>9840</v>
      </c>
      <c r="D3" s="105">
        <v>9840</v>
      </c>
      <c r="E3" s="105"/>
      <c r="H3" s="90">
        <f>C3/B3</f>
        <v>2.1307556387069951E-2</v>
      </c>
      <c r="I3" s="90">
        <f>D3/B3</f>
        <v>2.1307556387069951E-2</v>
      </c>
      <c r="J3" s="90">
        <f>E3/B3</f>
        <v>0</v>
      </c>
    </row>
    <row r="4" spans="1:10" x14ac:dyDescent="0.25">
      <c r="A4" s="76">
        <v>33270</v>
      </c>
      <c r="B4" s="105">
        <v>454114</v>
      </c>
      <c r="C4" s="105">
        <f t="shared" ref="C4:C67" si="0">D4+E4</f>
        <v>9805</v>
      </c>
      <c r="D4" s="105">
        <v>9805</v>
      </c>
      <c r="E4" s="108"/>
      <c r="H4" s="90">
        <f t="shared" ref="H4:H67" si="1">C4/B4</f>
        <v>2.1591494646718664E-2</v>
      </c>
      <c r="I4" s="90">
        <f t="shared" ref="I4:I67" si="2">D4/B4</f>
        <v>2.1591494646718664E-2</v>
      </c>
      <c r="J4" s="90">
        <f t="shared" ref="J4:J67" si="3">E4/B4</f>
        <v>0</v>
      </c>
    </row>
    <row r="5" spans="1:10" x14ac:dyDescent="0.25">
      <c r="A5" s="76">
        <v>33298</v>
      </c>
      <c r="B5" s="105">
        <v>446584</v>
      </c>
      <c r="C5" s="105">
        <f t="shared" si="0"/>
        <v>8663</v>
      </c>
      <c r="D5" s="105">
        <v>8663</v>
      </c>
      <c r="E5" s="108"/>
      <c r="H5" s="90">
        <f t="shared" si="1"/>
        <v>1.9398366264801247E-2</v>
      </c>
      <c r="I5" s="90">
        <f t="shared" si="2"/>
        <v>1.9398366264801247E-2</v>
      </c>
      <c r="J5" s="90">
        <f t="shared" si="3"/>
        <v>0</v>
      </c>
    </row>
    <row r="6" spans="1:10" x14ac:dyDescent="0.25">
      <c r="A6" s="76">
        <v>33329</v>
      </c>
      <c r="B6" s="105">
        <v>445579</v>
      </c>
      <c r="C6" s="105">
        <f t="shared" si="0"/>
        <v>8808</v>
      </c>
      <c r="D6" s="105">
        <v>8808</v>
      </c>
      <c r="E6" s="108"/>
      <c r="H6" s="90">
        <f t="shared" si="1"/>
        <v>1.9767538416307771E-2</v>
      </c>
      <c r="I6" s="90">
        <f t="shared" si="2"/>
        <v>1.9767538416307771E-2</v>
      </c>
      <c r="J6" s="90">
        <f t="shared" si="3"/>
        <v>0</v>
      </c>
    </row>
    <row r="7" spans="1:10" x14ac:dyDescent="0.25">
      <c r="A7" s="76">
        <v>33359</v>
      </c>
      <c r="B7" s="105">
        <v>441822</v>
      </c>
      <c r="C7" s="105">
        <f t="shared" si="0"/>
        <v>9665</v>
      </c>
      <c r="D7" s="105">
        <v>9665</v>
      </c>
      <c r="E7" s="108"/>
      <c r="H7" s="90">
        <f t="shared" si="1"/>
        <v>2.1875325357270575E-2</v>
      </c>
      <c r="I7" s="90">
        <f t="shared" si="2"/>
        <v>2.1875325357270575E-2</v>
      </c>
      <c r="J7" s="90">
        <f t="shared" si="3"/>
        <v>0</v>
      </c>
    </row>
    <row r="8" spans="1:10" x14ac:dyDescent="0.25">
      <c r="A8" s="76">
        <v>33390</v>
      </c>
      <c r="B8" s="105">
        <v>437374</v>
      </c>
      <c r="C8" s="105">
        <f t="shared" si="0"/>
        <v>10401</v>
      </c>
      <c r="D8" s="105">
        <v>10401</v>
      </c>
      <c r="E8" s="108"/>
      <c r="H8" s="90">
        <f t="shared" si="1"/>
        <v>2.3780563087883597E-2</v>
      </c>
      <c r="I8" s="90">
        <f t="shared" si="2"/>
        <v>2.3780563087883597E-2</v>
      </c>
      <c r="J8" s="90">
        <f t="shared" si="3"/>
        <v>0</v>
      </c>
    </row>
    <row r="9" spans="1:10" x14ac:dyDescent="0.25">
      <c r="A9" s="76">
        <v>33420</v>
      </c>
      <c r="B9" s="105">
        <v>433691</v>
      </c>
      <c r="C9" s="105">
        <f t="shared" si="0"/>
        <v>10113</v>
      </c>
      <c r="D9" s="105">
        <v>10113</v>
      </c>
      <c r="E9" s="108"/>
      <c r="H9" s="90">
        <f t="shared" si="1"/>
        <v>2.3318445621421702E-2</v>
      </c>
      <c r="I9" s="90">
        <f t="shared" si="2"/>
        <v>2.3318445621421702E-2</v>
      </c>
      <c r="J9" s="90">
        <f t="shared" si="3"/>
        <v>0</v>
      </c>
    </row>
    <row r="10" spans="1:10" x14ac:dyDescent="0.25">
      <c r="A10" s="76">
        <v>33451</v>
      </c>
      <c r="B10" s="105">
        <v>428626</v>
      </c>
      <c r="C10" s="105">
        <f t="shared" si="0"/>
        <v>9261</v>
      </c>
      <c r="D10" s="105">
        <v>9261</v>
      </c>
      <c r="E10" s="108"/>
      <c r="H10" s="90">
        <f t="shared" si="1"/>
        <v>2.1606248804318915E-2</v>
      </c>
      <c r="I10" s="90">
        <f t="shared" si="2"/>
        <v>2.1606248804318915E-2</v>
      </c>
      <c r="J10" s="90">
        <f t="shared" si="3"/>
        <v>0</v>
      </c>
    </row>
    <row r="11" spans="1:10" x14ac:dyDescent="0.25">
      <c r="A11" s="76">
        <v>33482</v>
      </c>
      <c r="B11" s="105">
        <v>422212</v>
      </c>
      <c r="C11" s="105">
        <f t="shared" si="0"/>
        <v>7956</v>
      </c>
      <c r="D11" s="105">
        <v>7956</v>
      </c>
      <c r="E11" s="108"/>
      <c r="H11" s="90">
        <f t="shared" si="1"/>
        <v>1.8843614108552103E-2</v>
      </c>
      <c r="I11" s="90">
        <f t="shared" si="2"/>
        <v>1.8843614108552103E-2</v>
      </c>
      <c r="J11" s="90">
        <f t="shared" si="3"/>
        <v>0</v>
      </c>
    </row>
    <row r="12" spans="1:10" x14ac:dyDescent="0.25">
      <c r="A12" s="76">
        <v>33512</v>
      </c>
      <c r="B12" s="105">
        <v>416659</v>
      </c>
      <c r="C12" s="105">
        <f t="shared" si="0"/>
        <v>7987</v>
      </c>
      <c r="D12" s="105">
        <v>7987</v>
      </c>
      <c r="E12" s="108"/>
      <c r="H12" s="90">
        <f t="shared" si="1"/>
        <v>1.9169152712409907E-2</v>
      </c>
      <c r="I12" s="90">
        <f t="shared" si="2"/>
        <v>1.9169152712409907E-2</v>
      </c>
      <c r="J12" s="90">
        <f t="shared" si="3"/>
        <v>0</v>
      </c>
    </row>
    <row r="13" spans="1:10" x14ac:dyDescent="0.25">
      <c r="A13" s="76">
        <v>33543</v>
      </c>
      <c r="B13" s="105">
        <v>410404</v>
      </c>
      <c r="C13" s="105">
        <f t="shared" si="0"/>
        <v>7863</v>
      </c>
      <c r="D13" s="105">
        <v>7863</v>
      </c>
      <c r="E13" s="108"/>
      <c r="H13" s="90">
        <f t="shared" si="1"/>
        <v>1.9159169988596604E-2</v>
      </c>
      <c r="I13" s="90">
        <f t="shared" si="2"/>
        <v>1.9159169988596604E-2</v>
      </c>
      <c r="J13" s="90">
        <f t="shared" si="3"/>
        <v>0</v>
      </c>
    </row>
    <row r="14" spans="1:10" x14ac:dyDescent="0.25">
      <c r="A14" s="76">
        <v>33573</v>
      </c>
      <c r="B14" s="105">
        <v>405679</v>
      </c>
      <c r="C14" s="105">
        <f t="shared" si="0"/>
        <v>9406</v>
      </c>
      <c r="D14" s="105">
        <v>9406</v>
      </c>
      <c r="E14" s="108"/>
      <c r="H14" s="90">
        <f t="shared" si="1"/>
        <v>2.3185819330061454E-2</v>
      </c>
      <c r="I14" s="90">
        <f t="shared" si="2"/>
        <v>2.3185819330061454E-2</v>
      </c>
      <c r="J14" s="90">
        <f t="shared" si="3"/>
        <v>0</v>
      </c>
    </row>
    <row r="15" spans="1:10" x14ac:dyDescent="0.25">
      <c r="A15" s="76">
        <v>33604</v>
      </c>
      <c r="B15" s="105">
        <v>404863</v>
      </c>
      <c r="C15" s="105">
        <f t="shared" si="0"/>
        <v>11866</v>
      </c>
      <c r="D15" s="105">
        <v>11866</v>
      </c>
      <c r="E15" s="108"/>
      <c r="H15" s="90">
        <f t="shared" si="1"/>
        <v>2.930867972622838E-2</v>
      </c>
      <c r="I15" s="90">
        <f t="shared" si="2"/>
        <v>2.930867972622838E-2</v>
      </c>
      <c r="J15" s="90">
        <f t="shared" si="3"/>
        <v>0</v>
      </c>
    </row>
    <row r="16" spans="1:10" x14ac:dyDescent="0.25">
      <c r="A16" s="76">
        <v>33635</v>
      </c>
      <c r="B16" s="105">
        <v>405937</v>
      </c>
      <c r="C16" s="105">
        <f t="shared" si="0"/>
        <v>14378</v>
      </c>
      <c r="D16" s="105">
        <v>14378</v>
      </c>
      <c r="E16" s="108"/>
      <c r="H16" s="90">
        <f t="shared" si="1"/>
        <v>3.5419289200048283E-2</v>
      </c>
      <c r="I16" s="90">
        <f t="shared" si="2"/>
        <v>3.5419289200048283E-2</v>
      </c>
      <c r="J16" s="90">
        <f t="shared" si="3"/>
        <v>0</v>
      </c>
    </row>
    <row r="17" spans="1:10" x14ac:dyDescent="0.25">
      <c r="A17" s="76">
        <v>33664</v>
      </c>
      <c r="B17" s="105">
        <v>407184</v>
      </c>
      <c r="C17" s="105">
        <f t="shared" si="0"/>
        <v>17063</v>
      </c>
      <c r="D17" s="105">
        <v>17063</v>
      </c>
      <c r="E17" s="108"/>
      <c r="H17" s="90">
        <f t="shared" si="1"/>
        <v>4.1904888207788128E-2</v>
      </c>
      <c r="I17" s="90">
        <f t="shared" si="2"/>
        <v>4.1904888207788128E-2</v>
      </c>
      <c r="J17" s="90">
        <f t="shared" si="3"/>
        <v>0</v>
      </c>
    </row>
    <row r="18" spans="1:10" x14ac:dyDescent="0.25">
      <c r="A18" s="76">
        <v>33695</v>
      </c>
      <c r="B18" s="105">
        <v>405493</v>
      </c>
      <c r="C18" s="105">
        <f t="shared" si="0"/>
        <v>18518</v>
      </c>
      <c r="D18" s="105">
        <v>18518</v>
      </c>
      <c r="E18" s="108"/>
      <c r="H18" s="90">
        <f t="shared" si="1"/>
        <v>4.5667866029746505E-2</v>
      </c>
      <c r="I18" s="90">
        <f t="shared" si="2"/>
        <v>4.5667866029746505E-2</v>
      </c>
      <c r="J18" s="90">
        <f t="shared" si="3"/>
        <v>0</v>
      </c>
    </row>
    <row r="19" spans="1:10" x14ac:dyDescent="0.25">
      <c r="A19" s="76">
        <v>33725</v>
      </c>
      <c r="B19" s="105">
        <v>403118</v>
      </c>
      <c r="C19" s="105">
        <f t="shared" si="0"/>
        <v>20512</v>
      </c>
      <c r="D19" s="105">
        <v>20512</v>
      </c>
      <c r="E19" s="108"/>
      <c r="H19" s="90">
        <f t="shared" si="1"/>
        <v>5.0883364176246164E-2</v>
      </c>
      <c r="I19" s="90">
        <f t="shared" si="2"/>
        <v>5.0883364176246164E-2</v>
      </c>
      <c r="J19" s="90">
        <f t="shared" si="3"/>
        <v>0</v>
      </c>
    </row>
    <row r="20" spans="1:10" x14ac:dyDescent="0.25">
      <c r="A20" s="76">
        <v>33756</v>
      </c>
      <c r="B20" s="105">
        <v>400904</v>
      </c>
      <c r="C20" s="105">
        <f t="shared" si="0"/>
        <v>21703</v>
      </c>
      <c r="D20" s="105">
        <v>21703</v>
      </c>
      <c r="E20" s="108"/>
      <c r="H20" s="90">
        <f t="shared" si="1"/>
        <v>5.4135154550715381E-2</v>
      </c>
      <c r="I20" s="90">
        <f t="shared" si="2"/>
        <v>5.4135154550715381E-2</v>
      </c>
      <c r="J20" s="90">
        <f t="shared" si="3"/>
        <v>0</v>
      </c>
    </row>
    <row r="21" spans="1:10" x14ac:dyDescent="0.25">
      <c r="A21" s="76">
        <v>33786</v>
      </c>
      <c r="B21" s="105">
        <v>398092</v>
      </c>
      <c r="C21" s="105">
        <f t="shared" si="0"/>
        <v>22705</v>
      </c>
      <c r="D21" s="105">
        <v>22705</v>
      </c>
      <c r="E21" s="108"/>
      <c r="H21" s="90">
        <f t="shared" si="1"/>
        <v>5.7034554826522511E-2</v>
      </c>
      <c r="I21" s="90">
        <f t="shared" si="2"/>
        <v>5.7034554826522511E-2</v>
      </c>
      <c r="J21" s="90">
        <f t="shared" si="3"/>
        <v>0</v>
      </c>
    </row>
    <row r="22" spans="1:10" x14ac:dyDescent="0.25">
      <c r="A22" s="76">
        <v>33817</v>
      </c>
      <c r="B22" s="105">
        <v>393916</v>
      </c>
      <c r="C22" s="105">
        <f t="shared" si="0"/>
        <v>23109</v>
      </c>
      <c r="D22" s="105">
        <v>23109</v>
      </c>
      <c r="E22" s="108"/>
      <c r="H22" s="90">
        <f t="shared" si="1"/>
        <v>5.8664791478386255E-2</v>
      </c>
      <c r="I22" s="90">
        <f t="shared" si="2"/>
        <v>5.8664791478386255E-2</v>
      </c>
      <c r="J22" s="90">
        <f t="shared" si="3"/>
        <v>0</v>
      </c>
    </row>
    <row r="23" spans="1:10" x14ac:dyDescent="0.25">
      <c r="A23" s="76">
        <v>33848</v>
      </c>
      <c r="B23" s="105">
        <v>391568</v>
      </c>
      <c r="C23" s="105">
        <f t="shared" si="0"/>
        <v>21964</v>
      </c>
      <c r="D23" s="105">
        <v>21964</v>
      </c>
      <c r="E23" s="108"/>
      <c r="H23" s="90">
        <f t="shared" si="1"/>
        <v>5.6092428390471134E-2</v>
      </c>
      <c r="I23" s="90">
        <f t="shared" si="2"/>
        <v>5.6092428390471134E-2</v>
      </c>
      <c r="J23" s="90">
        <f t="shared" si="3"/>
        <v>0</v>
      </c>
    </row>
    <row r="24" spans="1:10" x14ac:dyDescent="0.25">
      <c r="A24" s="76">
        <v>33878</v>
      </c>
      <c r="B24" s="105">
        <v>388523</v>
      </c>
      <c r="C24" s="105">
        <f t="shared" si="0"/>
        <v>24124</v>
      </c>
      <c r="D24" s="105">
        <v>24124</v>
      </c>
      <c r="E24" s="108"/>
      <c r="H24" s="90">
        <f t="shared" si="1"/>
        <v>6.2091562146899926E-2</v>
      </c>
      <c r="I24" s="90">
        <f t="shared" si="2"/>
        <v>6.2091562146899926E-2</v>
      </c>
      <c r="J24" s="90">
        <f t="shared" si="3"/>
        <v>0</v>
      </c>
    </row>
    <row r="25" spans="1:10" x14ac:dyDescent="0.25">
      <c r="A25" s="76">
        <v>33909</v>
      </c>
      <c r="B25" s="105">
        <v>387285</v>
      </c>
      <c r="C25" s="105">
        <f t="shared" si="0"/>
        <v>24481</v>
      </c>
      <c r="D25" s="105">
        <v>24481</v>
      </c>
      <c r="E25" s="108"/>
      <c r="H25" s="90">
        <f t="shared" si="1"/>
        <v>6.3211846572937241E-2</v>
      </c>
      <c r="I25" s="90">
        <f t="shared" si="2"/>
        <v>6.3211846572937241E-2</v>
      </c>
      <c r="J25" s="90">
        <f t="shared" si="3"/>
        <v>0</v>
      </c>
    </row>
    <row r="26" spans="1:10" x14ac:dyDescent="0.25">
      <c r="A26" s="76">
        <v>33939</v>
      </c>
      <c r="B26" s="105">
        <v>387295</v>
      </c>
      <c r="C26" s="105">
        <f t="shared" si="0"/>
        <v>23754</v>
      </c>
      <c r="D26" s="105">
        <v>23754</v>
      </c>
      <c r="E26" s="108"/>
      <c r="H26" s="90">
        <f t="shared" si="1"/>
        <v>6.1333092345628011E-2</v>
      </c>
      <c r="I26" s="90">
        <f t="shared" si="2"/>
        <v>6.1333092345628011E-2</v>
      </c>
      <c r="J26" s="90">
        <f t="shared" si="3"/>
        <v>0</v>
      </c>
    </row>
    <row r="27" spans="1:10" x14ac:dyDescent="0.25">
      <c r="A27" s="76">
        <v>33970</v>
      </c>
      <c r="B27" s="105">
        <v>389882</v>
      </c>
      <c r="C27" s="105">
        <f t="shared" si="0"/>
        <v>23313</v>
      </c>
      <c r="D27" s="105">
        <v>23313</v>
      </c>
      <c r="E27" s="108"/>
      <c r="H27" s="90">
        <f t="shared" si="1"/>
        <v>5.9795014901944693E-2</v>
      </c>
      <c r="I27" s="90">
        <f t="shared" si="2"/>
        <v>5.9795014901944693E-2</v>
      </c>
      <c r="J27" s="90">
        <f t="shared" si="3"/>
        <v>0</v>
      </c>
    </row>
    <row r="28" spans="1:10" x14ac:dyDescent="0.25">
      <c r="A28" s="76">
        <v>34001</v>
      </c>
      <c r="B28" s="105">
        <v>391463</v>
      </c>
      <c r="C28" s="105">
        <f t="shared" si="0"/>
        <v>22890</v>
      </c>
      <c r="D28" s="105">
        <v>22890</v>
      </c>
      <c r="E28" s="108"/>
      <c r="H28" s="90">
        <f t="shared" si="1"/>
        <v>5.8472959130237083E-2</v>
      </c>
      <c r="I28" s="90">
        <f t="shared" si="2"/>
        <v>5.8472959130237083E-2</v>
      </c>
      <c r="J28" s="90">
        <f t="shared" si="3"/>
        <v>0</v>
      </c>
    </row>
    <row r="29" spans="1:10" x14ac:dyDescent="0.25">
      <c r="A29" s="76">
        <v>34029</v>
      </c>
      <c r="B29" s="105">
        <v>395814</v>
      </c>
      <c r="C29" s="105">
        <f t="shared" si="0"/>
        <v>22309</v>
      </c>
      <c r="D29" s="105">
        <v>22309</v>
      </c>
      <c r="E29" s="108"/>
      <c r="H29" s="90">
        <f t="shared" si="1"/>
        <v>5.6362331802311184E-2</v>
      </c>
      <c r="I29" s="90">
        <f t="shared" si="2"/>
        <v>5.6362331802311184E-2</v>
      </c>
      <c r="J29" s="90">
        <f t="shared" si="3"/>
        <v>0</v>
      </c>
    </row>
    <row r="30" spans="1:10" x14ac:dyDescent="0.25">
      <c r="A30" s="76">
        <v>34060</v>
      </c>
      <c r="B30" s="105">
        <v>400087</v>
      </c>
      <c r="C30" s="105">
        <f t="shared" si="0"/>
        <v>22737</v>
      </c>
      <c r="D30" s="105">
        <v>22737</v>
      </c>
      <c r="E30" s="108"/>
      <c r="H30" s="90">
        <f t="shared" si="1"/>
        <v>5.6830139444670781E-2</v>
      </c>
      <c r="I30" s="90">
        <f t="shared" si="2"/>
        <v>5.6830139444670781E-2</v>
      </c>
      <c r="J30" s="90">
        <f t="shared" si="3"/>
        <v>0</v>
      </c>
    </row>
    <row r="31" spans="1:10" x14ac:dyDescent="0.25">
      <c r="A31" s="76">
        <v>34090</v>
      </c>
      <c r="B31" s="105">
        <v>403957</v>
      </c>
      <c r="C31" s="105">
        <f t="shared" si="0"/>
        <v>23981</v>
      </c>
      <c r="D31" s="105">
        <v>23981</v>
      </c>
      <c r="E31" s="108"/>
      <c r="H31" s="90">
        <f t="shared" si="1"/>
        <v>5.9365229467492828E-2</v>
      </c>
      <c r="I31" s="90">
        <f t="shared" si="2"/>
        <v>5.9365229467492828E-2</v>
      </c>
      <c r="J31" s="90">
        <f t="shared" si="3"/>
        <v>0</v>
      </c>
    </row>
    <row r="32" spans="1:10" x14ac:dyDescent="0.25">
      <c r="A32" s="76">
        <v>34121</v>
      </c>
      <c r="B32" s="105">
        <v>407229</v>
      </c>
      <c r="C32" s="105">
        <f t="shared" si="0"/>
        <v>24476</v>
      </c>
      <c r="D32" s="105">
        <v>24476</v>
      </c>
      <c r="E32" s="108"/>
      <c r="H32" s="90">
        <f t="shared" si="1"/>
        <v>6.0103774534721252E-2</v>
      </c>
      <c r="I32" s="90">
        <f t="shared" si="2"/>
        <v>6.0103774534721252E-2</v>
      </c>
      <c r="J32" s="90">
        <f t="shared" si="3"/>
        <v>0</v>
      </c>
    </row>
    <row r="33" spans="1:10" x14ac:dyDescent="0.25">
      <c r="A33" s="76">
        <v>34151</v>
      </c>
      <c r="B33" s="105">
        <v>410781</v>
      </c>
      <c r="C33" s="105">
        <f t="shared" si="0"/>
        <v>25937</v>
      </c>
      <c r="D33" s="105">
        <v>25937</v>
      </c>
      <c r="E33" s="108"/>
      <c r="H33" s="90">
        <f t="shared" si="1"/>
        <v>6.3140700275816072E-2</v>
      </c>
      <c r="I33" s="90">
        <f t="shared" si="2"/>
        <v>6.3140700275816072E-2</v>
      </c>
      <c r="J33" s="90">
        <f t="shared" si="3"/>
        <v>0</v>
      </c>
    </row>
    <row r="34" spans="1:10" x14ac:dyDescent="0.25">
      <c r="A34" s="76">
        <v>34182</v>
      </c>
      <c r="B34" s="105">
        <v>415045</v>
      </c>
      <c r="C34" s="105">
        <f t="shared" si="0"/>
        <v>27086</v>
      </c>
      <c r="D34" s="105">
        <v>27086</v>
      </c>
      <c r="E34" s="108"/>
      <c r="H34" s="90">
        <f t="shared" si="1"/>
        <v>6.5260393451312515E-2</v>
      </c>
      <c r="I34" s="90">
        <f t="shared" si="2"/>
        <v>6.5260393451312515E-2</v>
      </c>
      <c r="J34" s="90">
        <f t="shared" si="3"/>
        <v>0</v>
      </c>
    </row>
    <row r="35" spans="1:10" x14ac:dyDescent="0.25">
      <c r="A35" s="76">
        <v>34213</v>
      </c>
      <c r="B35" s="105">
        <v>419187</v>
      </c>
      <c r="C35" s="105">
        <f t="shared" si="0"/>
        <v>26948</v>
      </c>
      <c r="D35" s="105">
        <v>26948</v>
      </c>
      <c r="E35" s="108"/>
      <c r="H35" s="90">
        <f t="shared" si="1"/>
        <v>6.428634475782885E-2</v>
      </c>
      <c r="I35" s="90">
        <f t="shared" si="2"/>
        <v>6.428634475782885E-2</v>
      </c>
      <c r="J35" s="90">
        <f t="shared" si="3"/>
        <v>0</v>
      </c>
    </row>
    <row r="36" spans="1:10" x14ac:dyDescent="0.25">
      <c r="A36" s="76">
        <v>34243</v>
      </c>
      <c r="B36" s="105">
        <v>422617</v>
      </c>
      <c r="C36" s="105">
        <f t="shared" si="0"/>
        <v>29019</v>
      </c>
      <c r="D36" s="105">
        <v>29019</v>
      </c>
      <c r="E36" s="108"/>
      <c r="H36" s="90">
        <f t="shared" si="1"/>
        <v>6.8665008743140951E-2</v>
      </c>
      <c r="I36" s="90">
        <f t="shared" si="2"/>
        <v>6.8665008743140951E-2</v>
      </c>
      <c r="J36" s="90">
        <f t="shared" si="3"/>
        <v>0</v>
      </c>
    </row>
    <row r="37" spans="1:10" x14ac:dyDescent="0.25">
      <c r="A37" s="76">
        <v>34274</v>
      </c>
      <c r="B37" s="105">
        <v>426087</v>
      </c>
      <c r="C37" s="105">
        <f t="shared" si="0"/>
        <v>31011</v>
      </c>
      <c r="D37" s="105">
        <v>31011</v>
      </c>
      <c r="E37" s="108"/>
      <c r="H37" s="90">
        <f t="shared" si="1"/>
        <v>7.2780910940723378E-2</v>
      </c>
      <c r="I37" s="90">
        <f t="shared" si="2"/>
        <v>7.2780910940723378E-2</v>
      </c>
      <c r="J37" s="90">
        <f t="shared" si="3"/>
        <v>0</v>
      </c>
    </row>
    <row r="38" spans="1:10" x14ac:dyDescent="0.25">
      <c r="A38" s="76">
        <v>34304</v>
      </c>
      <c r="B38" s="105">
        <v>429685</v>
      </c>
      <c r="C38" s="105">
        <f t="shared" si="0"/>
        <v>32211</v>
      </c>
      <c r="D38" s="105">
        <v>32211</v>
      </c>
      <c r="E38" s="108"/>
      <c r="H38" s="90">
        <f t="shared" si="1"/>
        <v>7.4964217973631841E-2</v>
      </c>
      <c r="I38" s="90">
        <f t="shared" si="2"/>
        <v>7.4964217973631841E-2</v>
      </c>
      <c r="J38" s="90">
        <f t="shared" si="3"/>
        <v>0</v>
      </c>
    </row>
    <row r="39" spans="1:10" x14ac:dyDescent="0.25">
      <c r="A39" s="76">
        <v>34335</v>
      </c>
      <c r="B39" s="105">
        <v>437922</v>
      </c>
      <c r="C39" s="105">
        <f t="shared" si="0"/>
        <v>35390</v>
      </c>
      <c r="D39" s="105">
        <v>35390</v>
      </c>
      <c r="E39" s="108"/>
      <c r="H39" s="90">
        <f t="shared" si="1"/>
        <v>8.0813478199314032E-2</v>
      </c>
      <c r="I39" s="90">
        <f t="shared" si="2"/>
        <v>8.0813478199314032E-2</v>
      </c>
      <c r="J39" s="90">
        <f t="shared" si="3"/>
        <v>0</v>
      </c>
    </row>
    <row r="40" spans="1:10" x14ac:dyDescent="0.25">
      <c r="A40" s="76">
        <v>34366</v>
      </c>
      <c r="B40" s="105">
        <v>445346</v>
      </c>
      <c r="C40" s="105">
        <f t="shared" si="0"/>
        <v>36542</v>
      </c>
      <c r="D40" s="105">
        <v>36542</v>
      </c>
      <c r="E40" s="108"/>
      <c r="H40" s="90">
        <f t="shared" si="1"/>
        <v>8.2053055377167422E-2</v>
      </c>
      <c r="I40" s="90">
        <f t="shared" si="2"/>
        <v>8.2053055377167422E-2</v>
      </c>
      <c r="J40" s="90">
        <f t="shared" si="3"/>
        <v>0</v>
      </c>
    </row>
    <row r="41" spans="1:10" x14ac:dyDescent="0.25">
      <c r="A41" s="76">
        <v>34394</v>
      </c>
      <c r="B41" s="105">
        <v>453636</v>
      </c>
      <c r="C41" s="105">
        <f t="shared" si="0"/>
        <v>38282</v>
      </c>
      <c r="D41" s="105">
        <v>38282</v>
      </c>
      <c r="E41" s="108"/>
      <c r="H41" s="90">
        <f t="shared" si="1"/>
        <v>8.4389246003403612E-2</v>
      </c>
      <c r="I41" s="90">
        <f t="shared" si="2"/>
        <v>8.4389246003403612E-2</v>
      </c>
      <c r="J41" s="90">
        <f t="shared" si="3"/>
        <v>0</v>
      </c>
    </row>
    <row r="42" spans="1:10" x14ac:dyDescent="0.25">
      <c r="A42" s="76">
        <v>34425</v>
      </c>
      <c r="B42" s="105">
        <v>460558</v>
      </c>
      <c r="C42" s="105">
        <f t="shared" si="0"/>
        <v>38289</v>
      </c>
      <c r="D42" s="105">
        <v>38289</v>
      </c>
      <c r="E42" s="108"/>
      <c r="H42" s="90">
        <f t="shared" si="1"/>
        <v>8.3136108807142645E-2</v>
      </c>
      <c r="I42" s="90">
        <f t="shared" si="2"/>
        <v>8.3136108807142645E-2</v>
      </c>
      <c r="J42" s="90">
        <f t="shared" si="3"/>
        <v>0</v>
      </c>
    </row>
    <row r="43" spans="1:10" x14ac:dyDescent="0.25">
      <c r="A43" s="76">
        <v>34455</v>
      </c>
      <c r="B43" s="105">
        <v>468700</v>
      </c>
      <c r="C43" s="105">
        <f t="shared" si="0"/>
        <v>41408</v>
      </c>
      <c r="D43" s="105">
        <v>41408</v>
      </c>
      <c r="E43" s="108"/>
      <c r="H43" s="90">
        <f t="shared" si="1"/>
        <v>8.8346490292297838E-2</v>
      </c>
      <c r="I43" s="90">
        <f t="shared" si="2"/>
        <v>8.8346490292297838E-2</v>
      </c>
      <c r="J43" s="90">
        <f t="shared" si="3"/>
        <v>0</v>
      </c>
    </row>
    <row r="44" spans="1:10" x14ac:dyDescent="0.25">
      <c r="A44" s="76">
        <v>34486</v>
      </c>
      <c r="B44" s="105">
        <v>477493</v>
      </c>
      <c r="C44" s="105">
        <f t="shared" si="0"/>
        <v>42881</v>
      </c>
      <c r="D44" s="105">
        <v>42881</v>
      </c>
      <c r="E44" s="108"/>
      <c r="H44" s="90">
        <f t="shared" si="1"/>
        <v>8.9804457866398041E-2</v>
      </c>
      <c r="I44" s="90">
        <f t="shared" si="2"/>
        <v>8.9804457866398041E-2</v>
      </c>
      <c r="J44" s="90">
        <f t="shared" si="3"/>
        <v>0</v>
      </c>
    </row>
    <row r="45" spans="1:10" x14ac:dyDescent="0.25">
      <c r="A45" s="76">
        <v>34516</v>
      </c>
      <c r="B45" s="105">
        <v>485687</v>
      </c>
      <c r="C45" s="105">
        <f t="shared" si="0"/>
        <v>43090</v>
      </c>
      <c r="D45" s="105">
        <v>43090</v>
      </c>
      <c r="E45" s="108"/>
      <c r="H45" s="90">
        <f t="shared" si="1"/>
        <v>8.8719689841399912E-2</v>
      </c>
      <c r="I45" s="90">
        <f t="shared" si="2"/>
        <v>8.8719689841399912E-2</v>
      </c>
      <c r="J45" s="90">
        <f t="shared" si="3"/>
        <v>0</v>
      </c>
    </row>
    <row r="46" spans="1:10" x14ac:dyDescent="0.25">
      <c r="A46" s="76">
        <v>34547</v>
      </c>
      <c r="B46" s="105">
        <v>496352</v>
      </c>
      <c r="C46" s="105">
        <f t="shared" si="0"/>
        <v>42981</v>
      </c>
      <c r="D46" s="105">
        <v>42981</v>
      </c>
      <c r="E46" s="108"/>
      <c r="H46" s="90">
        <f t="shared" si="1"/>
        <v>8.6593788279285669E-2</v>
      </c>
      <c r="I46" s="90">
        <f t="shared" si="2"/>
        <v>8.6593788279285669E-2</v>
      </c>
      <c r="J46" s="90">
        <f t="shared" si="3"/>
        <v>0</v>
      </c>
    </row>
    <row r="47" spans="1:10" x14ac:dyDescent="0.25">
      <c r="A47" s="76">
        <v>34578</v>
      </c>
      <c r="B47" s="105">
        <v>507560</v>
      </c>
      <c r="C47" s="105">
        <f t="shared" si="0"/>
        <v>43455</v>
      </c>
      <c r="D47" s="105">
        <v>43455</v>
      </c>
      <c r="E47" s="108"/>
      <c r="H47" s="90">
        <f t="shared" si="1"/>
        <v>8.5615493734730874E-2</v>
      </c>
      <c r="I47" s="90">
        <f t="shared" si="2"/>
        <v>8.5615493734730874E-2</v>
      </c>
      <c r="J47" s="90">
        <f t="shared" si="3"/>
        <v>0</v>
      </c>
    </row>
    <row r="48" spans="1:10" x14ac:dyDescent="0.25">
      <c r="A48" s="76">
        <v>34608</v>
      </c>
      <c r="B48" s="105">
        <v>519575</v>
      </c>
      <c r="C48" s="105">
        <f t="shared" si="0"/>
        <v>42845</v>
      </c>
      <c r="D48" s="105">
        <v>42845</v>
      </c>
      <c r="E48" s="108"/>
      <c r="H48" s="90">
        <f t="shared" si="1"/>
        <v>8.2461627291536346E-2</v>
      </c>
      <c r="I48" s="90">
        <f t="shared" si="2"/>
        <v>8.2461627291536346E-2</v>
      </c>
      <c r="J48" s="90">
        <f t="shared" si="3"/>
        <v>0</v>
      </c>
    </row>
    <row r="49" spans="1:10" x14ac:dyDescent="0.25">
      <c r="A49" s="76">
        <v>34639</v>
      </c>
      <c r="B49" s="105">
        <v>531271</v>
      </c>
      <c r="C49" s="105">
        <f t="shared" si="0"/>
        <v>41937</v>
      </c>
      <c r="D49" s="105">
        <v>41937</v>
      </c>
      <c r="E49" s="108"/>
      <c r="H49" s="90">
        <f t="shared" si="1"/>
        <v>7.893711495639702E-2</v>
      </c>
      <c r="I49" s="90">
        <f t="shared" si="2"/>
        <v>7.893711495639702E-2</v>
      </c>
      <c r="J49" s="90">
        <f t="shared" si="3"/>
        <v>0</v>
      </c>
    </row>
    <row r="50" spans="1:10" x14ac:dyDescent="0.25">
      <c r="A50" s="76">
        <v>34669</v>
      </c>
      <c r="B50" s="105">
        <v>543087</v>
      </c>
      <c r="C50" s="105">
        <f t="shared" si="0"/>
        <v>38806</v>
      </c>
      <c r="D50" s="105">
        <v>38806</v>
      </c>
      <c r="E50" s="108"/>
      <c r="H50" s="90">
        <f t="shared" si="1"/>
        <v>7.1454481510328918E-2</v>
      </c>
      <c r="I50" s="90">
        <f t="shared" si="2"/>
        <v>7.1454481510328918E-2</v>
      </c>
      <c r="J50" s="90">
        <f t="shared" si="3"/>
        <v>0</v>
      </c>
    </row>
    <row r="51" spans="1:10" x14ac:dyDescent="0.25">
      <c r="A51" s="76">
        <v>34700</v>
      </c>
      <c r="B51" s="105">
        <v>563586</v>
      </c>
      <c r="C51" s="105">
        <f t="shared" si="0"/>
        <v>38278</v>
      </c>
      <c r="D51" s="105">
        <v>38278</v>
      </c>
      <c r="E51" s="108"/>
      <c r="H51" s="90">
        <f t="shared" si="1"/>
        <v>6.7918649505133197E-2</v>
      </c>
      <c r="I51" s="90">
        <f t="shared" si="2"/>
        <v>6.7918649505133197E-2</v>
      </c>
      <c r="J51" s="90">
        <f t="shared" si="3"/>
        <v>0</v>
      </c>
    </row>
    <row r="52" spans="1:10" x14ac:dyDescent="0.25">
      <c r="A52" s="76">
        <v>34731</v>
      </c>
      <c r="B52" s="105">
        <v>583908</v>
      </c>
      <c r="C52" s="105">
        <f t="shared" si="0"/>
        <v>37998</v>
      </c>
      <c r="D52" s="105">
        <v>37998</v>
      </c>
      <c r="E52" s="108"/>
      <c r="H52" s="90">
        <f t="shared" si="1"/>
        <v>6.5075320084670873E-2</v>
      </c>
      <c r="I52" s="90">
        <f t="shared" si="2"/>
        <v>6.5075320084670873E-2</v>
      </c>
      <c r="J52" s="90">
        <f t="shared" si="3"/>
        <v>0</v>
      </c>
    </row>
    <row r="53" spans="1:10" x14ac:dyDescent="0.25">
      <c r="A53" s="76">
        <v>34759</v>
      </c>
      <c r="B53" s="105">
        <v>605916</v>
      </c>
      <c r="C53" s="105">
        <f t="shared" si="0"/>
        <v>33742</v>
      </c>
      <c r="D53" s="105">
        <v>33742</v>
      </c>
      <c r="E53" s="108"/>
      <c r="H53" s="90">
        <f t="shared" si="1"/>
        <v>5.5687587058272106E-2</v>
      </c>
      <c r="I53" s="90">
        <f t="shared" si="2"/>
        <v>5.5687587058272106E-2</v>
      </c>
      <c r="J53" s="90">
        <f t="shared" si="3"/>
        <v>0</v>
      </c>
    </row>
    <row r="54" spans="1:10" x14ac:dyDescent="0.25">
      <c r="A54" s="76">
        <v>34790</v>
      </c>
      <c r="B54" s="105">
        <v>627387</v>
      </c>
      <c r="C54" s="105">
        <f t="shared" si="0"/>
        <v>31887</v>
      </c>
      <c r="D54" s="105">
        <v>31887</v>
      </c>
      <c r="E54" s="108"/>
      <c r="H54" s="90">
        <f t="shared" si="1"/>
        <v>5.0825088820775695E-2</v>
      </c>
      <c r="I54" s="90">
        <f t="shared" si="2"/>
        <v>5.0825088820775695E-2</v>
      </c>
      <c r="J54" s="90">
        <f t="shared" si="3"/>
        <v>0</v>
      </c>
    </row>
    <row r="55" spans="1:10" x14ac:dyDescent="0.25">
      <c r="A55" s="76">
        <v>34820</v>
      </c>
      <c r="B55" s="105">
        <v>647133</v>
      </c>
      <c r="C55" s="105">
        <f t="shared" si="0"/>
        <v>33731</v>
      </c>
      <c r="D55" s="105">
        <v>33731</v>
      </c>
      <c r="E55" s="108"/>
      <c r="H55" s="90">
        <f t="shared" si="1"/>
        <v>5.2123751995339446E-2</v>
      </c>
      <c r="I55" s="90">
        <f t="shared" si="2"/>
        <v>5.2123751995339446E-2</v>
      </c>
      <c r="J55" s="90">
        <f t="shared" si="3"/>
        <v>0</v>
      </c>
    </row>
    <row r="56" spans="1:10" x14ac:dyDescent="0.25">
      <c r="A56" s="76">
        <v>34851</v>
      </c>
      <c r="B56" s="105">
        <v>666974</v>
      </c>
      <c r="C56" s="105">
        <f t="shared" si="0"/>
        <v>33512</v>
      </c>
      <c r="D56" s="105">
        <v>33512</v>
      </c>
      <c r="E56" s="108"/>
      <c r="H56" s="90">
        <f t="shared" si="1"/>
        <v>5.0244837130083035E-2</v>
      </c>
      <c r="I56" s="90">
        <f t="shared" si="2"/>
        <v>5.0244837130083035E-2</v>
      </c>
      <c r="J56" s="90">
        <f t="shared" si="3"/>
        <v>0</v>
      </c>
    </row>
    <row r="57" spans="1:10" x14ac:dyDescent="0.25">
      <c r="A57" s="76">
        <v>34881</v>
      </c>
      <c r="B57" s="105">
        <v>686710</v>
      </c>
      <c r="C57" s="105">
        <f t="shared" si="0"/>
        <v>41823</v>
      </c>
      <c r="D57" s="105">
        <v>41823</v>
      </c>
      <c r="E57" s="108"/>
      <c r="H57" s="90">
        <f t="shared" si="1"/>
        <v>6.0903438132545035E-2</v>
      </c>
      <c r="I57" s="90">
        <f t="shared" si="2"/>
        <v>6.0903438132545035E-2</v>
      </c>
      <c r="J57" s="90">
        <f t="shared" si="3"/>
        <v>0</v>
      </c>
    </row>
    <row r="58" spans="1:10" x14ac:dyDescent="0.25">
      <c r="A58" s="76">
        <v>34912</v>
      </c>
      <c r="B58" s="105">
        <v>704492</v>
      </c>
      <c r="C58" s="105">
        <f t="shared" si="0"/>
        <v>47660</v>
      </c>
      <c r="D58" s="105">
        <v>47660</v>
      </c>
      <c r="E58" s="108"/>
      <c r="H58" s="90">
        <f t="shared" si="1"/>
        <v>6.7651584404081241E-2</v>
      </c>
      <c r="I58" s="90">
        <f t="shared" si="2"/>
        <v>6.7651584404081241E-2</v>
      </c>
      <c r="J58" s="90">
        <f t="shared" si="3"/>
        <v>0</v>
      </c>
    </row>
    <row r="59" spans="1:10" x14ac:dyDescent="0.25">
      <c r="A59" s="76">
        <v>34943</v>
      </c>
      <c r="B59" s="105">
        <v>721820</v>
      </c>
      <c r="C59" s="105">
        <f t="shared" si="0"/>
        <v>48713</v>
      </c>
      <c r="D59" s="105">
        <v>48713</v>
      </c>
      <c r="E59" s="108"/>
      <c r="H59" s="90">
        <f t="shared" si="1"/>
        <v>6.7486353938655069E-2</v>
      </c>
      <c r="I59" s="90">
        <f t="shared" si="2"/>
        <v>6.7486353938655069E-2</v>
      </c>
      <c r="J59" s="90">
        <f t="shared" si="3"/>
        <v>0</v>
      </c>
    </row>
    <row r="60" spans="1:10" x14ac:dyDescent="0.25">
      <c r="A60" s="76">
        <v>34973</v>
      </c>
      <c r="B60" s="105">
        <v>738530</v>
      </c>
      <c r="C60" s="105">
        <f t="shared" si="0"/>
        <v>49694</v>
      </c>
      <c r="D60" s="105">
        <v>49694</v>
      </c>
      <c r="E60" s="108"/>
      <c r="H60" s="90">
        <f t="shared" si="1"/>
        <v>6.7287720200939705E-2</v>
      </c>
      <c r="I60" s="90">
        <f t="shared" si="2"/>
        <v>6.7287720200939705E-2</v>
      </c>
      <c r="J60" s="90">
        <f t="shared" si="3"/>
        <v>0</v>
      </c>
    </row>
    <row r="61" spans="1:10" x14ac:dyDescent="0.25">
      <c r="A61" s="76">
        <v>35004</v>
      </c>
      <c r="B61" s="105">
        <v>755841</v>
      </c>
      <c r="C61" s="105">
        <f t="shared" si="0"/>
        <v>51257</v>
      </c>
      <c r="D61" s="105">
        <v>51257</v>
      </c>
      <c r="E61" s="108"/>
      <c r="H61" s="90">
        <f t="shared" si="1"/>
        <v>6.7814527129383032E-2</v>
      </c>
      <c r="I61" s="90">
        <f t="shared" si="2"/>
        <v>6.7814527129383032E-2</v>
      </c>
      <c r="J61" s="90">
        <f t="shared" si="3"/>
        <v>0</v>
      </c>
    </row>
    <row r="62" spans="1:10" x14ac:dyDescent="0.25">
      <c r="A62" s="76">
        <v>35034</v>
      </c>
      <c r="B62" s="105">
        <v>770733</v>
      </c>
      <c r="C62" s="105">
        <f t="shared" si="0"/>
        <v>51840</v>
      </c>
      <c r="D62" s="105">
        <v>51840</v>
      </c>
      <c r="E62" s="108"/>
      <c r="H62" s="90">
        <f t="shared" si="1"/>
        <v>6.726064668309259E-2</v>
      </c>
      <c r="I62" s="90">
        <f t="shared" si="2"/>
        <v>6.726064668309259E-2</v>
      </c>
      <c r="J62" s="90">
        <f t="shared" si="3"/>
        <v>0</v>
      </c>
    </row>
    <row r="63" spans="1:10" x14ac:dyDescent="0.25">
      <c r="A63" s="76">
        <v>35065</v>
      </c>
      <c r="B63" s="105">
        <v>774470</v>
      </c>
      <c r="C63" s="105">
        <f t="shared" si="0"/>
        <v>53540</v>
      </c>
      <c r="D63" s="105">
        <v>53540</v>
      </c>
      <c r="E63" s="108"/>
      <c r="H63" s="90">
        <f t="shared" si="1"/>
        <v>6.9131147752656649E-2</v>
      </c>
      <c r="I63" s="90">
        <f t="shared" si="2"/>
        <v>6.9131147752656649E-2</v>
      </c>
      <c r="J63" s="90">
        <f t="shared" si="3"/>
        <v>0</v>
      </c>
    </row>
    <row r="64" spans="1:10" x14ac:dyDescent="0.25">
      <c r="A64" s="76">
        <v>35096</v>
      </c>
      <c r="B64" s="105">
        <v>780115</v>
      </c>
      <c r="C64" s="105">
        <f t="shared" si="0"/>
        <v>55794</v>
      </c>
      <c r="D64" s="105">
        <v>55794</v>
      </c>
      <c r="E64" s="108"/>
      <c r="H64" s="90">
        <f t="shared" si="1"/>
        <v>7.1520224582273126E-2</v>
      </c>
      <c r="I64" s="90">
        <f t="shared" si="2"/>
        <v>7.1520224582273126E-2</v>
      </c>
      <c r="J64" s="90">
        <f t="shared" si="3"/>
        <v>0</v>
      </c>
    </row>
    <row r="65" spans="1:10" x14ac:dyDescent="0.25">
      <c r="A65" s="76">
        <v>35125</v>
      </c>
      <c r="B65" s="105">
        <v>783824</v>
      </c>
      <c r="C65" s="105">
        <f t="shared" si="0"/>
        <v>55753</v>
      </c>
      <c r="D65" s="105">
        <v>55753</v>
      </c>
      <c r="E65" s="108"/>
      <c r="H65" s="90">
        <f t="shared" si="1"/>
        <v>7.1129488252464845E-2</v>
      </c>
      <c r="I65" s="90">
        <f t="shared" si="2"/>
        <v>7.1129488252464845E-2</v>
      </c>
      <c r="J65" s="90">
        <f t="shared" si="3"/>
        <v>0</v>
      </c>
    </row>
    <row r="66" spans="1:10" x14ac:dyDescent="0.25">
      <c r="A66" s="76">
        <v>35156</v>
      </c>
      <c r="B66" s="105">
        <v>788033</v>
      </c>
      <c r="C66" s="105">
        <f t="shared" si="0"/>
        <v>56769</v>
      </c>
      <c r="D66" s="105">
        <v>56769</v>
      </c>
      <c r="E66" s="108"/>
      <c r="H66" s="90">
        <f t="shared" si="1"/>
        <v>7.2038861316721506E-2</v>
      </c>
      <c r="I66" s="90">
        <f t="shared" si="2"/>
        <v>7.2038861316721506E-2</v>
      </c>
      <c r="J66" s="90">
        <f t="shared" si="3"/>
        <v>0</v>
      </c>
    </row>
    <row r="67" spans="1:10" x14ac:dyDescent="0.25">
      <c r="A67" s="76">
        <v>35186</v>
      </c>
      <c r="B67" s="105">
        <v>794574</v>
      </c>
      <c r="C67" s="105">
        <f t="shared" si="0"/>
        <v>59394</v>
      </c>
      <c r="D67" s="105">
        <v>59394</v>
      </c>
      <c r="E67" s="108"/>
      <c r="H67" s="90">
        <f t="shared" si="1"/>
        <v>7.4749488405107645E-2</v>
      </c>
      <c r="I67" s="90">
        <f t="shared" si="2"/>
        <v>7.4749488405107645E-2</v>
      </c>
      <c r="J67" s="90">
        <f t="shared" si="3"/>
        <v>0</v>
      </c>
    </row>
    <row r="68" spans="1:10" x14ac:dyDescent="0.25">
      <c r="A68" s="76">
        <v>35217</v>
      </c>
      <c r="B68" s="105">
        <v>799019</v>
      </c>
      <c r="C68" s="105">
        <f t="shared" ref="C68:C131" si="4">D68+E68</f>
        <v>59997</v>
      </c>
      <c r="D68" s="105">
        <v>59997</v>
      </c>
      <c r="E68" s="108"/>
      <c r="H68" s="90">
        <f t="shared" ref="H68:H131" si="5">C68/B68</f>
        <v>7.5088327061058627E-2</v>
      </c>
      <c r="I68" s="90">
        <f t="shared" ref="I68:I131" si="6">D68/B68</f>
        <v>7.5088327061058627E-2</v>
      </c>
      <c r="J68" s="90">
        <f t="shared" ref="J68:J131" si="7">E68/B68</f>
        <v>0</v>
      </c>
    </row>
    <row r="69" spans="1:10" x14ac:dyDescent="0.25">
      <c r="A69" s="76">
        <v>35247</v>
      </c>
      <c r="B69" s="105">
        <v>807889</v>
      </c>
      <c r="C69" s="105">
        <f t="shared" si="4"/>
        <v>59521</v>
      </c>
      <c r="D69" s="105">
        <v>59521</v>
      </c>
      <c r="E69" s="108"/>
      <c r="H69" s="90">
        <f t="shared" si="5"/>
        <v>7.3674725116940565E-2</v>
      </c>
      <c r="I69" s="90">
        <f t="shared" si="6"/>
        <v>7.3674725116940565E-2</v>
      </c>
      <c r="J69" s="90">
        <f t="shared" si="7"/>
        <v>0</v>
      </c>
    </row>
    <row r="70" spans="1:10" x14ac:dyDescent="0.25">
      <c r="A70" s="76">
        <v>35278</v>
      </c>
      <c r="B70" s="105">
        <v>817346</v>
      </c>
      <c r="C70" s="105">
        <f t="shared" si="4"/>
        <v>59643</v>
      </c>
      <c r="D70" s="105">
        <v>59643</v>
      </c>
      <c r="E70" s="108"/>
      <c r="H70" s="90">
        <f t="shared" si="5"/>
        <v>7.297154448666783E-2</v>
      </c>
      <c r="I70" s="90">
        <f t="shared" si="6"/>
        <v>7.297154448666783E-2</v>
      </c>
      <c r="J70" s="90">
        <f t="shared" si="7"/>
        <v>0</v>
      </c>
    </row>
    <row r="71" spans="1:10" x14ac:dyDescent="0.25">
      <c r="A71" s="76">
        <v>35309</v>
      </c>
      <c r="B71" s="105">
        <v>825706</v>
      </c>
      <c r="C71" s="105">
        <f t="shared" si="4"/>
        <v>58775</v>
      </c>
      <c r="D71" s="105">
        <v>58775</v>
      </c>
      <c r="E71" s="108"/>
      <c r="H71" s="90">
        <f t="shared" si="5"/>
        <v>7.1181510125880157E-2</v>
      </c>
      <c r="I71" s="90">
        <f t="shared" si="6"/>
        <v>7.1181510125880157E-2</v>
      </c>
      <c r="J71" s="90">
        <f t="shared" si="7"/>
        <v>0</v>
      </c>
    </row>
    <row r="72" spans="1:10" x14ac:dyDescent="0.25">
      <c r="A72" s="76">
        <v>35339</v>
      </c>
      <c r="B72" s="105">
        <v>835208</v>
      </c>
      <c r="C72" s="105">
        <f t="shared" si="4"/>
        <v>58600</v>
      </c>
      <c r="D72" s="105">
        <v>58600</v>
      </c>
      <c r="E72" s="108"/>
      <c r="H72" s="90">
        <f t="shared" si="5"/>
        <v>7.0162163197670518E-2</v>
      </c>
      <c r="I72" s="90">
        <f t="shared" si="6"/>
        <v>7.0162163197670518E-2</v>
      </c>
      <c r="J72" s="90">
        <f t="shared" si="7"/>
        <v>0</v>
      </c>
    </row>
    <row r="73" spans="1:10" x14ac:dyDescent="0.25">
      <c r="A73" s="76">
        <v>35370</v>
      </c>
      <c r="B73" s="105">
        <v>842846</v>
      </c>
      <c r="C73" s="105">
        <f t="shared" si="4"/>
        <v>60471</v>
      </c>
      <c r="D73" s="105">
        <v>60471</v>
      </c>
      <c r="E73" s="108"/>
      <c r="H73" s="90">
        <f t="shared" si="5"/>
        <v>7.1746202746409193E-2</v>
      </c>
      <c r="I73" s="90">
        <f t="shared" si="6"/>
        <v>7.1746202746409193E-2</v>
      </c>
      <c r="J73" s="90">
        <f t="shared" si="7"/>
        <v>0</v>
      </c>
    </row>
    <row r="74" spans="1:10" x14ac:dyDescent="0.25">
      <c r="A74" s="76">
        <v>35400</v>
      </c>
      <c r="B74" s="105">
        <v>851019</v>
      </c>
      <c r="C74" s="105">
        <f t="shared" si="4"/>
        <v>60110</v>
      </c>
      <c r="D74" s="105">
        <v>60110</v>
      </c>
      <c r="E74" s="108"/>
      <c r="H74" s="90">
        <f t="shared" si="5"/>
        <v>7.0632970591725922E-2</v>
      </c>
      <c r="I74" s="90">
        <f t="shared" si="6"/>
        <v>7.0632970591725922E-2</v>
      </c>
      <c r="J74" s="90">
        <f t="shared" si="7"/>
        <v>0</v>
      </c>
    </row>
    <row r="75" spans="1:10" x14ac:dyDescent="0.25">
      <c r="A75" s="76">
        <v>35431</v>
      </c>
      <c r="B75" s="105">
        <v>855429</v>
      </c>
      <c r="C75" s="105">
        <f t="shared" si="4"/>
        <v>58951</v>
      </c>
      <c r="D75" s="105">
        <v>58951</v>
      </c>
      <c r="E75" s="108"/>
      <c r="H75" s="90">
        <f t="shared" si="5"/>
        <v>6.8913960129946494E-2</v>
      </c>
      <c r="I75" s="90">
        <f t="shared" si="6"/>
        <v>6.8913960129946494E-2</v>
      </c>
      <c r="J75" s="90">
        <f t="shared" si="7"/>
        <v>0</v>
      </c>
    </row>
    <row r="76" spans="1:10" x14ac:dyDescent="0.25">
      <c r="A76" s="76">
        <v>35462</v>
      </c>
      <c r="B76" s="105">
        <v>857865</v>
      </c>
      <c r="C76" s="105">
        <f t="shared" si="4"/>
        <v>59405</v>
      </c>
      <c r="D76" s="105">
        <v>59405</v>
      </c>
      <c r="E76" s="108"/>
      <c r="H76" s="90">
        <f t="shared" si="5"/>
        <v>6.9247492321052845E-2</v>
      </c>
      <c r="I76" s="90">
        <f t="shared" si="6"/>
        <v>6.9247492321052845E-2</v>
      </c>
      <c r="J76" s="90">
        <f t="shared" si="7"/>
        <v>0</v>
      </c>
    </row>
    <row r="77" spans="1:10" x14ac:dyDescent="0.25">
      <c r="A77" s="76">
        <v>35490</v>
      </c>
      <c r="B77" s="105">
        <v>859826</v>
      </c>
      <c r="C77" s="105">
        <f t="shared" si="4"/>
        <v>58980</v>
      </c>
      <c r="D77" s="105">
        <v>58980</v>
      </c>
      <c r="E77" s="108"/>
      <c r="H77" s="90">
        <f t="shared" si="5"/>
        <v>6.8595273927515563E-2</v>
      </c>
      <c r="I77" s="90">
        <f t="shared" si="6"/>
        <v>6.8595273927515563E-2</v>
      </c>
      <c r="J77" s="90">
        <f t="shared" si="7"/>
        <v>0</v>
      </c>
    </row>
    <row r="78" spans="1:10" x14ac:dyDescent="0.25">
      <c r="A78" s="76">
        <v>35521</v>
      </c>
      <c r="B78" s="105">
        <v>863415</v>
      </c>
      <c r="C78" s="105">
        <f t="shared" si="4"/>
        <v>56171</v>
      </c>
      <c r="D78" s="105">
        <v>56171</v>
      </c>
      <c r="E78" s="108"/>
      <c r="H78" s="90">
        <f t="shared" si="5"/>
        <v>6.5056780343172166E-2</v>
      </c>
      <c r="I78" s="90">
        <f t="shared" si="6"/>
        <v>6.5056780343172166E-2</v>
      </c>
      <c r="J78" s="90">
        <f t="shared" si="7"/>
        <v>0</v>
      </c>
    </row>
    <row r="79" spans="1:10" x14ac:dyDescent="0.25">
      <c r="A79" s="76">
        <v>35551</v>
      </c>
      <c r="B79" s="105">
        <v>866265</v>
      </c>
      <c r="C79" s="105">
        <f t="shared" si="4"/>
        <v>59279</v>
      </c>
      <c r="D79" s="105">
        <v>59279</v>
      </c>
      <c r="E79" s="108"/>
      <c r="H79" s="90">
        <f t="shared" si="5"/>
        <v>6.8430561086965311E-2</v>
      </c>
      <c r="I79" s="90">
        <f t="shared" si="6"/>
        <v>6.8430561086965311E-2</v>
      </c>
      <c r="J79" s="90">
        <f t="shared" si="7"/>
        <v>0</v>
      </c>
    </row>
    <row r="80" spans="1:10" x14ac:dyDescent="0.25">
      <c r="A80" s="76">
        <v>35582</v>
      </c>
      <c r="B80" s="105">
        <v>870486</v>
      </c>
      <c r="C80" s="105">
        <f t="shared" si="4"/>
        <v>57615</v>
      </c>
      <c r="D80" s="105">
        <v>57615</v>
      </c>
      <c r="E80" s="108"/>
      <c r="H80" s="90">
        <f t="shared" si="5"/>
        <v>6.6187164411604549E-2</v>
      </c>
      <c r="I80" s="90">
        <f t="shared" si="6"/>
        <v>6.6187164411604549E-2</v>
      </c>
      <c r="J80" s="90">
        <f t="shared" si="7"/>
        <v>0</v>
      </c>
    </row>
    <row r="81" spans="1:10" x14ac:dyDescent="0.25">
      <c r="A81" s="76">
        <v>35612</v>
      </c>
      <c r="B81" s="105">
        <v>871675</v>
      </c>
      <c r="C81" s="105">
        <f t="shared" si="4"/>
        <v>60331</v>
      </c>
      <c r="D81" s="105">
        <v>60331</v>
      </c>
      <c r="E81" s="108"/>
      <c r="H81" s="90">
        <f t="shared" si="5"/>
        <v>6.9212722631714796E-2</v>
      </c>
      <c r="I81" s="90">
        <f t="shared" si="6"/>
        <v>6.9212722631714796E-2</v>
      </c>
      <c r="J81" s="90">
        <f t="shared" si="7"/>
        <v>0</v>
      </c>
    </row>
    <row r="82" spans="1:10" x14ac:dyDescent="0.25">
      <c r="A82" s="76">
        <v>35643</v>
      </c>
      <c r="B82" s="105">
        <v>872488</v>
      </c>
      <c r="C82" s="105">
        <f t="shared" si="4"/>
        <v>63056</v>
      </c>
      <c r="D82" s="105">
        <v>63056</v>
      </c>
      <c r="E82" s="108"/>
      <c r="H82" s="90">
        <f t="shared" si="5"/>
        <v>7.2271481097734291E-2</v>
      </c>
      <c r="I82" s="90">
        <f t="shared" si="6"/>
        <v>7.2271481097734291E-2</v>
      </c>
      <c r="J82" s="90">
        <f t="shared" si="7"/>
        <v>0</v>
      </c>
    </row>
    <row r="83" spans="1:10" x14ac:dyDescent="0.25">
      <c r="A83" s="76">
        <v>35674</v>
      </c>
      <c r="B83" s="105">
        <v>875163</v>
      </c>
      <c r="C83" s="105">
        <f t="shared" si="4"/>
        <v>61931</v>
      </c>
      <c r="D83" s="105">
        <v>61931</v>
      </c>
      <c r="E83" s="108"/>
      <c r="H83" s="90">
        <f t="shared" si="5"/>
        <v>7.0765103186492123E-2</v>
      </c>
      <c r="I83" s="90">
        <f t="shared" si="6"/>
        <v>7.0765103186492123E-2</v>
      </c>
      <c r="J83" s="90">
        <f t="shared" si="7"/>
        <v>0</v>
      </c>
    </row>
    <row r="84" spans="1:10" x14ac:dyDescent="0.25">
      <c r="A84" s="76">
        <v>35704</v>
      </c>
      <c r="B84" s="105">
        <v>880091</v>
      </c>
      <c r="C84" s="105">
        <f t="shared" si="4"/>
        <v>53690</v>
      </c>
      <c r="D84" s="105">
        <v>53690</v>
      </c>
      <c r="E84" s="108"/>
      <c r="H84" s="90">
        <f t="shared" si="5"/>
        <v>6.1005055159068781E-2</v>
      </c>
      <c r="I84" s="90">
        <f t="shared" si="6"/>
        <v>6.1005055159068781E-2</v>
      </c>
      <c r="J84" s="90">
        <f t="shared" si="7"/>
        <v>0</v>
      </c>
    </row>
    <row r="85" spans="1:10" x14ac:dyDescent="0.25">
      <c r="A85" s="76">
        <v>35735</v>
      </c>
      <c r="B85" s="105">
        <v>882616</v>
      </c>
      <c r="C85" s="105">
        <f t="shared" si="4"/>
        <v>52035</v>
      </c>
      <c r="D85" s="105">
        <v>52035</v>
      </c>
      <c r="E85" s="108"/>
      <c r="H85" s="90">
        <f t="shared" si="5"/>
        <v>5.8955423423096794E-2</v>
      </c>
      <c r="I85" s="90">
        <f t="shared" si="6"/>
        <v>5.8955423423096794E-2</v>
      </c>
      <c r="J85" s="90">
        <f t="shared" si="7"/>
        <v>0</v>
      </c>
    </row>
    <row r="86" spans="1:10" x14ac:dyDescent="0.25">
      <c r="A86" s="76">
        <v>35765</v>
      </c>
      <c r="B86" s="105">
        <v>883282</v>
      </c>
      <c r="C86" s="105">
        <f t="shared" si="4"/>
        <v>52173</v>
      </c>
      <c r="D86" s="105">
        <v>52173</v>
      </c>
      <c r="E86" s="108"/>
      <c r="H86" s="90">
        <f t="shared" si="5"/>
        <v>5.9067206169717029E-2</v>
      </c>
      <c r="I86" s="90">
        <f t="shared" si="6"/>
        <v>5.9067206169717029E-2</v>
      </c>
      <c r="J86" s="90">
        <f t="shared" si="7"/>
        <v>0</v>
      </c>
    </row>
    <row r="87" spans="1:10" x14ac:dyDescent="0.25">
      <c r="A87" s="76">
        <v>35796</v>
      </c>
      <c r="B87" s="105">
        <v>881593</v>
      </c>
      <c r="C87" s="105">
        <f t="shared" si="4"/>
        <v>53103</v>
      </c>
      <c r="D87" s="105">
        <v>53103</v>
      </c>
      <c r="E87" s="108"/>
      <c r="H87" s="90">
        <f t="shared" si="5"/>
        <v>6.0235278637647986E-2</v>
      </c>
      <c r="I87" s="90">
        <f t="shared" si="6"/>
        <v>6.0235278637647986E-2</v>
      </c>
      <c r="J87" s="90">
        <f t="shared" si="7"/>
        <v>0</v>
      </c>
    </row>
    <row r="88" spans="1:10" x14ac:dyDescent="0.25">
      <c r="A88" s="76">
        <v>35827</v>
      </c>
      <c r="B88" s="105">
        <v>879755</v>
      </c>
      <c r="C88" s="105">
        <f t="shared" si="4"/>
        <v>58782</v>
      </c>
      <c r="D88" s="105">
        <v>58782</v>
      </c>
      <c r="E88" s="108"/>
      <c r="H88" s="90">
        <f t="shared" si="5"/>
        <v>6.6816329546294143E-2</v>
      </c>
      <c r="I88" s="90">
        <f t="shared" si="6"/>
        <v>6.6816329546294143E-2</v>
      </c>
      <c r="J88" s="90">
        <f t="shared" si="7"/>
        <v>0</v>
      </c>
    </row>
    <row r="89" spans="1:10" x14ac:dyDescent="0.25">
      <c r="A89" s="76">
        <v>35855</v>
      </c>
      <c r="B89" s="105">
        <v>879946</v>
      </c>
      <c r="C89" s="105">
        <f t="shared" si="4"/>
        <v>68594</v>
      </c>
      <c r="D89" s="105">
        <v>68594</v>
      </c>
      <c r="E89" s="108"/>
      <c r="H89" s="90">
        <f t="shared" si="5"/>
        <v>7.7952510722248861E-2</v>
      </c>
      <c r="I89" s="90">
        <f t="shared" si="6"/>
        <v>7.7952510722248861E-2</v>
      </c>
      <c r="J89" s="90">
        <f t="shared" si="7"/>
        <v>0</v>
      </c>
    </row>
    <row r="90" spans="1:10" x14ac:dyDescent="0.25">
      <c r="A90" s="76">
        <v>35886</v>
      </c>
      <c r="B90" s="105">
        <v>879264</v>
      </c>
      <c r="C90" s="105">
        <f t="shared" si="4"/>
        <v>74656</v>
      </c>
      <c r="D90" s="105">
        <v>74656</v>
      </c>
      <c r="E90" s="108"/>
      <c r="H90" s="90">
        <f t="shared" si="5"/>
        <v>8.490737707901154E-2</v>
      </c>
      <c r="I90" s="90">
        <f t="shared" si="6"/>
        <v>8.490737707901154E-2</v>
      </c>
      <c r="J90" s="90">
        <f t="shared" si="7"/>
        <v>0</v>
      </c>
    </row>
    <row r="91" spans="1:10" x14ac:dyDescent="0.25">
      <c r="A91" s="76">
        <v>35916</v>
      </c>
      <c r="B91" s="105">
        <v>879079</v>
      </c>
      <c r="C91" s="105">
        <f t="shared" si="4"/>
        <v>72826</v>
      </c>
      <c r="D91" s="105">
        <v>72826</v>
      </c>
      <c r="E91" s="108"/>
      <c r="H91" s="90">
        <f t="shared" si="5"/>
        <v>8.2843521458253466E-2</v>
      </c>
      <c r="I91" s="90">
        <f t="shared" si="6"/>
        <v>8.2843521458253466E-2</v>
      </c>
      <c r="J91" s="90">
        <f t="shared" si="7"/>
        <v>0</v>
      </c>
    </row>
    <row r="92" spans="1:10" x14ac:dyDescent="0.25">
      <c r="A92" s="76">
        <v>35947</v>
      </c>
      <c r="B92" s="105">
        <v>877729</v>
      </c>
      <c r="C92" s="105">
        <f t="shared" si="4"/>
        <v>70898</v>
      </c>
      <c r="D92" s="105">
        <v>70898</v>
      </c>
      <c r="E92" s="108"/>
      <c r="H92" s="90">
        <f t="shared" si="5"/>
        <v>8.0774362018345064E-2</v>
      </c>
      <c r="I92" s="90">
        <f t="shared" si="6"/>
        <v>8.0774362018345064E-2</v>
      </c>
      <c r="J92" s="90">
        <f t="shared" si="7"/>
        <v>0</v>
      </c>
    </row>
    <row r="93" spans="1:10" x14ac:dyDescent="0.25">
      <c r="A93" s="76">
        <v>35977</v>
      </c>
      <c r="B93" s="105">
        <v>877005</v>
      </c>
      <c r="C93" s="105">
        <f t="shared" si="4"/>
        <v>70210</v>
      </c>
      <c r="D93" s="105">
        <v>70210</v>
      </c>
      <c r="E93" s="108"/>
      <c r="H93" s="90">
        <f t="shared" si="5"/>
        <v>8.0056556119976516E-2</v>
      </c>
      <c r="I93" s="90">
        <f t="shared" si="6"/>
        <v>8.0056556119976516E-2</v>
      </c>
      <c r="J93" s="90">
        <f t="shared" si="7"/>
        <v>0</v>
      </c>
    </row>
    <row r="94" spans="1:10" x14ac:dyDescent="0.25">
      <c r="A94" s="76">
        <v>36008</v>
      </c>
      <c r="B94" s="105">
        <v>875521</v>
      </c>
      <c r="C94" s="105">
        <f t="shared" si="4"/>
        <v>67333</v>
      </c>
      <c r="D94" s="105">
        <v>67333</v>
      </c>
      <c r="E94" s="108"/>
      <c r="H94" s="90">
        <f t="shared" si="5"/>
        <v>7.6906207846527949E-2</v>
      </c>
      <c r="I94" s="90">
        <f t="shared" si="6"/>
        <v>7.6906207846527949E-2</v>
      </c>
      <c r="J94" s="90">
        <f t="shared" si="7"/>
        <v>0</v>
      </c>
    </row>
    <row r="95" spans="1:10" x14ac:dyDescent="0.25">
      <c r="A95" s="76">
        <v>36039</v>
      </c>
      <c r="B95" s="105">
        <v>872847</v>
      </c>
      <c r="C95" s="105">
        <f t="shared" si="4"/>
        <v>45811</v>
      </c>
      <c r="D95" s="105">
        <v>45811</v>
      </c>
      <c r="E95" s="108"/>
      <c r="H95" s="90">
        <f t="shared" si="5"/>
        <v>5.248457060630328E-2</v>
      </c>
      <c r="I95" s="90">
        <f t="shared" si="6"/>
        <v>5.248457060630328E-2</v>
      </c>
      <c r="J95" s="90">
        <f t="shared" si="7"/>
        <v>0</v>
      </c>
    </row>
    <row r="96" spans="1:10" x14ac:dyDescent="0.25">
      <c r="A96" s="76">
        <v>36069</v>
      </c>
      <c r="B96" s="105">
        <v>868144</v>
      </c>
      <c r="C96" s="105">
        <f t="shared" si="4"/>
        <v>42385</v>
      </c>
      <c r="D96" s="105">
        <v>42385</v>
      </c>
      <c r="E96" s="108"/>
      <c r="H96" s="90">
        <f t="shared" si="5"/>
        <v>4.8822545568477121E-2</v>
      </c>
      <c r="I96" s="90">
        <f t="shared" si="6"/>
        <v>4.8822545568477121E-2</v>
      </c>
      <c r="J96" s="90">
        <f t="shared" si="7"/>
        <v>0</v>
      </c>
    </row>
    <row r="97" spans="1:10" x14ac:dyDescent="0.25">
      <c r="A97" s="76">
        <v>36100</v>
      </c>
      <c r="B97" s="105">
        <v>865446</v>
      </c>
      <c r="C97" s="105">
        <f t="shared" si="4"/>
        <v>41189</v>
      </c>
      <c r="D97" s="105">
        <v>41189</v>
      </c>
      <c r="E97" s="108"/>
      <c r="H97" s="90">
        <f t="shared" si="5"/>
        <v>4.7592801861699056E-2</v>
      </c>
      <c r="I97" s="90">
        <f t="shared" si="6"/>
        <v>4.7592801861699056E-2</v>
      </c>
      <c r="J97" s="90">
        <f t="shared" si="7"/>
        <v>0</v>
      </c>
    </row>
    <row r="98" spans="1:10" x14ac:dyDescent="0.25">
      <c r="A98" s="76">
        <v>36130</v>
      </c>
      <c r="B98" s="105">
        <v>863872</v>
      </c>
      <c r="C98" s="105">
        <f t="shared" si="4"/>
        <v>44556</v>
      </c>
      <c r="D98" s="105">
        <v>44556</v>
      </c>
      <c r="E98" s="108"/>
      <c r="H98" s="90">
        <f t="shared" si="5"/>
        <v>5.157708549414728E-2</v>
      </c>
      <c r="I98" s="90">
        <f t="shared" si="6"/>
        <v>5.157708549414728E-2</v>
      </c>
      <c r="J98" s="90">
        <f t="shared" si="7"/>
        <v>0</v>
      </c>
    </row>
    <row r="99" spans="1:10" x14ac:dyDescent="0.25">
      <c r="A99" s="76">
        <v>36161</v>
      </c>
      <c r="B99" s="105">
        <v>842708</v>
      </c>
      <c r="C99" s="105">
        <f t="shared" si="4"/>
        <v>36136</v>
      </c>
      <c r="D99" s="105">
        <v>36136</v>
      </c>
      <c r="E99" s="108"/>
      <c r="H99" s="90">
        <f t="shared" si="5"/>
        <v>4.2880808061629888E-2</v>
      </c>
      <c r="I99" s="90">
        <f t="shared" si="6"/>
        <v>4.2880808061629888E-2</v>
      </c>
      <c r="J99" s="90">
        <f t="shared" si="7"/>
        <v>0</v>
      </c>
    </row>
    <row r="100" spans="1:10" x14ac:dyDescent="0.25">
      <c r="A100" s="76">
        <v>36192</v>
      </c>
      <c r="B100" s="105">
        <v>822205</v>
      </c>
      <c r="C100" s="105">
        <f t="shared" si="4"/>
        <v>35457</v>
      </c>
      <c r="D100" s="105">
        <v>35457</v>
      </c>
      <c r="E100" s="108"/>
      <c r="H100" s="90">
        <f t="shared" si="5"/>
        <v>4.3124281657250928E-2</v>
      </c>
      <c r="I100" s="90">
        <f t="shared" si="6"/>
        <v>4.3124281657250928E-2</v>
      </c>
      <c r="J100" s="90">
        <f t="shared" si="7"/>
        <v>0</v>
      </c>
    </row>
    <row r="101" spans="1:10" x14ac:dyDescent="0.25">
      <c r="A101" s="76">
        <v>36220</v>
      </c>
      <c r="B101" s="105">
        <v>800879</v>
      </c>
      <c r="C101" s="105">
        <f t="shared" si="4"/>
        <v>33848</v>
      </c>
      <c r="D101" s="105">
        <v>33848</v>
      </c>
      <c r="E101" s="108"/>
      <c r="H101" s="90">
        <f t="shared" si="5"/>
        <v>4.2263562910252357E-2</v>
      </c>
      <c r="I101" s="90">
        <f t="shared" si="6"/>
        <v>4.2263562910252357E-2</v>
      </c>
      <c r="J101" s="90">
        <f t="shared" si="7"/>
        <v>0</v>
      </c>
    </row>
    <row r="102" spans="1:10" x14ac:dyDescent="0.25">
      <c r="A102" s="76">
        <v>36251</v>
      </c>
      <c r="B102" s="105">
        <v>779123</v>
      </c>
      <c r="C102" s="105">
        <f t="shared" si="4"/>
        <v>44315</v>
      </c>
      <c r="D102" s="105">
        <v>44315</v>
      </c>
      <c r="E102" s="108"/>
      <c r="H102" s="90">
        <f t="shared" si="5"/>
        <v>5.6878053914465369E-2</v>
      </c>
      <c r="I102" s="90">
        <f t="shared" si="6"/>
        <v>5.6878053914465369E-2</v>
      </c>
      <c r="J102" s="90">
        <f t="shared" si="7"/>
        <v>0</v>
      </c>
    </row>
    <row r="103" spans="1:10" x14ac:dyDescent="0.25">
      <c r="A103" s="76">
        <v>36281</v>
      </c>
      <c r="B103" s="105">
        <v>755512</v>
      </c>
      <c r="C103" s="105">
        <f t="shared" si="4"/>
        <v>44310</v>
      </c>
      <c r="D103" s="105">
        <v>44310</v>
      </c>
      <c r="E103" s="108"/>
      <c r="H103" s="90">
        <f t="shared" si="5"/>
        <v>5.864896917587014E-2</v>
      </c>
      <c r="I103" s="90">
        <f t="shared" si="6"/>
        <v>5.864896917587014E-2</v>
      </c>
      <c r="J103" s="90">
        <f t="shared" si="7"/>
        <v>0</v>
      </c>
    </row>
    <row r="104" spans="1:10" x14ac:dyDescent="0.25">
      <c r="A104" s="76">
        <v>36312</v>
      </c>
      <c r="B104" s="105">
        <v>733232</v>
      </c>
      <c r="C104" s="105">
        <f t="shared" si="4"/>
        <v>41346</v>
      </c>
      <c r="D104" s="105">
        <v>41346</v>
      </c>
      <c r="E104" s="108"/>
      <c r="H104" s="90">
        <f t="shared" si="5"/>
        <v>5.6388700984135988E-2</v>
      </c>
      <c r="I104" s="90">
        <f t="shared" si="6"/>
        <v>5.6388700984135988E-2</v>
      </c>
      <c r="J104" s="90">
        <f t="shared" si="7"/>
        <v>0</v>
      </c>
    </row>
    <row r="105" spans="1:10" x14ac:dyDescent="0.25">
      <c r="A105" s="76">
        <v>36342</v>
      </c>
      <c r="B105" s="105">
        <v>709083</v>
      </c>
      <c r="C105" s="105">
        <f t="shared" si="4"/>
        <v>42156</v>
      </c>
      <c r="D105" s="105">
        <v>42156</v>
      </c>
      <c r="E105" s="108"/>
      <c r="H105" s="90">
        <f t="shared" si="5"/>
        <v>5.9451432342899208E-2</v>
      </c>
      <c r="I105" s="90">
        <f t="shared" si="6"/>
        <v>5.9451432342899208E-2</v>
      </c>
      <c r="J105" s="90">
        <f t="shared" si="7"/>
        <v>0</v>
      </c>
    </row>
    <row r="106" spans="1:10" x14ac:dyDescent="0.25">
      <c r="A106" s="76">
        <v>36373</v>
      </c>
      <c r="B106" s="105">
        <v>685813</v>
      </c>
      <c r="C106" s="105">
        <f t="shared" si="4"/>
        <v>41918</v>
      </c>
      <c r="D106" s="105">
        <v>41918</v>
      </c>
      <c r="E106" s="108"/>
      <c r="H106" s="90">
        <f t="shared" si="5"/>
        <v>6.1121617700451873E-2</v>
      </c>
      <c r="I106" s="90">
        <f t="shared" si="6"/>
        <v>6.1121617700451873E-2</v>
      </c>
      <c r="J106" s="90">
        <f t="shared" si="7"/>
        <v>0</v>
      </c>
    </row>
    <row r="107" spans="1:10" x14ac:dyDescent="0.25">
      <c r="A107" s="76">
        <v>36404</v>
      </c>
      <c r="B107" s="105">
        <v>663082</v>
      </c>
      <c r="C107" s="105">
        <f t="shared" si="4"/>
        <v>42562</v>
      </c>
      <c r="D107" s="105">
        <v>42562</v>
      </c>
      <c r="E107" s="108"/>
      <c r="H107" s="90">
        <f t="shared" si="5"/>
        <v>6.4188139626773152E-2</v>
      </c>
      <c r="I107" s="90">
        <f t="shared" si="6"/>
        <v>6.4188139626773152E-2</v>
      </c>
      <c r="J107" s="90">
        <f t="shared" si="7"/>
        <v>0</v>
      </c>
    </row>
    <row r="108" spans="1:10" x14ac:dyDescent="0.25">
      <c r="A108" s="76">
        <v>36434</v>
      </c>
      <c r="B108" s="105">
        <v>640037</v>
      </c>
      <c r="C108" s="105">
        <f t="shared" si="4"/>
        <v>40053</v>
      </c>
      <c r="D108" s="105">
        <v>40053</v>
      </c>
      <c r="E108" s="108"/>
      <c r="H108" s="90">
        <f t="shared" si="5"/>
        <v>6.2579194640309851E-2</v>
      </c>
      <c r="I108" s="90">
        <f t="shared" si="6"/>
        <v>6.2579194640309851E-2</v>
      </c>
      <c r="J108" s="90">
        <f t="shared" si="7"/>
        <v>0</v>
      </c>
    </row>
    <row r="109" spans="1:10" x14ac:dyDescent="0.25">
      <c r="A109" s="76">
        <v>36465</v>
      </c>
      <c r="B109" s="105">
        <v>618440</v>
      </c>
      <c r="C109" s="105">
        <f t="shared" si="4"/>
        <v>42175</v>
      </c>
      <c r="D109" s="105">
        <v>42175</v>
      </c>
      <c r="E109" s="108"/>
      <c r="H109" s="90">
        <f t="shared" si="5"/>
        <v>6.819578293771425E-2</v>
      </c>
      <c r="I109" s="90">
        <f t="shared" si="6"/>
        <v>6.819578293771425E-2</v>
      </c>
      <c r="J109" s="90">
        <f t="shared" si="7"/>
        <v>0</v>
      </c>
    </row>
    <row r="110" spans="1:10" x14ac:dyDescent="0.25">
      <c r="A110" s="76">
        <v>36495</v>
      </c>
      <c r="B110" s="105">
        <v>599290</v>
      </c>
      <c r="C110" s="105">
        <f t="shared" si="4"/>
        <v>36342</v>
      </c>
      <c r="D110" s="105">
        <v>36342</v>
      </c>
      <c r="E110" s="108"/>
      <c r="H110" s="90">
        <f t="shared" si="5"/>
        <v>6.0641759415308118E-2</v>
      </c>
      <c r="I110" s="90">
        <f t="shared" si="6"/>
        <v>6.0641759415308118E-2</v>
      </c>
      <c r="J110" s="90">
        <f t="shared" si="7"/>
        <v>0</v>
      </c>
    </row>
    <row r="111" spans="1:10" x14ac:dyDescent="0.25">
      <c r="A111" s="76">
        <v>36526</v>
      </c>
      <c r="B111" s="105">
        <v>602406</v>
      </c>
      <c r="C111" s="105">
        <f t="shared" si="4"/>
        <v>37560.38855304</v>
      </c>
      <c r="D111" s="105">
        <v>37560.38855304</v>
      </c>
      <c r="E111" s="105">
        <v>0</v>
      </c>
      <c r="H111" s="90">
        <f t="shared" si="5"/>
        <v>6.2350621595800841E-2</v>
      </c>
      <c r="I111" s="90">
        <f t="shared" si="6"/>
        <v>6.2350621595800841E-2</v>
      </c>
      <c r="J111" s="90">
        <f t="shared" si="7"/>
        <v>0</v>
      </c>
    </row>
    <row r="112" spans="1:10" x14ac:dyDescent="0.25">
      <c r="A112" s="76">
        <v>36557</v>
      </c>
      <c r="B112" s="105">
        <v>608290</v>
      </c>
      <c r="C112" s="105">
        <f t="shared" si="4"/>
        <v>38363.958918089993</v>
      </c>
      <c r="D112" s="105">
        <v>38363.958918089993</v>
      </c>
      <c r="E112" s="105">
        <v>0</v>
      </c>
      <c r="H112" s="90">
        <f t="shared" si="5"/>
        <v>6.3068534610284555E-2</v>
      </c>
      <c r="I112" s="90">
        <f t="shared" si="6"/>
        <v>6.3068534610284555E-2</v>
      </c>
      <c r="J112" s="90">
        <f t="shared" si="7"/>
        <v>0</v>
      </c>
    </row>
    <row r="113" spans="1:10" x14ac:dyDescent="0.25">
      <c r="A113" s="76">
        <v>36586</v>
      </c>
      <c r="B113" s="105">
        <v>612496</v>
      </c>
      <c r="C113" s="105">
        <f t="shared" si="4"/>
        <v>39199.865709120051</v>
      </c>
      <c r="D113" s="105">
        <v>39199.865709120051</v>
      </c>
      <c r="E113" s="105">
        <v>0</v>
      </c>
      <c r="H113" s="90">
        <f t="shared" si="5"/>
        <v>6.4000198710065126E-2</v>
      </c>
      <c r="I113" s="90">
        <f t="shared" si="6"/>
        <v>6.4000198710065126E-2</v>
      </c>
      <c r="J113" s="90">
        <f t="shared" si="7"/>
        <v>0</v>
      </c>
    </row>
    <row r="114" spans="1:10" x14ac:dyDescent="0.25">
      <c r="A114" s="76">
        <v>36617</v>
      </c>
      <c r="B114" s="105">
        <v>615430</v>
      </c>
      <c r="C114" s="105">
        <f t="shared" si="4"/>
        <v>28720.761634789997</v>
      </c>
      <c r="D114" s="105">
        <v>28720.761634789997</v>
      </c>
      <c r="E114" s="105">
        <v>0</v>
      </c>
      <c r="H114" s="90">
        <f t="shared" si="5"/>
        <v>4.6667795906585631E-2</v>
      </c>
      <c r="I114" s="90">
        <f t="shared" si="6"/>
        <v>4.6667795906585631E-2</v>
      </c>
      <c r="J114" s="90">
        <f t="shared" si="7"/>
        <v>0</v>
      </c>
    </row>
    <row r="115" spans="1:10" x14ac:dyDescent="0.25">
      <c r="A115" s="76">
        <v>36647</v>
      </c>
      <c r="B115" s="105">
        <v>620436</v>
      </c>
      <c r="C115" s="105">
        <f t="shared" si="4"/>
        <v>28570.131214296784</v>
      </c>
      <c r="D115" s="105">
        <v>28570.131214296784</v>
      </c>
      <c r="E115" s="105">
        <v>0</v>
      </c>
      <c r="H115" s="90">
        <f t="shared" si="5"/>
        <v>4.6048474321762088E-2</v>
      </c>
      <c r="I115" s="90">
        <f t="shared" si="6"/>
        <v>4.6048474321762088E-2</v>
      </c>
      <c r="J115" s="90">
        <f t="shared" si="7"/>
        <v>0</v>
      </c>
    </row>
    <row r="116" spans="1:10" x14ac:dyDescent="0.25">
      <c r="A116" s="76">
        <v>36678</v>
      </c>
      <c r="B116" s="105">
        <v>625726</v>
      </c>
      <c r="C116" s="105">
        <f t="shared" si="4"/>
        <v>28264.75757580674</v>
      </c>
      <c r="D116" s="105">
        <v>28264.75757580674</v>
      </c>
      <c r="E116" s="105">
        <v>0</v>
      </c>
      <c r="H116" s="90">
        <f t="shared" si="5"/>
        <v>4.5171141323529375E-2</v>
      </c>
      <c r="I116" s="90">
        <f t="shared" si="6"/>
        <v>4.5171141323529375E-2</v>
      </c>
      <c r="J116" s="90">
        <f t="shared" si="7"/>
        <v>0</v>
      </c>
    </row>
    <row r="117" spans="1:10" x14ac:dyDescent="0.25">
      <c r="A117" s="76">
        <v>36708</v>
      </c>
      <c r="B117" s="105">
        <v>631179</v>
      </c>
      <c r="C117" s="105">
        <f t="shared" si="4"/>
        <v>29213.626141894365</v>
      </c>
      <c r="D117" s="105">
        <v>29213.626141894365</v>
      </c>
      <c r="E117" s="105">
        <v>0</v>
      </c>
      <c r="H117" s="90">
        <f t="shared" si="5"/>
        <v>4.6284217538755827E-2</v>
      </c>
      <c r="I117" s="90">
        <f t="shared" si="6"/>
        <v>4.6284217538755827E-2</v>
      </c>
      <c r="J117" s="90">
        <f t="shared" si="7"/>
        <v>0</v>
      </c>
    </row>
    <row r="118" spans="1:10" x14ac:dyDescent="0.25">
      <c r="A118" s="76">
        <v>36739</v>
      </c>
      <c r="B118" s="105">
        <v>636586</v>
      </c>
      <c r="C118" s="105">
        <f t="shared" si="4"/>
        <v>31384.661327499853</v>
      </c>
      <c r="D118" s="105">
        <v>31384.661327499853</v>
      </c>
      <c r="E118" s="105">
        <v>0</v>
      </c>
      <c r="H118" s="90">
        <f t="shared" si="5"/>
        <v>4.9301526152789807E-2</v>
      </c>
      <c r="I118" s="90">
        <f t="shared" si="6"/>
        <v>4.9301526152789807E-2</v>
      </c>
      <c r="J118" s="90">
        <f t="shared" si="7"/>
        <v>0</v>
      </c>
    </row>
    <row r="119" spans="1:10" x14ac:dyDescent="0.25">
      <c r="A119" s="76">
        <v>36770</v>
      </c>
      <c r="B119" s="105">
        <v>640669</v>
      </c>
      <c r="C119" s="105">
        <f t="shared" si="4"/>
        <v>31430.688453504867</v>
      </c>
      <c r="D119" s="105">
        <v>31430.688453504867</v>
      </c>
      <c r="E119" s="105">
        <v>0</v>
      </c>
      <c r="H119" s="90">
        <f t="shared" si="5"/>
        <v>4.9059168546480111E-2</v>
      </c>
      <c r="I119" s="90">
        <f t="shared" si="6"/>
        <v>4.9059168546480111E-2</v>
      </c>
      <c r="J119" s="90">
        <f t="shared" si="7"/>
        <v>0</v>
      </c>
    </row>
    <row r="120" spans="1:10" x14ac:dyDescent="0.25">
      <c r="A120" s="76">
        <v>36800</v>
      </c>
      <c r="B120" s="105">
        <v>646185</v>
      </c>
      <c r="C120" s="105">
        <f t="shared" si="4"/>
        <v>30393.12604996455</v>
      </c>
      <c r="D120" s="105">
        <v>30393.12604996455</v>
      </c>
      <c r="E120" s="105">
        <v>0</v>
      </c>
      <c r="H120" s="90">
        <f t="shared" si="5"/>
        <v>4.7034713046518489E-2</v>
      </c>
      <c r="I120" s="90">
        <f t="shared" si="6"/>
        <v>4.7034713046518489E-2</v>
      </c>
      <c r="J120" s="90">
        <f t="shared" si="7"/>
        <v>0</v>
      </c>
    </row>
    <row r="121" spans="1:10" x14ac:dyDescent="0.25">
      <c r="A121" s="76">
        <v>36831</v>
      </c>
      <c r="B121" s="105">
        <v>651141</v>
      </c>
      <c r="C121" s="105">
        <f t="shared" si="4"/>
        <v>32533.310527048427</v>
      </c>
      <c r="D121" s="105">
        <v>32533.310527048427</v>
      </c>
      <c r="E121" s="105">
        <v>0</v>
      </c>
      <c r="H121" s="90">
        <f t="shared" si="5"/>
        <v>4.9963541732203048E-2</v>
      </c>
      <c r="I121" s="90">
        <f t="shared" si="6"/>
        <v>4.9963541732203048E-2</v>
      </c>
      <c r="J121" s="90">
        <f t="shared" si="7"/>
        <v>0</v>
      </c>
    </row>
    <row r="122" spans="1:10" x14ac:dyDescent="0.25">
      <c r="A122" s="76">
        <v>36861</v>
      </c>
      <c r="B122" s="105">
        <v>655707</v>
      </c>
      <c r="C122" s="105">
        <f t="shared" si="4"/>
        <v>33011.497622083953</v>
      </c>
      <c r="D122" s="105">
        <v>33011.497622083953</v>
      </c>
      <c r="E122" s="105">
        <v>0</v>
      </c>
      <c r="H122" s="90">
        <f t="shared" si="5"/>
        <v>5.0344891273211893E-2</v>
      </c>
      <c r="I122" s="90">
        <f t="shared" si="6"/>
        <v>5.0344891273211893E-2</v>
      </c>
      <c r="J122" s="90">
        <f t="shared" si="7"/>
        <v>0</v>
      </c>
    </row>
    <row r="123" spans="1:10" x14ac:dyDescent="0.25">
      <c r="A123" s="76">
        <v>36892</v>
      </c>
      <c r="B123" s="105">
        <v>650346</v>
      </c>
      <c r="C123" s="105">
        <f t="shared" si="4"/>
        <v>35597.85326288276</v>
      </c>
      <c r="D123" s="105">
        <v>35597.85326288276</v>
      </c>
      <c r="E123" s="105">
        <v>0</v>
      </c>
      <c r="H123" s="90">
        <f t="shared" si="5"/>
        <v>5.4736791281691226E-2</v>
      </c>
      <c r="I123" s="90">
        <f t="shared" si="6"/>
        <v>5.4736791281691226E-2</v>
      </c>
      <c r="J123" s="90">
        <f t="shared" si="7"/>
        <v>0</v>
      </c>
    </row>
    <row r="124" spans="1:10" x14ac:dyDescent="0.25">
      <c r="A124" s="76">
        <v>36923</v>
      </c>
      <c r="B124" s="105">
        <v>643305</v>
      </c>
      <c r="C124" s="105">
        <f t="shared" si="4"/>
        <v>35413.078753098358</v>
      </c>
      <c r="D124" s="105">
        <v>35413.078753098358</v>
      </c>
      <c r="E124" s="105">
        <v>0</v>
      </c>
      <c r="H124" s="90">
        <f t="shared" si="5"/>
        <v>5.5048660826665978E-2</v>
      </c>
      <c r="I124" s="90">
        <f t="shared" si="6"/>
        <v>5.5048660826665978E-2</v>
      </c>
      <c r="J124" s="90">
        <f t="shared" si="7"/>
        <v>0</v>
      </c>
    </row>
    <row r="125" spans="1:10" x14ac:dyDescent="0.25">
      <c r="A125" s="76">
        <v>36951</v>
      </c>
      <c r="B125" s="105">
        <v>636504</v>
      </c>
      <c r="C125" s="105">
        <f t="shared" si="4"/>
        <v>34407.125593500386</v>
      </c>
      <c r="D125" s="105">
        <v>34407.125593500386</v>
      </c>
      <c r="E125" s="105">
        <v>0</v>
      </c>
      <c r="H125" s="90">
        <f t="shared" si="5"/>
        <v>5.4056416917254858E-2</v>
      </c>
      <c r="I125" s="90">
        <f t="shared" si="6"/>
        <v>5.4056416917254858E-2</v>
      </c>
      <c r="J125" s="90">
        <f t="shared" si="7"/>
        <v>0</v>
      </c>
    </row>
    <row r="126" spans="1:10" x14ac:dyDescent="0.25">
      <c r="A126" s="76">
        <v>36982</v>
      </c>
      <c r="B126" s="105">
        <v>631110</v>
      </c>
      <c r="C126" s="105">
        <f t="shared" si="4"/>
        <v>34652.97769681902</v>
      </c>
      <c r="D126" s="105">
        <v>34652.97769681902</v>
      </c>
      <c r="E126" s="105">
        <v>0</v>
      </c>
      <c r="H126" s="90">
        <f t="shared" si="5"/>
        <v>5.4907983864649616E-2</v>
      </c>
      <c r="I126" s="90">
        <f t="shared" si="6"/>
        <v>5.4907983864649616E-2</v>
      </c>
      <c r="J126" s="90">
        <f t="shared" si="7"/>
        <v>0</v>
      </c>
    </row>
    <row r="127" spans="1:10" x14ac:dyDescent="0.25">
      <c r="A127" s="76">
        <v>37012</v>
      </c>
      <c r="B127" s="105">
        <v>624846</v>
      </c>
      <c r="C127" s="105">
        <f t="shared" si="4"/>
        <v>35458.567972244055</v>
      </c>
      <c r="D127" s="105">
        <v>35458.567972244055</v>
      </c>
      <c r="E127" s="105">
        <v>0</v>
      </c>
      <c r="H127" s="90">
        <f t="shared" si="5"/>
        <v>5.6747691386748185E-2</v>
      </c>
      <c r="I127" s="90">
        <f t="shared" si="6"/>
        <v>5.6747691386748185E-2</v>
      </c>
      <c r="J127" s="90">
        <f t="shared" si="7"/>
        <v>0</v>
      </c>
    </row>
    <row r="128" spans="1:10" x14ac:dyDescent="0.25">
      <c r="A128" s="76">
        <v>37043</v>
      </c>
      <c r="B128" s="105">
        <v>614766</v>
      </c>
      <c r="C128" s="105">
        <f t="shared" si="4"/>
        <v>37318.248260519693</v>
      </c>
      <c r="D128" s="105">
        <v>37318.248260519693</v>
      </c>
      <c r="E128" s="105">
        <v>0</v>
      </c>
      <c r="H128" s="90">
        <f t="shared" si="5"/>
        <v>6.0703175290305077E-2</v>
      </c>
      <c r="I128" s="90">
        <f t="shared" si="6"/>
        <v>6.0703175290305077E-2</v>
      </c>
      <c r="J128" s="90">
        <f t="shared" si="7"/>
        <v>0</v>
      </c>
    </row>
    <row r="129" spans="1:10" x14ac:dyDescent="0.25">
      <c r="A129" s="76">
        <v>37073</v>
      </c>
      <c r="B129" s="105">
        <v>606172</v>
      </c>
      <c r="C129" s="105">
        <f t="shared" si="4"/>
        <v>35551.875024407789</v>
      </c>
      <c r="D129" s="105">
        <v>35551.875024407789</v>
      </c>
      <c r="E129" s="105">
        <v>0</v>
      </c>
      <c r="H129" s="90">
        <f t="shared" si="5"/>
        <v>5.8649813954468021E-2</v>
      </c>
      <c r="I129" s="90">
        <f t="shared" si="6"/>
        <v>5.8649813954468021E-2</v>
      </c>
      <c r="J129" s="90">
        <f t="shared" si="7"/>
        <v>0</v>
      </c>
    </row>
    <row r="130" spans="1:10" x14ac:dyDescent="0.25">
      <c r="A130" s="76">
        <v>37104</v>
      </c>
      <c r="B130" s="105">
        <v>597320</v>
      </c>
      <c r="C130" s="105">
        <f t="shared" si="4"/>
        <v>36298.983942040795</v>
      </c>
      <c r="D130" s="105">
        <v>36298.983942040795</v>
      </c>
      <c r="E130" s="105">
        <v>0</v>
      </c>
      <c r="H130" s="90">
        <f t="shared" si="5"/>
        <v>6.0769744763344263E-2</v>
      </c>
      <c r="I130" s="90">
        <f t="shared" si="6"/>
        <v>6.0769744763344263E-2</v>
      </c>
      <c r="J130" s="90">
        <f t="shared" si="7"/>
        <v>0</v>
      </c>
    </row>
    <row r="131" spans="1:10" x14ac:dyDescent="0.25">
      <c r="A131" s="76">
        <v>37135</v>
      </c>
      <c r="B131" s="105">
        <v>588496</v>
      </c>
      <c r="C131" s="105">
        <f t="shared" si="4"/>
        <v>40054.178124202364</v>
      </c>
      <c r="D131" s="105">
        <v>40054.178124202364</v>
      </c>
      <c r="E131" s="105">
        <v>0</v>
      </c>
      <c r="H131" s="90">
        <f t="shared" si="5"/>
        <v>6.8061937760328636E-2</v>
      </c>
      <c r="I131" s="90">
        <f t="shared" si="6"/>
        <v>6.8061937760328636E-2</v>
      </c>
      <c r="J131" s="90">
        <f t="shared" si="7"/>
        <v>0</v>
      </c>
    </row>
    <row r="132" spans="1:10" x14ac:dyDescent="0.25">
      <c r="A132" s="76">
        <v>37165</v>
      </c>
      <c r="B132" s="105">
        <v>578770</v>
      </c>
      <c r="C132" s="105">
        <f t="shared" ref="C132:C195" si="8">D132+E132</f>
        <v>37492.403088172767</v>
      </c>
      <c r="D132" s="105">
        <v>37492.403088172767</v>
      </c>
      <c r="E132" s="105">
        <v>0</v>
      </c>
      <c r="H132" s="90">
        <f t="shared" ref="H132:H195" si="9">C132/B132</f>
        <v>6.4779451402409885E-2</v>
      </c>
      <c r="I132" s="90">
        <f t="shared" ref="I132:I195" si="10">D132/B132</f>
        <v>6.4779451402409885E-2</v>
      </c>
      <c r="J132" s="90">
        <f t="shared" ref="J132:J195" si="11">E132/B132</f>
        <v>0</v>
      </c>
    </row>
    <row r="133" spans="1:10" x14ac:dyDescent="0.25">
      <c r="A133" s="76">
        <v>37196</v>
      </c>
      <c r="B133" s="105">
        <v>569416</v>
      </c>
      <c r="C133" s="105">
        <f t="shared" si="8"/>
        <v>37233.727428845748</v>
      </c>
      <c r="D133" s="105">
        <v>37233.727428845748</v>
      </c>
      <c r="E133" s="105">
        <v>0</v>
      </c>
      <c r="H133" s="90">
        <f t="shared" si="9"/>
        <v>6.538932420031357E-2</v>
      </c>
      <c r="I133" s="90">
        <f t="shared" si="10"/>
        <v>6.538932420031357E-2</v>
      </c>
      <c r="J133" s="90">
        <f t="shared" si="11"/>
        <v>0</v>
      </c>
    </row>
    <row r="134" spans="1:10" x14ac:dyDescent="0.25">
      <c r="A134" s="76">
        <v>37226</v>
      </c>
      <c r="B134" s="105">
        <v>559563</v>
      </c>
      <c r="C134" s="105">
        <f t="shared" si="8"/>
        <v>35866.415034968333</v>
      </c>
      <c r="D134" s="105">
        <v>35866.415034968333</v>
      </c>
      <c r="E134" s="105">
        <v>0</v>
      </c>
      <c r="H134" s="90">
        <f t="shared" si="9"/>
        <v>6.4097188404108801E-2</v>
      </c>
      <c r="I134" s="90">
        <f t="shared" si="10"/>
        <v>6.4097188404108801E-2</v>
      </c>
      <c r="J134" s="90">
        <f t="shared" si="11"/>
        <v>0</v>
      </c>
    </row>
    <row r="135" spans="1:10" x14ac:dyDescent="0.25">
      <c r="A135" s="76">
        <v>37257</v>
      </c>
      <c r="B135" s="105">
        <v>554487</v>
      </c>
      <c r="C135" s="105">
        <f t="shared" si="8"/>
        <v>36167.368208637963</v>
      </c>
      <c r="D135" s="105">
        <v>36167.368208637963</v>
      </c>
      <c r="E135" s="105">
        <v>0</v>
      </c>
      <c r="H135" s="90">
        <f t="shared" si="9"/>
        <v>6.5226719848504949E-2</v>
      </c>
      <c r="I135" s="90">
        <f t="shared" si="10"/>
        <v>6.5226719848504949E-2</v>
      </c>
      <c r="J135" s="90">
        <f t="shared" si="11"/>
        <v>0</v>
      </c>
    </row>
    <row r="136" spans="1:10" x14ac:dyDescent="0.25">
      <c r="A136" s="76">
        <v>37288</v>
      </c>
      <c r="B136" s="105">
        <v>549214</v>
      </c>
      <c r="C136" s="105">
        <f t="shared" si="8"/>
        <v>35906.161192960419</v>
      </c>
      <c r="D136" s="105">
        <v>35906.161192960419</v>
      </c>
      <c r="E136" s="105">
        <v>0</v>
      </c>
      <c r="H136" s="90">
        <f t="shared" si="9"/>
        <v>6.537735963205675E-2</v>
      </c>
      <c r="I136" s="90">
        <f t="shared" si="10"/>
        <v>6.537735963205675E-2</v>
      </c>
      <c r="J136" s="90">
        <f t="shared" si="11"/>
        <v>0</v>
      </c>
    </row>
    <row r="137" spans="1:10" x14ac:dyDescent="0.25">
      <c r="A137" s="76">
        <v>37316</v>
      </c>
      <c r="B137" s="105">
        <v>543554</v>
      </c>
      <c r="C137" s="105">
        <f t="shared" si="8"/>
        <v>36720.957150749229</v>
      </c>
      <c r="D137" s="105">
        <v>36720.957150749229</v>
      </c>
      <c r="E137" s="105">
        <v>0</v>
      </c>
      <c r="H137" s="90">
        <f t="shared" si="9"/>
        <v>6.7557146393457196E-2</v>
      </c>
      <c r="I137" s="90">
        <f t="shared" si="10"/>
        <v>6.7557146393457196E-2</v>
      </c>
      <c r="J137" s="90">
        <f t="shared" si="11"/>
        <v>0</v>
      </c>
    </row>
    <row r="138" spans="1:10" x14ac:dyDescent="0.25">
      <c r="A138" s="76">
        <v>37347</v>
      </c>
      <c r="B138" s="105">
        <v>538925</v>
      </c>
      <c r="C138" s="105">
        <f t="shared" si="8"/>
        <v>33007.629062095199</v>
      </c>
      <c r="D138" s="105">
        <v>33007.629062095199</v>
      </c>
      <c r="E138" s="105">
        <v>0</v>
      </c>
      <c r="H138" s="90">
        <f t="shared" si="9"/>
        <v>6.1247166232954862E-2</v>
      </c>
      <c r="I138" s="90">
        <f t="shared" si="10"/>
        <v>6.1247166232954862E-2</v>
      </c>
      <c r="J138" s="90">
        <f t="shared" si="11"/>
        <v>0</v>
      </c>
    </row>
    <row r="139" spans="1:10" x14ac:dyDescent="0.25">
      <c r="A139" s="76">
        <v>37377</v>
      </c>
      <c r="B139" s="105">
        <v>533047</v>
      </c>
      <c r="C139" s="105">
        <f t="shared" si="8"/>
        <v>32888.831552356911</v>
      </c>
      <c r="D139" s="105">
        <v>32888.831552356911</v>
      </c>
      <c r="E139" s="105">
        <v>0</v>
      </c>
      <c r="H139" s="90">
        <f t="shared" si="9"/>
        <v>6.1699684178612602E-2</v>
      </c>
      <c r="I139" s="90">
        <f t="shared" si="10"/>
        <v>6.1699684178612602E-2</v>
      </c>
      <c r="J139" s="90">
        <f t="shared" si="11"/>
        <v>0</v>
      </c>
    </row>
    <row r="140" spans="1:10" x14ac:dyDescent="0.25">
      <c r="A140" s="76">
        <v>37408</v>
      </c>
      <c r="B140" s="105">
        <v>529383</v>
      </c>
      <c r="C140" s="105">
        <f t="shared" si="8"/>
        <v>42753.595436240925</v>
      </c>
      <c r="D140" s="105">
        <v>41998.595436240925</v>
      </c>
      <c r="E140" s="105">
        <v>755</v>
      </c>
      <c r="H140" s="90">
        <f t="shared" si="9"/>
        <v>8.0761179403647118E-2</v>
      </c>
      <c r="I140" s="90">
        <f t="shared" si="10"/>
        <v>7.9334990802955377E-2</v>
      </c>
      <c r="J140" s="90">
        <f t="shared" si="11"/>
        <v>1.4261886006917486E-3</v>
      </c>
    </row>
    <row r="141" spans="1:10" x14ac:dyDescent="0.25">
      <c r="A141" s="76">
        <v>37438</v>
      </c>
      <c r="B141" s="105">
        <v>525337</v>
      </c>
      <c r="C141" s="105">
        <f t="shared" si="8"/>
        <v>40514.616735969816</v>
      </c>
      <c r="D141" s="105">
        <v>39059.616735969816</v>
      </c>
      <c r="E141" s="105">
        <v>1455</v>
      </c>
      <c r="H141" s="90">
        <f t="shared" si="9"/>
        <v>7.7121194082978767E-2</v>
      </c>
      <c r="I141" s="90">
        <f t="shared" si="10"/>
        <v>7.4351543363535819E-2</v>
      </c>
      <c r="J141" s="90">
        <f t="shared" si="11"/>
        <v>2.7696507194429482E-3</v>
      </c>
    </row>
    <row r="142" spans="1:10" x14ac:dyDescent="0.25">
      <c r="A142" s="76">
        <v>37469</v>
      </c>
      <c r="B142" s="105">
        <v>521077</v>
      </c>
      <c r="C142" s="105">
        <f t="shared" si="8"/>
        <v>38807.628072506741</v>
      </c>
      <c r="D142" s="105">
        <v>37642.628072506741</v>
      </c>
      <c r="E142" s="105">
        <v>1165</v>
      </c>
      <c r="H142" s="90">
        <f t="shared" si="9"/>
        <v>7.4475803139472177E-2</v>
      </c>
      <c r="I142" s="90">
        <f t="shared" si="10"/>
        <v>7.2240049114635149E-2</v>
      </c>
      <c r="J142" s="90">
        <f t="shared" si="11"/>
        <v>2.2357540248370204E-3</v>
      </c>
    </row>
    <row r="143" spans="1:10" x14ac:dyDescent="0.25">
      <c r="A143" s="76">
        <v>37500</v>
      </c>
      <c r="B143" s="105">
        <v>517619</v>
      </c>
      <c r="C143" s="105">
        <f t="shared" si="8"/>
        <v>39515.948507363959</v>
      </c>
      <c r="D143" s="105">
        <v>38380.948507363959</v>
      </c>
      <c r="E143" s="105">
        <v>1135</v>
      </c>
      <c r="H143" s="90">
        <f t="shared" si="9"/>
        <v>7.6341765869034864E-2</v>
      </c>
      <c r="I143" s="90">
        <f t="shared" si="10"/>
        <v>7.4149033376603168E-2</v>
      </c>
      <c r="J143" s="90">
        <f t="shared" si="11"/>
        <v>2.192732492431692E-3</v>
      </c>
    </row>
    <row r="144" spans="1:10" x14ac:dyDescent="0.25">
      <c r="A144" s="76">
        <v>37530</v>
      </c>
      <c r="B144" s="105">
        <v>514408</v>
      </c>
      <c r="C144" s="105">
        <f t="shared" si="8"/>
        <v>36789.780109503139</v>
      </c>
      <c r="D144" s="105">
        <v>35854.780109503139</v>
      </c>
      <c r="E144" s="105">
        <v>935</v>
      </c>
      <c r="H144" s="90">
        <f t="shared" si="9"/>
        <v>7.1518677993933105E-2</v>
      </c>
      <c r="I144" s="90">
        <f t="shared" si="10"/>
        <v>6.9701054628822146E-2</v>
      </c>
      <c r="J144" s="90">
        <f t="shared" si="11"/>
        <v>1.8176233651109625E-3</v>
      </c>
    </row>
    <row r="145" spans="1:10" x14ac:dyDescent="0.25">
      <c r="A145" s="76">
        <v>37561</v>
      </c>
      <c r="B145" s="105">
        <v>510930</v>
      </c>
      <c r="C145" s="105">
        <f t="shared" si="8"/>
        <v>36437.092344922654</v>
      </c>
      <c r="D145" s="105">
        <v>35592.092344922654</v>
      </c>
      <c r="E145" s="105">
        <v>845</v>
      </c>
      <c r="H145" s="90">
        <f t="shared" si="9"/>
        <v>7.1315233681566267E-2</v>
      </c>
      <c r="I145" s="90">
        <f t="shared" si="10"/>
        <v>6.9661386774945017E-2</v>
      </c>
      <c r="J145" s="90">
        <f t="shared" si="11"/>
        <v>1.6538469066212592E-3</v>
      </c>
    </row>
    <row r="146" spans="1:10" x14ac:dyDescent="0.25">
      <c r="A146" s="76">
        <v>37591</v>
      </c>
      <c r="B146" s="105">
        <v>508101</v>
      </c>
      <c r="C146" s="105">
        <f t="shared" si="8"/>
        <v>39594.456428737154</v>
      </c>
      <c r="D146" s="105">
        <v>37823.456428737154</v>
      </c>
      <c r="E146" s="105">
        <v>1771</v>
      </c>
      <c r="H146" s="90">
        <f t="shared" si="9"/>
        <v>7.7926350132625513E-2</v>
      </c>
      <c r="I146" s="90">
        <f t="shared" si="10"/>
        <v>7.4440822648916563E-2</v>
      </c>
      <c r="J146" s="90">
        <f t="shared" si="11"/>
        <v>3.4855274837089474E-3</v>
      </c>
    </row>
    <row r="147" spans="1:10" x14ac:dyDescent="0.25">
      <c r="A147" s="76">
        <v>37622</v>
      </c>
      <c r="B147" s="105">
        <v>512414</v>
      </c>
      <c r="C147" s="105">
        <f t="shared" si="8"/>
        <v>39466.769582544861</v>
      </c>
      <c r="D147" s="105">
        <v>38771.769582544861</v>
      </c>
      <c r="E147" s="105">
        <v>695</v>
      </c>
      <c r="H147" s="90">
        <f t="shared" si="9"/>
        <v>7.7021255435145916E-2</v>
      </c>
      <c r="I147" s="90">
        <f t="shared" si="10"/>
        <v>7.5664930276192421E-2</v>
      </c>
      <c r="J147" s="90">
        <f t="shared" si="11"/>
        <v>1.3563251589535025E-3</v>
      </c>
    </row>
    <row r="148" spans="1:10" x14ac:dyDescent="0.25">
      <c r="A148" s="76">
        <v>37653</v>
      </c>
      <c r="B148" s="105">
        <v>518080</v>
      </c>
      <c r="C148" s="105">
        <f t="shared" si="8"/>
        <v>39400.115670792693</v>
      </c>
      <c r="D148" s="105">
        <v>38530.115670792693</v>
      </c>
      <c r="E148" s="105">
        <v>870</v>
      </c>
      <c r="H148" s="90">
        <f t="shared" si="9"/>
        <v>7.6050254151468294E-2</v>
      </c>
      <c r="I148" s="90">
        <f t="shared" si="10"/>
        <v>7.4370976819782067E-2</v>
      </c>
      <c r="J148" s="90">
        <f t="shared" si="11"/>
        <v>1.6792773316862261E-3</v>
      </c>
    </row>
    <row r="149" spans="1:10" x14ac:dyDescent="0.25">
      <c r="A149" s="76">
        <v>37681</v>
      </c>
      <c r="B149" s="105">
        <v>523097</v>
      </c>
      <c r="C149" s="105">
        <f t="shared" si="8"/>
        <v>42858.212491724174</v>
      </c>
      <c r="D149" s="105">
        <v>42335.212491724174</v>
      </c>
      <c r="E149" s="105">
        <v>523</v>
      </c>
      <c r="H149" s="90">
        <f t="shared" si="9"/>
        <v>8.1931673268483995E-2</v>
      </c>
      <c r="I149" s="90">
        <f t="shared" si="10"/>
        <v>8.0931858702543075E-2</v>
      </c>
      <c r="J149" s="90">
        <f t="shared" si="11"/>
        <v>9.9981456594092489E-4</v>
      </c>
    </row>
    <row r="150" spans="1:10" x14ac:dyDescent="0.25">
      <c r="A150" s="76">
        <v>37712</v>
      </c>
      <c r="B150" s="105">
        <v>527798</v>
      </c>
      <c r="C150" s="105">
        <f t="shared" si="8"/>
        <v>41923.614959734456</v>
      </c>
      <c r="D150" s="105">
        <v>41499.614959734456</v>
      </c>
      <c r="E150" s="105">
        <v>424</v>
      </c>
      <c r="H150" s="90">
        <f t="shared" si="9"/>
        <v>7.9431174350290179E-2</v>
      </c>
      <c r="I150" s="90">
        <f t="shared" si="10"/>
        <v>7.8627836709753457E-2</v>
      </c>
      <c r="J150" s="90">
        <f t="shared" si="11"/>
        <v>8.0333764053672045E-4</v>
      </c>
    </row>
    <row r="151" spans="1:10" x14ac:dyDescent="0.25">
      <c r="A151" s="76">
        <v>37742</v>
      </c>
      <c r="B151" s="105">
        <v>531209</v>
      </c>
      <c r="C151" s="105">
        <f t="shared" si="8"/>
        <v>43373.068799978922</v>
      </c>
      <c r="D151" s="105">
        <v>43373.068799978922</v>
      </c>
      <c r="E151" s="105">
        <v>0</v>
      </c>
      <c r="H151" s="90">
        <f t="shared" si="9"/>
        <v>8.1649725061094455E-2</v>
      </c>
      <c r="I151" s="90">
        <f t="shared" si="10"/>
        <v>8.1649725061094455E-2</v>
      </c>
      <c r="J151" s="90">
        <f t="shared" si="11"/>
        <v>0</v>
      </c>
    </row>
    <row r="152" spans="1:10" x14ac:dyDescent="0.25">
      <c r="A152" s="76">
        <v>37773</v>
      </c>
      <c r="B152" s="105">
        <v>534949</v>
      </c>
      <c r="C152" s="105">
        <f t="shared" si="8"/>
        <v>47956.169022725684</v>
      </c>
      <c r="D152" s="105">
        <v>47956.169022725684</v>
      </c>
      <c r="E152" s="105">
        <v>0</v>
      </c>
      <c r="H152" s="90">
        <f t="shared" si="9"/>
        <v>8.9646244824694854E-2</v>
      </c>
      <c r="I152" s="90">
        <f t="shared" si="10"/>
        <v>8.9646244824694854E-2</v>
      </c>
      <c r="J152" s="90">
        <f t="shared" si="11"/>
        <v>0</v>
      </c>
    </row>
    <row r="153" spans="1:10" x14ac:dyDescent="0.25">
      <c r="A153" s="76">
        <v>37803</v>
      </c>
      <c r="B153" s="105">
        <v>539630</v>
      </c>
      <c r="C153" s="105">
        <f t="shared" si="8"/>
        <v>47645.191254476704</v>
      </c>
      <c r="D153" s="105">
        <v>47645.191254476704</v>
      </c>
      <c r="E153" s="105">
        <v>0</v>
      </c>
      <c r="H153" s="90">
        <f t="shared" si="9"/>
        <v>8.8292332254464548E-2</v>
      </c>
      <c r="I153" s="90">
        <f t="shared" si="10"/>
        <v>8.8292332254464548E-2</v>
      </c>
      <c r="J153" s="90">
        <f t="shared" si="11"/>
        <v>0</v>
      </c>
    </row>
    <row r="154" spans="1:10" x14ac:dyDescent="0.25">
      <c r="A154" s="76">
        <v>37834</v>
      </c>
      <c r="B154" s="105">
        <v>542850</v>
      </c>
      <c r="C154" s="105">
        <f t="shared" si="8"/>
        <v>47793.476891866943</v>
      </c>
      <c r="D154" s="105">
        <v>47793.476891866943</v>
      </c>
      <c r="E154" s="105">
        <v>0</v>
      </c>
      <c r="H154" s="90">
        <f t="shared" si="9"/>
        <v>8.804177377151505E-2</v>
      </c>
      <c r="I154" s="90">
        <f t="shared" si="10"/>
        <v>8.804177377151505E-2</v>
      </c>
      <c r="J154" s="90">
        <f t="shared" si="11"/>
        <v>0</v>
      </c>
    </row>
    <row r="155" spans="1:10" x14ac:dyDescent="0.25">
      <c r="A155" s="76">
        <v>37865</v>
      </c>
      <c r="B155" s="105">
        <v>547361</v>
      </c>
      <c r="C155" s="105">
        <f t="shared" si="8"/>
        <v>52675.373083121798</v>
      </c>
      <c r="D155" s="105">
        <v>52675.373083121798</v>
      </c>
      <c r="E155" s="105">
        <v>0</v>
      </c>
      <c r="H155" s="90">
        <f t="shared" si="9"/>
        <v>9.6235159397768194E-2</v>
      </c>
      <c r="I155" s="90">
        <f t="shared" si="10"/>
        <v>9.6235159397768194E-2</v>
      </c>
      <c r="J155" s="90">
        <f t="shared" si="11"/>
        <v>0</v>
      </c>
    </row>
    <row r="156" spans="1:10" x14ac:dyDescent="0.25">
      <c r="A156" s="76">
        <v>37895</v>
      </c>
      <c r="B156" s="105">
        <v>551231</v>
      </c>
      <c r="C156" s="105">
        <f t="shared" si="8"/>
        <v>54092.929049656588</v>
      </c>
      <c r="D156" s="105">
        <v>54092.929049656588</v>
      </c>
      <c r="E156" s="105">
        <v>0</v>
      </c>
      <c r="H156" s="90">
        <f t="shared" si="9"/>
        <v>9.8131144746316137E-2</v>
      </c>
      <c r="I156" s="90">
        <f t="shared" si="10"/>
        <v>9.8131144746316137E-2</v>
      </c>
      <c r="J156" s="90">
        <f t="shared" si="11"/>
        <v>0</v>
      </c>
    </row>
    <row r="157" spans="1:10" x14ac:dyDescent="0.25">
      <c r="A157" s="76">
        <v>37926</v>
      </c>
      <c r="B157" s="105">
        <v>554615</v>
      </c>
      <c r="C157" s="105">
        <f t="shared" si="8"/>
        <v>54426.974372968187</v>
      </c>
      <c r="D157" s="105">
        <v>54426.974372968187</v>
      </c>
      <c r="E157" s="105">
        <v>0</v>
      </c>
      <c r="H157" s="90">
        <f t="shared" si="9"/>
        <v>9.8134695911520936E-2</v>
      </c>
      <c r="I157" s="90">
        <f t="shared" si="10"/>
        <v>9.8134695911520936E-2</v>
      </c>
      <c r="J157" s="90">
        <f t="shared" si="11"/>
        <v>0</v>
      </c>
    </row>
    <row r="158" spans="1:10" x14ac:dyDescent="0.25">
      <c r="A158" s="76">
        <v>37956</v>
      </c>
      <c r="B158" s="105">
        <v>559465</v>
      </c>
      <c r="C158" s="105">
        <f t="shared" si="8"/>
        <v>49296.202238121579</v>
      </c>
      <c r="D158" s="105">
        <v>49296.202238121579</v>
      </c>
      <c r="E158" s="105">
        <v>0</v>
      </c>
      <c r="H158" s="90">
        <f t="shared" si="9"/>
        <v>8.8113112059059237E-2</v>
      </c>
      <c r="I158" s="90">
        <f t="shared" si="10"/>
        <v>8.8113112059059237E-2</v>
      </c>
      <c r="J158" s="90">
        <f t="shared" si="11"/>
        <v>0</v>
      </c>
    </row>
    <row r="159" spans="1:10" x14ac:dyDescent="0.25">
      <c r="A159" s="76">
        <v>37987</v>
      </c>
      <c r="B159" s="105">
        <v>566024</v>
      </c>
      <c r="C159" s="105">
        <f t="shared" si="8"/>
        <v>53261.428513965904</v>
      </c>
      <c r="D159" s="105">
        <v>53261.428513965904</v>
      </c>
      <c r="E159" s="105">
        <v>0</v>
      </c>
      <c r="H159" s="90">
        <f t="shared" si="9"/>
        <v>9.4097473806704135E-2</v>
      </c>
      <c r="I159" s="90">
        <f t="shared" si="10"/>
        <v>9.4097473806704135E-2</v>
      </c>
      <c r="J159" s="90">
        <f t="shared" si="11"/>
        <v>0</v>
      </c>
    </row>
    <row r="160" spans="1:10" x14ac:dyDescent="0.25">
      <c r="A160" s="76">
        <v>38018</v>
      </c>
      <c r="B160" s="105">
        <v>571748</v>
      </c>
      <c r="C160" s="105">
        <f t="shared" si="8"/>
        <v>52959.752922395288</v>
      </c>
      <c r="D160" s="105">
        <v>52959.752922395288</v>
      </c>
      <c r="E160" s="105">
        <v>0</v>
      </c>
      <c r="H160" s="90">
        <f t="shared" si="9"/>
        <v>9.2627788680319456E-2</v>
      </c>
      <c r="I160" s="90">
        <f t="shared" si="10"/>
        <v>9.2627788680319456E-2</v>
      </c>
      <c r="J160" s="90">
        <f t="shared" si="11"/>
        <v>0</v>
      </c>
    </row>
    <row r="161" spans="1:10" x14ac:dyDescent="0.25">
      <c r="A161" s="76">
        <v>38047</v>
      </c>
      <c r="B161" s="105">
        <v>581717</v>
      </c>
      <c r="C161" s="105">
        <f t="shared" si="8"/>
        <v>51612.257603874314</v>
      </c>
      <c r="D161" s="105">
        <v>51612.257603874314</v>
      </c>
      <c r="E161" s="105">
        <v>0</v>
      </c>
      <c r="H161" s="90">
        <f t="shared" si="9"/>
        <v>8.8723997414334316E-2</v>
      </c>
      <c r="I161" s="90">
        <f t="shared" si="10"/>
        <v>8.8723997414334316E-2</v>
      </c>
      <c r="J161" s="90">
        <f t="shared" si="11"/>
        <v>0</v>
      </c>
    </row>
    <row r="162" spans="1:10" x14ac:dyDescent="0.25">
      <c r="A162" s="76">
        <v>38078</v>
      </c>
      <c r="B162" s="105">
        <v>590264</v>
      </c>
      <c r="C162" s="105">
        <f t="shared" si="8"/>
        <v>50497.599220863252</v>
      </c>
      <c r="D162" s="105">
        <v>50497.599220863252</v>
      </c>
      <c r="E162" s="105">
        <v>0</v>
      </c>
      <c r="H162" s="90">
        <f t="shared" si="9"/>
        <v>8.5550870832141634E-2</v>
      </c>
      <c r="I162" s="90">
        <f t="shared" si="10"/>
        <v>8.5550870832141634E-2</v>
      </c>
      <c r="J162" s="90">
        <f t="shared" si="11"/>
        <v>0</v>
      </c>
    </row>
    <row r="163" spans="1:10" x14ac:dyDescent="0.25">
      <c r="A163" s="76">
        <v>38108</v>
      </c>
      <c r="B163" s="105">
        <v>599299</v>
      </c>
      <c r="C163" s="105">
        <f t="shared" si="8"/>
        <v>50539.744509408956</v>
      </c>
      <c r="D163" s="105">
        <v>50539.744509408956</v>
      </c>
      <c r="E163" s="105">
        <v>0</v>
      </c>
      <c r="H163" s="90">
        <f t="shared" si="9"/>
        <v>8.4331434741938424E-2</v>
      </c>
      <c r="I163" s="90">
        <f t="shared" si="10"/>
        <v>8.4331434741938424E-2</v>
      </c>
      <c r="J163" s="90">
        <f t="shared" si="11"/>
        <v>0</v>
      </c>
    </row>
    <row r="164" spans="1:10" x14ac:dyDescent="0.25">
      <c r="A164" s="76">
        <v>38139</v>
      </c>
      <c r="B164" s="105">
        <v>609778</v>
      </c>
      <c r="C164" s="105">
        <f t="shared" si="8"/>
        <v>49804.818770632985</v>
      </c>
      <c r="D164" s="105">
        <v>49804.818770632985</v>
      </c>
      <c r="E164" s="105">
        <v>0</v>
      </c>
      <c r="H164" s="90">
        <f t="shared" si="9"/>
        <v>8.1676968947113515E-2</v>
      </c>
      <c r="I164" s="90">
        <f t="shared" si="10"/>
        <v>8.1676968947113515E-2</v>
      </c>
      <c r="J164" s="90">
        <f t="shared" si="11"/>
        <v>0</v>
      </c>
    </row>
    <row r="165" spans="1:10" x14ac:dyDescent="0.25">
      <c r="A165" s="76">
        <v>38169</v>
      </c>
      <c r="B165" s="105">
        <v>619966</v>
      </c>
      <c r="C165" s="105">
        <f t="shared" si="8"/>
        <v>49665.57069040848</v>
      </c>
      <c r="D165" s="105">
        <v>49665.57069040848</v>
      </c>
      <c r="E165" s="105">
        <v>0</v>
      </c>
      <c r="H165" s="90">
        <f t="shared" si="9"/>
        <v>8.0110152315463229E-2</v>
      </c>
      <c r="I165" s="90">
        <f t="shared" si="10"/>
        <v>8.0110152315463229E-2</v>
      </c>
      <c r="J165" s="90">
        <f t="shared" si="11"/>
        <v>0</v>
      </c>
    </row>
    <row r="166" spans="1:10" x14ac:dyDescent="0.25">
      <c r="A166" s="76">
        <v>38200</v>
      </c>
      <c r="B166" s="105">
        <v>630285</v>
      </c>
      <c r="C166" s="105">
        <f t="shared" si="8"/>
        <v>49594.470588058459</v>
      </c>
      <c r="D166" s="105">
        <v>49594.470588058459</v>
      </c>
      <c r="E166" s="105">
        <v>0</v>
      </c>
      <c r="H166" s="90">
        <f t="shared" si="9"/>
        <v>7.8685785935026953E-2</v>
      </c>
      <c r="I166" s="90">
        <f t="shared" si="10"/>
        <v>7.8685785935026953E-2</v>
      </c>
      <c r="J166" s="90">
        <f t="shared" si="11"/>
        <v>0</v>
      </c>
    </row>
    <row r="167" spans="1:10" x14ac:dyDescent="0.25">
      <c r="A167" s="76">
        <v>38231</v>
      </c>
      <c r="B167" s="105">
        <v>639225</v>
      </c>
      <c r="C167" s="105">
        <f t="shared" si="8"/>
        <v>49496.192557496557</v>
      </c>
      <c r="D167" s="105">
        <v>49496.192557496557</v>
      </c>
      <c r="E167" s="105">
        <v>0</v>
      </c>
      <c r="H167" s="90">
        <f t="shared" si="9"/>
        <v>7.7431565657626905E-2</v>
      </c>
      <c r="I167" s="90">
        <f t="shared" si="10"/>
        <v>7.7431565657626905E-2</v>
      </c>
      <c r="J167" s="90">
        <f t="shared" si="11"/>
        <v>0</v>
      </c>
    </row>
    <row r="168" spans="1:10" x14ac:dyDescent="0.25">
      <c r="A168" s="76">
        <v>38261</v>
      </c>
      <c r="B168" s="105">
        <v>647939</v>
      </c>
      <c r="C168" s="105">
        <f t="shared" si="8"/>
        <v>49416.059016801737</v>
      </c>
      <c r="D168" s="105">
        <v>49416.059016801737</v>
      </c>
      <c r="E168" s="105">
        <v>0</v>
      </c>
      <c r="H168" s="90">
        <f t="shared" si="9"/>
        <v>7.6266529745549719E-2</v>
      </c>
      <c r="I168" s="90">
        <f t="shared" si="10"/>
        <v>7.6266529745549719E-2</v>
      </c>
      <c r="J168" s="90">
        <f t="shared" si="11"/>
        <v>0</v>
      </c>
    </row>
    <row r="169" spans="1:10" x14ac:dyDescent="0.25">
      <c r="A169" s="76">
        <v>38292</v>
      </c>
      <c r="B169" s="105">
        <v>658727</v>
      </c>
      <c r="C169" s="105">
        <f t="shared" si="8"/>
        <v>50133.300805552739</v>
      </c>
      <c r="D169" s="105">
        <v>50133.300805552739</v>
      </c>
      <c r="E169" s="105">
        <v>0</v>
      </c>
      <c r="H169" s="90">
        <f t="shared" si="9"/>
        <v>7.6106339660516026E-2</v>
      </c>
      <c r="I169" s="90">
        <f t="shared" si="10"/>
        <v>7.6106339660516026E-2</v>
      </c>
      <c r="J169" s="90">
        <f t="shared" si="11"/>
        <v>0</v>
      </c>
    </row>
    <row r="170" spans="1:10" x14ac:dyDescent="0.25">
      <c r="A170" s="76">
        <v>38322</v>
      </c>
      <c r="B170" s="105">
        <v>669340</v>
      </c>
      <c r="C170" s="105">
        <f t="shared" si="8"/>
        <v>52934.843107155844</v>
      </c>
      <c r="D170" s="105">
        <v>52934.843107155844</v>
      </c>
      <c r="E170" s="105">
        <v>0</v>
      </c>
      <c r="H170" s="90">
        <f t="shared" si="9"/>
        <v>7.9085133276295821E-2</v>
      </c>
      <c r="I170" s="90">
        <f t="shared" si="10"/>
        <v>7.9085133276295821E-2</v>
      </c>
      <c r="J170" s="90">
        <f t="shared" si="11"/>
        <v>0</v>
      </c>
    </row>
    <row r="171" spans="1:10" x14ac:dyDescent="0.25">
      <c r="A171" s="76">
        <v>38353</v>
      </c>
      <c r="B171" s="105">
        <v>686738</v>
      </c>
      <c r="C171" s="105">
        <f t="shared" si="8"/>
        <v>54022.060713056584</v>
      </c>
      <c r="D171" s="105">
        <v>54022.060713056584</v>
      </c>
      <c r="E171" s="105">
        <v>0</v>
      </c>
      <c r="H171" s="90">
        <f t="shared" si="9"/>
        <v>7.8664731983750111E-2</v>
      </c>
      <c r="I171" s="90">
        <f t="shared" si="10"/>
        <v>7.8664731983750111E-2</v>
      </c>
      <c r="J171" s="90">
        <f t="shared" si="11"/>
        <v>0</v>
      </c>
    </row>
    <row r="172" spans="1:10" x14ac:dyDescent="0.25">
      <c r="A172" s="76">
        <v>38384</v>
      </c>
      <c r="B172" s="105">
        <v>704188</v>
      </c>
      <c r="C172" s="105">
        <f t="shared" si="8"/>
        <v>59017.386386198545</v>
      </c>
      <c r="D172" s="105">
        <v>59017.386386198545</v>
      </c>
      <c r="E172" s="105">
        <v>0</v>
      </c>
      <c r="H172" s="90">
        <f t="shared" si="9"/>
        <v>8.3809133904864247E-2</v>
      </c>
      <c r="I172" s="90">
        <f t="shared" si="10"/>
        <v>8.3809133904864247E-2</v>
      </c>
      <c r="J172" s="90">
        <f t="shared" si="11"/>
        <v>0</v>
      </c>
    </row>
    <row r="173" spans="1:10" x14ac:dyDescent="0.25">
      <c r="A173" s="76">
        <v>38412</v>
      </c>
      <c r="B173" s="105">
        <v>722891</v>
      </c>
      <c r="C173" s="105">
        <f t="shared" si="8"/>
        <v>61959.54274885873</v>
      </c>
      <c r="D173" s="105">
        <v>61959.54274885873</v>
      </c>
      <c r="E173" s="105">
        <v>0</v>
      </c>
      <c r="H173" s="90">
        <f t="shared" si="9"/>
        <v>8.5710767942689461E-2</v>
      </c>
      <c r="I173" s="90">
        <f t="shared" si="10"/>
        <v>8.5710767942689461E-2</v>
      </c>
      <c r="J173" s="90">
        <f t="shared" si="11"/>
        <v>0</v>
      </c>
    </row>
    <row r="174" spans="1:10" x14ac:dyDescent="0.25">
      <c r="A174" s="76">
        <v>38443</v>
      </c>
      <c r="B174" s="105">
        <v>742333</v>
      </c>
      <c r="C174" s="105">
        <f t="shared" si="8"/>
        <v>61591.471029316024</v>
      </c>
      <c r="D174" s="105">
        <v>61591.471029316024</v>
      </c>
      <c r="E174" s="105">
        <v>0</v>
      </c>
      <c r="H174" s="90">
        <f t="shared" si="9"/>
        <v>8.2970137430662547E-2</v>
      </c>
      <c r="I174" s="90">
        <f t="shared" si="10"/>
        <v>8.2970137430662547E-2</v>
      </c>
      <c r="J174" s="90">
        <f t="shared" si="11"/>
        <v>0</v>
      </c>
    </row>
    <row r="175" spans="1:10" x14ac:dyDescent="0.25">
      <c r="A175" s="76">
        <v>38473</v>
      </c>
      <c r="B175" s="105">
        <v>761198</v>
      </c>
      <c r="C175" s="105">
        <f t="shared" si="8"/>
        <v>60709.024323204932</v>
      </c>
      <c r="D175" s="105">
        <v>60709.024323204932</v>
      </c>
      <c r="E175" s="105">
        <v>0</v>
      </c>
      <c r="H175" s="90">
        <f t="shared" si="9"/>
        <v>7.9754576763476692E-2</v>
      </c>
      <c r="I175" s="90">
        <f t="shared" si="10"/>
        <v>7.9754576763476692E-2</v>
      </c>
      <c r="J175" s="90">
        <f t="shared" si="11"/>
        <v>0</v>
      </c>
    </row>
    <row r="176" spans="1:10" x14ac:dyDescent="0.25">
      <c r="A176" s="76">
        <v>38504</v>
      </c>
      <c r="B176" s="105">
        <v>779819</v>
      </c>
      <c r="C176" s="105">
        <f t="shared" si="8"/>
        <v>59884.713195688506</v>
      </c>
      <c r="D176" s="105">
        <v>59884.713195688506</v>
      </c>
      <c r="E176" s="105">
        <v>0</v>
      </c>
      <c r="H176" s="90">
        <f t="shared" si="9"/>
        <v>7.6793093263550272E-2</v>
      </c>
      <c r="I176" s="90">
        <f t="shared" si="10"/>
        <v>7.6793093263550272E-2</v>
      </c>
      <c r="J176" s="90">
        <f t="shared" si="11"/>
        <v>0</v>
      </c>
    </row>
    <row r="177" spans="1:10" x14ac:dyDescent="0.25">
      <c r="A177" s="76">
        <v>38534</v>
      </c>
      <c r="B177" s="105">
        <v>797450</v>
      </c>
      <c r="C177" s="105">
        <f t="shared" si="8"/>
        <v>54687.649650604311</v>
      </c>
      <c r="D177" s="105">
        <v>54687.649650604311</v>
      </c>
      <c r="E177" s="105">
        <v>0</v>
      </c>
      <c r="H177" s="90">
        <f t="shared" si="9"/>
        <v>6.8578154932101468E-2</v>
      </c>
      <c r="I177" s="90">
        <f t="shared" si="10"/>
        <v>6.8578154932101468E-2</v>
      </c>
      <c r="J177" s="90">
        <f t="shared" si="11"/>
        <v>0</v>
      </c>
    </row>
    <row r="178" spans="1:10" x14ac:dyDescent="0.25">
      <c r="A178" s="76">
        <v>38565</v>
      </c>
      <c r="B178" s="105">
        <v>817290</v>
      </c>
      <c r="C178" s="105">
        <f t="shared" si="8"/>
        <v>55075.797366288891</v>
      </c>
      <c r="D178" s="105">
        <v>55075.797366288891</v>
      </c>
      <c r="E178" s="105">
        <v>0</v>
      </c>
      <c r="H178" s="90">
        <f t="shared" si="9"/>
        <v>6.738831671290349E-2</v>
      </c>
      <c r="I178" s="90">
        <f t="shared" si="10"/>
        <v>6.738831671290349E-2</v>
      </c>
      <c r="J178" s="90">
        <f t="shared" si="11"/>
        <v>0</v>
      </c>
    </row>
    <row r="179" spans="1:10" x14ac:dyDescent="0.25">
      <c r="A179" s="76">
        <v>38596</v>
      </c>
      <c r="B179" s="105">
        <v>835901</v>
      </c>
      <c r="C179" s="105">
        <f t="shared" si="8"/>
        <v>57007.659752707055</v>
      </c>
      <c r="D179" s="105">
        <v>57007.659752707055</v>
      </c>
      <c r="E179" s="105">
        <v>0</v>
      </c>
      <c r="H179" s="90">
        <f t="shared" si="9"/>
        <v>6.8199056769530184E-2</v>
      </c>
      <c r="I179" s="90">
        <f t="shared" si="10"/>
        <v>6.8199056769530184E-2</v>
      </c>
      <c r="J179" s="90">
        <f t="shared" si="11"/>
        <v>0</v>
      </c>
    </row>
    <row r="180" spans="1:10" x14ac:dyDescent="0.25">
      <c r="A180" s="76">
        <v>38626</v>
      </c>
      <c r="B180" s="105">
        <v>854866</v>
      </c>
      <c r="C180" s="105">
        <f t="shared" si="8"/>
        <v>60244.821379430432</v>
      </c>
      <c r="D180" s="105">
        <v>60244.821379430432</v>
      </c>
      <c r="E180" s="105">
        <v>0</v>
      </c>
      <c r="H180" s="90">
        <f t="shared" si="9"/>
        <v>7.047282425483109E-2</v>
      </c>
      <c r="I180" s="90">
        <f t="shared" si="10"/>
        <v>7.047282425483109E-2</v>
      </c>
      <c r="J180" s="90">
        <f t="shared" si="11"/>
        <v>0</v>
      </c>
    </row>
    <row r="181" spans="1:10" x14ac:dyDescent="0.25">
      <c r="A181" s="76">
        <v>38657</v>
      </c>
      <c r="B181" s="105">
        <v>873072</v>
      </c>
      <c r="C181" s="105">
        <f t="shared" si="8"/>
        <v>64276.878771365016</v>
      </c>
      <c r="D181" s="105">
        <v>64276.878771365016</v>
      </c>
      <c r="E181" s="105">
        <v>0</v>
      </c>
      <c r="H181" s="90">
        <f t="shared" si="9"/>
        <v>7.3621509762499565E-2</v>
      </c>
      <c r="I181" s="90">
        <f t="shared" si="10"/>
        <v>7.3621509762499565E-2</v>
      </c>
      <c r="J181" s="90">
        <f t="shared" si="11"/>
        <v>0</v>
      </c>
    </row>
    <row r="182" spans="1:10" x14ac:dyDescent="0.25">
      <c r="A182" s="76">
        <v>38687</v>
      </c>
      <c r="B182" s="105">
        <v>892033</v>
      </c>
      <c r="C182" s="105">
        <f t="shared" si="8"/>
        <v>53799.285064647571</v>
      </c>
      <c r="D182" s="105">
        <v>53799.285064647571</v>
      </c>
      <c r="E182" s="105">
        <v>0</v>
      </c>
      <c r="H182" s="90">
        <f t="shared" si="9"/>
        <v>6.0310868616573123E-2</v>
      </c>
      <c r="I182" s="90">
        <f t="shared" si="10"/>
        <v>6.0310868616573123E-2</v>
      </c>
      <c r="J182" s="90">
        <f t="shared" si="11"/>
        <v>0</v>
      </c>
    </row>
    <row r="183" spans="1:10" x14ac:dyDescent="0.25">
      <c r="A183" s="76">
        <v>38718</v>
      </c>
      <c r="B183" s="105">
        <v>909944</v>
      </c>
      <c r="C183" s="105">
        <f t="shared" si="8"/>
        <v>56923.66691749703</v>
      </c>
      <c r="D183" s="105">
        <v>56923.66691749703</v>
      </c>
      <c r="E183" s="105">
        <v>0</v>
      </c>
      <c r="H183" s="90">
        <f t="shared" si="9"/>
        <v>6.2557329810952134E-2</v>
      </c>
      <c r="I183" s="90">
        <f t="shared" si="10"/>
        <v>6.2557329810952134E-2</v>
      </c>
      <c r="J183" s="90">
        <f t="shared" si="11"/>
        <v>0</v>
      </c>
    </row>
    <row r="184" spans="1:10" x14ac:dyDescent="0.25">
      <c r="A184" s="76">
        <v>38749</v>
      </c>
      <c r="B184" s="105">
        <v>926716</v>
      </c>
      <c r="C184" s="105">
        <f t="shared" si="8"/>
        <v>57414.864125446416</v>
      </c>
      <c r="D184" s="105">
        <v>57414.864125446416</v>
      </c>
      <c r="E184" s="105">
        <v>0</v>
      </c>
      <c r="H184" s="90">
        <f t="shared" si="9"/>
        <v>6.1955188132552387E-2</v>
      </c>
      <c r="I184" s="90">
        <f t="shared" si="10"/>
        <v>6.1955188132552387E-2</v>
      </c>
      <c r="J184" s="90">
        <f t="shared" si="11"/>
        <v>0</v>
      </c>
    </row>
    <row r="185" spans="1:10" x14ac:dyDescent="0.25">
      <c r="A185" s="76">
        <v>38777</v>
      </c>
      <c r="B185" s="105">
        <v>944768</v>
      </c>
      <c r="C185" s="105">
        <f t="shared" si="8"/>
        <v>59824.476906612974</v>
      </c>
      <c r="D185" s="105">
        <v>59824.476906612974</v>
      </c>
      <c r="E185" s="105">
        <v>0</v>
      </c>
      <c r="H185" s="90">
        <f t="shared" si="9"/>
        <v>6.3321870455617643E-2</v>
      </c>
      <c r="I185" s="90">
        <f t="shared" si="10"/>
        <v>6.3321870455617643E-2</v>
      </c>
      <c r="J185" s="90">
        <f t="shared" si="11"/>
        <v>0</v>
      </c>
    </row>
    <row r="186" spans="1:10" x14ac:dyDescent="0.25">
      <c r="A186" s="76">
        <v>38808</v>
      </c>
      <c r="B186" s="105">
        <v>959329</v>
      </c>
      <c r="C186" s="105">
        <f t="shared" si="8"/>
        <v>56551.993301604503</v>
      </c>
      <c r="D186" s="105">
        <v>56551.993301604503</v>
      </c>
      <c r="E186" s="105">
        <v>0</v>
      </c>
      <c r="H186" s="90">
        <f t="shared" si="9"/>
        <v>5.8949529620812569E-2</v>
      </c>
      <c r="I186" s="90">
        <f t="shared" si="10"/>
        <v>5.8949529620812569E-2</v>
      </c>
      <c r="J186" s="90">
        <f t="shared" si="11"/>
        <v>0</v>
      </c>
    </row>
    <row r="187" spans="1:10" x14ac:dyDescent="0.25">
      <c r="A187" s="76">
        <v>38838</v>
      </c>
      <c r="B187" s="105">
        <v>978830</v>
      </c>
      <c r="C187" s="105">
        <f t="shared" si="8"/>
        <v>63380.823970295904</v>
      </c>
      <c r="D187" s="105">
        <v>63380.823970295904</v>
      </c>
      <c r="E187" s="105">
        <v>0</v>
      </c>
      <c r="H187" s="90">
        <f t="shared" si="9"/>
        <v>6.4751615674116955E-2</v>
      </c>
      <c r="I187" s="90">
        <f t="shared" si="10"/>
        <v>6.4751615674116955E-2</v>
      </c>
      <c r="J187" s="90">
        <f t="shared" si="11"/>
        <v>0</v>
      </c>
    </row>
    <row r="188" spans="1:10" x14ac:dyDescent="0.25">
      <c r="A188" s="76">
        <v>38869</v>
      </c>
      <c r="B188" s="105">
        <v>995874</v>
      </c>
      <c r="C188" s="105">
        <f t="shared" si="8"/>
        <v>62670.464233765924</v>
      </c>
      <c r="D188" s="105">
        <v>62670.464233765924</v>
      </c>
      <c r="E188" s="105">
        <v>0</v>
      </c>
      <c r="H188" s="90">
        <f t="shared" si="9"/>
        <v>6.2930113883649857E-2</v>
      </c>
      <c r="I188" s="90">
        <f t="shared" si="10"/>
        <v>6.2930113883649857E-2</v>
      </c>
      <c r="J188" s="90">
        <f t="shared" si="11"/>
        <v>0</v>
      </c>
    </row>
    <row r="189" spans="1:10" x14ac:dyDescent="0.25">
      <c r="A189" s="76">
        <v>38899</v>
      </c>
      <c r="B189" s="105">
        <v>1015781</v>
      </c>
      <c r="C189" s="105">
        <f t="shared" si="8"/>
        <v>66819.338521187485</v>
      </c>
      <c r="D189" s="105">
        <v>66819.338521187485</v>
      </c>
      <c r="E189" s="105">
        <v>0</v>
      </c>
      <c r="H189" s="90">
        <f t="shared" si="9"/>
        <v>6.578124469859889E-2</v>
      </c>
      <c r="I189" s="90">
        <f t="shared" si="10"/>
        <v>6.578124469859889E-2</v>
      </c>
      <c r="J189" s="90">
        <f t="shared" si="11"/>
        <v>0</v>
      </c>
    </row>
    <row r="190" spans="1:10" x14ac:dyDescent="0.25">
      <c r="A190" s="76">
        <v>38930</v>
      </c>
      <c r="B190" s="105">
        <v>1035627</v>
      </c>
      <c r="C190" s="105">
        <f t="shared" si="8"/>
        <v>71477.766196374272</v>
      </c>
      <c r="D190" s="105">
        <v>71477.766196374272</v>
      </c>
      <c r="E190" s="105">
        <v>0</v>
      </c>
      <c r="H190" s="90">
        <f t="shared" si="9"/>
        <v>6.901883225946627E-2</v>
      </c>
      <c r="I190" s="90">
        <f t="shared" si="10"/>
        <v>6.901883225946627E-2</v>
      </c>
      <c r="J190" s="90">
        <f t="shared" si="11"/>
        <v>0</v>
      </c>
    </row>
    <row r="191" spans="1:10" x14ac:dyDescent="0.25">
      <c r="A191" s="76">
        <v>38961</v>
      </c>
      <c r="B191" s="105">
        <v>1052912</v>
      </c>
      <c r="C191" s="105">
        <f t="shared" si="8"/>
        <v>73392.930528390003</v>
      </c>
      <c r="D191" s="105">
        <v>73392.930528390003</v>
      </c>
      <c r="E191" s="105">
        <v>0</v>
      </c>
      <c r="H191" s="90">
        <f t="shared" si="9"/>
        <v>6.9704714665983492E-2</v>
      </c>
      <c r="I191" s="90">
        <f t="shared" si="10"/>
        <v>6.9704714665983492E-2</v>
      </c>
      <c r="J191" s="90">
        <f t="shared" si="11"/>
        <v>0</v>
      </c>
    </row>
    <row r="192" spans="1:10" x14ac:dyDescent="0.25">
      <c r="A192" s="76">
        <v>38991</v>
      </c>
      <c r="B192" s="105">
        <v>1071585</v>
      </c>
      <c r="C192" s="105">
        <f t="shared" si="8"/>
        <v>78170.857075299442</v>
      </c>
      <c r="D192" s="105">
        <v>78170.857075299442</v>
      </c>
      <c r="E192" s="105">
        <v>0</v>
      </c>
      <c r="H192" s="90">
        <f t="shared" si="9"/>
        <v>7.2948816076465653E-2</v>
      </c>
      <c r="I192" s="90">
        <f t="shared" si="10"/>
        <v>7.2948816076465653E-2</v>
      </c>
      <c r="J192" s="90">
        <f t="shared" si="11"/>
        <v>0</v>
      </c>
    </row>
    <row r="193" spans="1:10" x14ac:dyDescent="0.25">
      <c r="A193" s="76">
        <v>39022</v>
      </c>
      <c r="B193" s="105">
        <v>1089889</v>
      </c>
      <c r="C193" s="105">
        <f t="shared" si="8"/>
        <v>83113.970659652143</v>
      </c>
      <c r="D193" s="105">
        <v>83113.970659652143</v>
      </c>
      <c r="E193" s="105">
        <v>0</v>
      </c>
      <c r="H193" s="90">
        <f t="shared" si="9"/>
        <v>7.6259115065526989E-2</v>
      </c>
      <c r="I193" s="90">
        <f t="shared" si="10"/>
        <v>7.6259115065526989E-2</v>
      </c>
      <c r="J193" s="90">
        <f t="shared" si="11"/>
        <v>0</v>
      </c>
    </row>
    <row r="194" spans="1:10" x14ac:dyDescent="0.25">
      <c r="A194" s="76">
        <v>39052</v>
      </c>
      <c r="B194" s="105">
        <v>1107131</v>
      </c>
      <c r="C194" s="105">
        <f t="shared" si="8"/>
        <v>85838.864401127765</v>
      </c>
      <c r="D194" s="105">
        <v>85838.864401127765</v>
      </c>
      <c r="E194" s="105">
        <v>0</v>
      </c>
      <c r="H194" s="90">
        <f t="shared" si="9"/>
        <v>7.753270787389005E-2</v>
      </c>
      <c r="I194" s="90">
        <f t="shared" si="10"/>
        <v>7.753270787389005E-2</v>
      </c>
      <c r="J194" s="90">
        <f t="shared" si="11"/>
        <v>0</v>
      </c>
    </row>
    <row r="195" spans="1:10" x14ac:dyDescent="0.25">
      <c r="A195" s="76">
        <v>39083</v>
      </c>
      <c r="B195" s="105">
        <v>1128126</v>
      </c>
      <c r="C195" s="105">
        <f t="shared" si="8"/>
        <v>91086.10122607075</v>
      </c>
      <c r="D195" s="105">
        <v>91086.10122607075</v>
      </c>
      <c r="E195" s="105">
        <v>0</v>
      </c>
      <c r="H195" s="90">
        <f t="shared" si="9"/>
        <v>8.0741070790027666E-2</v>
      </c>
      <c r="I195" s="90">
        <f t="shared" si="10"/>
        <v>8.0741070790027666E-2</v>
      </c>
      <c r="J195" s="90">
        <f t="shared" si="11"/>
        <v>0</v>
      </c>
    </row>
    <row r="196" spans="1:10" x14ac:dyDescent="0.25">
      <c r="A196" s="76">
        <v>39114</v>
      </c>
      <c r="B196" s="105">
        <v>1148722</v>
      </c>
      <c r="C196" s="105">
        <f t="shared" ref="C196:C211" si="12">D196+E196</f>
        <v>101069.72534071957</v>
      </c>
      <c r="D196" s="105">
        <v>101069.72534071957</v>
      </c>
      <c r="E196" s="105">
        <v>0</v>
      </c>
      <c r="H196" s="90">
        <f t="shared" ref="H196:H259" si="13">C196/B196</f>
        <v>8.798449523968338E-2</v>
      </c>
      <c r="I196" s="90">
        <f t="shared" ref="I196:I259" si="14">D196/B196</f>
        <v>8.798449523968338E-2</v>
      </c>
      <c r="J196" s="90">
        <f t="shared" ref="J196:J259" si="15">E196/B196</f>
        <v>0</v>
      </c>
    </row>
    <row r="197" spans="1:10" x14ac:dyDescent="0.25">
      <c r="A197" s="76">
        <v>39142</v>
      </c>
      <c r="B197" s="105">
        <v>1171856</v>
      </c>
      <c r="C197" s="105">
        <f t="shared" si="12"/>
        <v>109531.36023810918</v>
      </c>
      <c r="D197" s="105">
        <v>109531.36023810918</v>
      </c>
      <c r="E197" s="105">
        <v>0</v>
      </c>
      <c r="H197" s="90">
        <f t="shared" si="13"/>
        <v>9.3468276168837447E-2</v>
      </c>
      <c r="I197" s="90">
        <f t="shared" si="14"/>
        <v>9.3468276168837447E-2</v>
      </c>
      <c r="J197" s="90">
        <f t="shared" si="15"/>
        <v>0</v>
      </c>
    </row>
    <row r="198" spans="1:10" x14ac:dyDescent="0.25">
      <c r="A198" s="76">
        <v>39173</v>
      </c>
      <c r="B198" s="105">
        <v>1195746</v>
      </c>
      <c r="C198" s="105">
        <f t="shared" si="12"/>
        <v>121830.35992515678</v>
      </c>
      <c r="D198" s="105">
        <v>121830.35992515678</v>
      </c>
      <c r="E198" s="105">
        <v>0</v>
      </c>
      <c r="H198" s="90">
        <f t="shared" si="13"/>
        <v>0.10188648753594558</v>
      </c>
      <c r="I198" s="90">
        <f t="shared" si="14"/>
        <v>0.10188648753594558</v>
      </c>
      <c r="J198" s="90">
        <f t="shared" si="15"/>
        <v>0</v>
      </c>
    </row>
    <row r="199" spans="1:10" x14ac:dyDescent="0.25">
      <c r="A199" s="76">
        <v>39203</v>
      </c>
      <c r="B199" s="105">
        <v>1219605</v>
      </c>
      <c r="C199" s="105">
        <f t="shared" si="12"/>
        <v>136418.98893439386</v>
      </c>
      <c r="D199" s="105">
        <v>136418.98893439386</v>
      </c>
      <c r="E199" s="105">
        <v>0</v>
      </c>
      <c r="H199" s="90">
        <f t="shared" si="13"/>
        <v>0.11185505875623161</v>
      </c>
      <c r="I199" s="90">
        <f t="shared" si="14"/>
        <v>0.11185505875623161</v>
      </c>
      <c r="J199" s="90">
        <f t="shared" si="15"/>
        <v>0</v>
      </c>
    </row>
    <row r="200" spans="1:10" x14ac:dyDescent="0.25">
      <c r="A200" s="76">
        <v>39234</v>
      </c>
      <c r="B200" s="105">
        <v>1244288</v>
      </c>
      <c r="C200" s="105">
        <f t="shared" si="12"/>
        <v>147101.02728302922</v>
      </c>
      <c r="D200" s="105">
        <v>147101.02728302922</v>
      </c>
      <c r="E200" s="105">
        <v>0</v>
      </c>
      <c r="H200" s="90">
        <f t="shared" si="13"/>
        <v>0.11822104471234089</v>
      </c>
      <c r="I200" s="90">
        <f t="shared" si="14"/>
        <v>0.11822104471234089</v>
      </c>
      <c r="J200" s="90">
        <f t="shared" si="15"/>
        <v>0</v>
      </c>
    </row>
    <row r="201" spans="1:10" x14ac:dyDescent="0.25">
      <c r="A201" s="76">
        <v>39264</v>
      </c>
      <c r="B201" s="105">
        <v>1268970</v>
      </c>
      <c r="C201" s="105">
        <f t="shared" si="12"/>
        <v>155909.52957457476</v>
      </c>
      <c r="D201" s="105">
        <v>155909.52957457476</v>
      </c>
      <c r="E201" s="105">
        <v>0</v>
      </c>
      <c r="H201" s="90">
        <f t="shared" si="13"/>
        <v>0.12286305395287103</v>
      </c>
      <c r="I201" s="90">
        <f t="shared" si="14"/>
        <v>0.12286305395287103</v>
      </c>
      <c r="J201" s="90">
        <f t="shared" si="15"/>
        <v>0</v>
      </c>
    </row>
    <row r="202" spans="1:10" x14ac:dyDescent="0.25">
      <c r="A202" s="76">
        <v>39295</v>
      </c>
      <c r="B202" s="105">
        <v>1293067</v>
      </c>
      <c r="C202" s="105">
        <f t="shared" si="12"/>
        <v>161096.50998837466</v>
      </c>
      <c r="D202" s="105">
        <v>161096.50998837466</v>
      </c>
      <c r="E202" s="105">
        <v>0</v>
      </c>
      <c r="H202" s="90">
        <f t="shared" si="13"/>
        <v>0.12458481268826338</v>
      </c>
      <c r="I202" s="90">
        <f t="shared" si="14"/>
        <v>0.12458481268826338</v>
      </c>
      <c r="J202" s="90">
        <f t="shared" si="15"/>
        <v>0</v>
      </c>
    </row>
    <row r="203" spans="1:10" x14ac:dyDescent="0.25">
      <c r="A203" s="76">
        <v>39326</v>
      </c>
      <c r="B203" s="105">
        <v>1316546</v>
      </c>
      <c r="C203" s="105">
        <f t="shared" si="12"/>
        <v>162962.20410749433</v>
      </c>
      <c r="D203" s="105">
        <v>162962.20410749433</v>
      </c>
      <c r="E203" s="105">
        <v>0</v>
      </c>
      <c r="H203" s="90">
        <f t="shared" si="13"/>
        <v>0.12378010651165575</v>
      </c>
      <c r="I203" s="90">
        <f t="shared" si="14"/>
        <v>0.12378010651165575</v>
      </c>
      <c r="J203" s="90">
        <f t="shared" si="15"/>
        <v>0</v>
      </c>
    </row>
    <row r="204" spans="1:10" x14ac:dyDescent="0.25">
      <c r="A204" s="76">
        <v>39356</v>
      </c>
      <c r="B204" s="105">
        <v>1344982</v>
      </c>
      <c r="C204" s="105">
        <f t="shared" si="12"/>
        <v>167866.67444433208</v>
      </c>
      <c r="D204" s="105">
        <v>167866.67444433208</v>
      </c>
      <c r="E204" s="105">
        <v>0</v>
      </c>
      <c r="H204" s="90">
        <f t="shared" si="13"/>
        <v>0.12480960670427714</v>
      </c>
      <c r="I204" s="90">
        <f t="shared" si="14"/>
        <v>0.12480960670427714</v>
      </c>
      <c r="J204" s="90">
        <f t="shared" si="15"/>
        <v>0</v>
      </c>
    </row>
    <row r="205" spans="1:10" x14ac:dyDescent="0.25">
      <c r="A205" s="76">
        <v>39387</v>
      </c>
      <c r="B205" s="105">
        <v>1371691</v>
      </c>
      <c r="C205" s="105">
        <f t="shared" si="12"/>
        <v>177059.58984755195</v>
      </c>
      <c r="D205" s="105">
        <v>177059.58984755195</v>
      </c>
      <c r="E205" s="105">
        <v>0</v>
      </c>
      <c r="H205" s="90">
        <f t="shared" si="13"/>
        <v>0.12908125069534754</v>
      </c>
      <c r="I205" s="90">
        <f t="shared" si="14"/>
        <v>0.12908125069534754</v>
      </c>
      <c r="J205" s="90">
        <f t="shared" si="15"/>
        <v>0</v>
      </c>
    </row>
    <row r="206" spans="1:10" x14ac:dyDescent="0.25">
      <c r="A206" s="76">
        <v>39417</v>
      </c>
      <c r="B206" s="105">
        <v>1396797</v>
      </c>
      <c r="C206" s="105">
        <f t="shared" si="12"/>
        <v>180333.60870936123</v>
      </c>
      <c r="D206" s="105">
        <v>180333.60870936123</v>
      </c>
      <c r="E206" s="105">
        <v>0</v>
      </c>
      <c r="H206" s="90">
        <f t="shared" si="13"/>
        <v>0.12910509451936197</v>
      </c>
      <c r="I206" s="90">
        <f t="shared" si="14"/>
        <v>0.12910509451936197</v>
      </c>
      <c r="J206" s="90">
        <f t="shared" si="15"/>
        <v>0</v>
      </c>
    </row>
    <row r="207" spans="1:10" x14ac:dyDescent="0.25">
      <c r="A207" s="76">
        <v>39448</v>
      </c>
      <c r="B207" s="105">
        <v>1421971</v>
      </c>
      <c r="C207" s="105">
        <f t="shared" si="12"/>
        <v>187507.15337783995</v>
      </c>
      <c r="D207" s="105">
        <v>187507.15337783995</v>
      </c>
      <c r="E207" s="105">
        <v>0</v>
      </c>
      <c r="H207" s="90">
        <f t="shared" si="13"/>
        <v>0.13186425980406066</v>
      </c>
      <c r="I207" s="90">
        <f t="shared" si="14"/>
        <v>0.13186425980406066</v>
      </c>
      <c r="J207" s="90">
        <f t="shared" si="15"/>
        <v>0</v>
      </c>
    </row>
    <row r="208" spans="1:10" x14ac:dyDescent="0.25">
      <c r="A208" s="76">
        <v>39479</v>
      </c>
      <c r="B208" s="105">
        <v>1448460</v>
      </c>
      <c r="C208" s="105">
        <f t="shared" si="12"/>
        <v>192901.82021788036</v>
      </c>
      <c r="D208" s="105">
        <v>192901.82021788036</v>
      </c>
      <c r="E208" s="105">
        <v>0</v>
      </c>
      <c r="H208" s="90">
        <f t="shared" si="13"/>
        <v>0.13317718143261142</v>
      </c>
      <c r="I208" s="90">
        <f t="shared" si="14"/>
        <v>0.13317718143261142</v>
      </c>
      <c r="J208" s="90">
        <f t="shared" si="15"/>
        <v>0</v>
      </c>
    </row>
    <row r="209" spans="1:10" x14ac:dyDescent="0.25">
      <c r="A209" s="76">
        <v>39508</v>
      </c>
      <c r="B209" s="105">
        <v>1471557</v>
      </c>
      <c r="C209" s="105">
        <f t="shared" si="12"/>
        <v>195231.61486956035</v>
      </c>
      <c r="D209" s="105">
        <v>195231.61486956035</v>
      </c>
      <c r="E209" s="105">
        <v>0</v>
      </c>
      <c r="H209" s="90">
        <f t="shared" si="13"/>
        <v>0.13267010035599053</v>
      </c>
      <c r="I209" s="90">
        <f t="shared" si="14"/>
        <v>0.13267010035599053</v>
      </c>
      <c r="J209" s="90">
        <f t="shared" si="15"/>
        <v>0</v>
      </c>
    </row>
    <row r="210" spans="1:10" x14ac:dyDescent="0.25">
      <c r="A210" s="76">
        <v>39539</v>
      </c>
      <c r="B210" s="105">
        <v>1499293</v>
      </c>
      <c r="C210" s="105">
        <f t="shared" si="12"/>
        <v>195766.85858139582</v>
      </c>
      <c r="D210" s="105">
        <v>195766.85858139582</v>
      </c>
      <c r="E210" s="105">
        <v>0</v>
      </c>
      <c r="H210" s="90">
        <f t="shared" si="13"/>
        <v>0.13057278235901576</v>
      </c>
      <c r="I210" s="90">
        <f t="shared" si="14"/>
        <v>0.13057278235901576</v>
      </c>
      <c r="J210" s="90">
        <f t="shared" si="15"/>
        <v>0</v>
      </c>
    </row>
    <row r="211" spans="1:10" x14ac:dyDescent="0.25">
      <c r="A211" s="76">
        <v>39569</v>
      </c>
      <c r="B211" s="105">
        <v>1523371</v>
      </c>
      <c r="C211" s="105">
        <f t="shared" si="12"/>
        <v>197906.27405183896</v>
      </c>
      <c r="D211" s="105">
        <v>197906.27405183896</v>
      </c>
      <c r="E211" s="105">
        <v>0</v>
      </c>
      <c r="H211" s="90">
        <f t="shared" si="13"/>
        <v>0.12991337898111421</v>
      </c>
      <c r="I211" s="90">
        <f t="shared" si="14"/>
        <v>0.12991337898111421</v>
      </c>
      <c r="J211" s="90">
        <f t="shared" si="15"/>
        <v>0</v>
      </c>
    </row>
    <row r="212" spans="1:10" x14ac:dyDescent="0.25">
      <c r="A212" s="76">
        <v>39600</v>
      </c>
      <c r="B212" s="105">
        <v>1551944</v>
      </c>
      <c r="C212" s="105">
        <f>D212+E212</f>
        <v>200827.06314200291</v>
      </c>
      <c r="D212" s="105">
        <v>200827.06314200291</v>
      </c>
      <c r="E212" s="105">
        <v>0</v>
      </c>
      <c r="H212" s="90">
        <f t="shared" si="13"/>
        <v>0.12940355009072679</v>
      </c>
      <c r="I212" s="90">
        <f t="shared" si="14"/>
        <v>0.12940355009072679</v>
      </c>
      <c r="J212" s="90">
        <f t="shared" si="15"/>
        <v>0</v>
      </c>
    </row>
    <row r="213" spans="1:10" x14ac:dyDescent="0.25">
      <c r="A213" s="76">
        <v>39630</v>
      </c>
      <c r="B213" s="105">
        <v>1583573</v>
      </c>
      <c r="C213" s="105">
        <f t="shared" ref="C213:C220" si="16">D213+E213</f>
        <v>203561.54205104936</v>
      </c>
      <c r="D213" s="105">
        <v>203561.54205104936</v>
      </c>
      <c r="E213" s="105">
        <v>0</v>
      </c>
      <c r="H213" s="90">
        <f t="shared" si="13"/>
        <v>0.12854572668961226</v>
      </c>
      <c r="I213" s="90">
        <f t="shared" si="14"/>
        <v>0.12854572668961226</v>
      </c>
      <c r="J213" s="90">
        <f t="shared" si="15"/>
        <v>0</v>
      </c>
    </row>
    <row r="214" spans="1:10" x14ac:dyDescent="0.25">
      <c r="A214" s="76">
        <v>39661</v>
      </c>
      <c r="B214" s="105">
        <v>1610853</v>
      </c>
      <c r="C214" s="105">
        <f t="shared" si="16"/>
        <v>205116.12503910257</v>
      </c>
      <c r="D214" s="105">
        <v>205116.12503910257</v>
      </c>
      <c r="E214" s="105">
        <v>0</v>
      </c>
      <c r="H214" s="90">
        <f t="shared" si="13"/>
        <v>0.1273338566828274</v>
      </c>
      <c r="I214" s="90">
        <f t="shared" si="14"/>
        <v>0.1273338566828274</v>
      </c>
      <c r="J214" s="90">
        <f t="shared" si="15"/>
        <v>0</v>
      </c>
    </row>
    <row r="215" spans="1:10" x14ac:dyDescent="0.25">
      <c r="A215" s="76">
        <v>39692</v>
      </c>
      <c r="B215" s="105">
        <v>1641826</v>
      </c>
      <c r="C215" s="105">
        <f t="shared" si="16"/>
        <v>207493.89861479713</v>
      </c>
      <c r="D215" s="105">
        <v>206493.89861479713</v>
      </c>
      <c r="E215" s="105">
        <v>1000</v>
      </c>
      <c r="H215" s="90">
        <f t="shared" si="13"/>
        <v>0.12637995659393694</v>
      </c>
      <c r="I215" s="90">
        <f t="shared" si="14"/>
        <v>0.12577087865266912</v>
      </c>
      <c r="J215" s="90">
        <f t="shared" si="15"/>
        <v>6.0907794126783231E-4</v>
      </c>
    </row>
    <row r="216" spans="1:10" x14ac:dyDescent="0.25">
      <c r="A216" s="76">
        <v>39722</v>
      </c>
      <c r="B216" s="105">
        <v>1666693</v>
      </c>
      <c r="C216" s="105">
        <f t="shared" si="16"/>
        <v>203178.87812469192</v>
      </c>
      <c r="D216" s="105">
        <v>197228.87812469192</v>
      </c>
      <c r="E216" s="105">
        <v>5950</v>
      </c>
      <c r="H216" s="90">
        <f t="shared" si="13"/>
        <v>0.121905400769483</v>
      </c>
      <c r="I216" s="90">
        <f t="shared" si="14"/>
        <v>0.11833545717459179</v>
      </c>
      <c r="J216" s="90">
        <f t="shared" si="15"/>
        <v>3.5699435948912009E-3</v>
      </c>
    </row>
    <row r="217" spans="1:10" x14ac:dyDescent="0.25">
      <c r="A217" s="76">
        <v>39753</v>
      </c>
      <c r="B217" s="105">
        <v>1682088</v>
      </c>
      <c r="C217" s="105">
        <f t="shared" si="16"/>
        <v>206377.29251213674</v>
      </c>
      <c r="D217" s="105">
        <v>194668.29251213674</v>
      </c>
      <c r="E217" s="105">
        <v>11709</v>
      </c>
      <c r="H217" s="90">
        <f t="shared" si="13"/>
        <v>0.12269113893692646</v>
      </c>
      <c r="I217" s="90">
        <f t="shared" si="14"/>
        <v>0.11573014759759105</v>
      </c>
      <c r="J217" s="90">
        <f t="shared" si="15"/>
        <v>6.9609913393353972E-3</v>
      </c>
    </row>
    <row r="218" spans="1:10" x14ac:dyDescent="0.25">
      <c r="A218" s="76">
        <v>39783</v>
      </c>
      <c r="B218" s="105">
        <v>1693147</v>
      </c>
      <c r="C218" s="105">
        <f t="shared" si="16"/>
        <v>206806.04616443982</v>
      </c>
      <c r="D218" s="105">
        <v>193783.38064322982</v>
      </c>
      <c r="E218" s="105">
        <v>13022.665521209999</v>
      </c>
      <c r="H218" s="90">
        <f t="shared" si="13"/>
        <v>0.12214299535978849</v>
      </c>
      <c r="I218" s="90">
        <f t="shared" si="14"/>
        <v>0.1144515984986713</v>
      </c>
      <c r="J218" s="90">
        <f t="shared" si="15"/>
        <v>7.6913968611171972E-3</v>
      </c>
    </row>
    <row r="219" spans="1:10" x14ac:dyDescent="0.25">
      <c r="A219" s="76">
        <v>39814</v>
      </c>
      <c r="B219" s="105">
        <v>1686763</v>
      </c>
      <c r="C219" s="105">
        <f t="shared" si="16"/>
        <v>200813.08192871741</v>
      </c>
      <c r="D219" s="105">
        <v>188101.6501743774</v>
      </c>
      <c r="E219" s="105">
        <v>12711.431754339999</v>
      </c>
      <c r="H219" s="90">
        <f t="shared" si="13"/>
        <v>0.119052339853742</v>
      </c>
      <c r="I219" s="90">
        <f t="shared" si="14"/>
        <v>0.11151634828033186</v>
      </c>
      <c r="J219" s="90">
        <f t="shared" si="15"/>
        <v>7.535991573410135E-3</v>
      </c>
    </row>
    <row r="220" spans="1:10" x14ac:dyDescent="0.25">
      <c r="A220" s="76">
        <v>39845</v>
      </c>
      <c r="B220" s="105">
        <v>1680527</v>
      </c>
      <c r="C220" s="105">
        <f t="shared" si="16"/>
        <v>199411.90439248193</v>
      </c>
      <c r="D220" s="105">
        <v>186880.43135852192</v>
      </c>
      <c r="E220" s="105">
        <v>12531.473033959999</v>
      </c>
      <c r="H220" s="90">
        <f t="shared" si="13"/>
        <v>0.11866033951997315</v>
      </c>
      <c r="I220" s="90">
        <f t="shared" si="14"/>
        <v>0.11120346853012295</v>
      </c>
      <c r="J220" s="90">
        <f t="shared" si="15"/>
        <v>7.456870989850207E-3</v>
      </c>
    </row>
    <row r="221" spans="1:10" x14ac:dyDescent="0.25">
      <c r="A221" s="76">
        <v>39873</v>
      </c>
      <c r="B221" s="105">
        <v>1679666</v>
      </c>
      <c r="C221" s="105">
        <f>D221+E221</f>
        <v>202460.20072878074</v>
      </c>
      <c r="D221" s="105">
        <v>190387.84176159074</v>
      </c>
      <c r="E221" s="105">
        <v>12072.358967190001</v>
      </c>
      <c r="H221" s="90">
        <f t="shared" si="13"/>
        <v>0.12053598794568726</v>
      </c>
      <c r="I221" s="90">
        <f t="shared" si="14"/>
        <v>0.11334863107402944</v>
      </c>
      <c r="J221" s="90">
        <f t="shared" si="15"/>
        <v>7.1873568716578178E-3</v>
      </c>
    </row>
    <row r="222" spans="1:10" x14ac:dyDescent="0.25">
      <c r="A222" s="76">
        <v>39904</v>
      </c>
      <c r="B222" s="105">
        <v>1673519</v>
      </c>
      <c r="C222" s="105">
        <f t="shared" ref="C222:C285" si="17">D222+E222</f>
        <v>201316.92153568726</v>
      </c>
      <c r="D222" s="105">
        <v>190545.95581950725</v>
      </c>
      <c r="E222" s="105">
        <v>10770.965716180002</v>
      </c>
      <c r="H222" s="90">
        <f t="shared" si="13"/>
        <v>0.12029556971608166</v>
      </c>
      <c r="I222" s="90">
        <f t="shared" si="14"/>
        <v>0.11385945174181306</v>
      </c>
      <c r="J222" s="90">
        <f t="shared" si="15"/>
        <v>6.4361179742685936E-3</v>
      </c>
    </row>
    <row r="223" spans="1:10" x14ac:dyDescent="0.25">
      <c r="A223" s="76">
        <v>39934</v>
      </c>
      <c r="B223" s="105">
        <v>1668797</v>
      </c>
      <c r="C223" s="105">
        <f t="shared" si="17"/>
        <v>205575.79130329579</v>
      </c>
      <c r="D223" s="105">
        <v>195263.99126949577</v>
      </c>
      <c r="E223" s="105">
        <v>10311.800033800002</v>
      </c>
      <c r="H223" s="90">
        <f t="shared" si="13"/>
        <v>0.12318801586010508</v>
      </c>
      <c r="I223" s="90">
        <f t="shared" si="14"/>
        <v>0.1170088340699892</v>
      </c>
      <c r="J223" s="90">
        <f t="shared" si="15"/>
        <v>6.1791817901158752E-3</v>
      </c>
    </row>
    <row r="224" spans="1:10" x14ac:dyDescent="0.25">
      <c r="A224" s="76">
        <v>39965</v>
      </c>
      <c r="B224" s="105">
        <v>1663208</v>
      </c>
      <c r="C224" s="105">
        <f t="shared" si="17"/>
        <v>208425.05664327799</v>
      </c>
      <c r="D224" s="105">
        <v>201467.41490941797</v>
      </c>
      <c r="E224" s="105">
        <v>6957.6417338600022</v>
      </c>
      <c r="H224" s="90">
        <f t="shared" si="13"/>
        <v>0.12531508785628614</v>
      </c>
      <c r="I224" s="90">
        <f t="shared" si="14"/>
        <v>0.12113182170204687</v>
      </c>
      <c r="J224" s="90">
        <f t="shared" si="15"/>
        <v>4.1832661542392791E-3</v>
      </c>
    </row>
    <row r="225" spans="1:10" x14ac:dyDescent="0.25">
      <c r="A225" s="76">
        <v>39995</v>
      </c>
      <c r="B225" s="105">
        <v>1655904</v>
      </c>
      <c r="C225" s="105">
        <f t="shared" si="17"/>
        <v>211871.28874666503</v>
      </c>
      <c r="D225" s="105">
        <v>207363.12175295502</v>
      </c>
      <c r="E225" s="105">
        <v>4508.1669937100014</v>
      </c>
      <c r="H225" s="90">
        <f t="shared" si="13"/>
        <v>0.12794901681900944</v>
      </c>
      <c r="I225" s="90">
        <f t="shared" si="14"/>
        <v>0.12522653593019584</v>
      </c>
      <c r="J225" s="90">
        <f t="shared" si="15"/>
        <v>2.7224808888136037E-3</v>
      </c>
    </row>
    <row r="226" spans="1:10" x14ac:dyDescent="0.25">
      <c r="A226" s="76">
        <v>40026</v>
      </c>
      <c r="B226" s="105">
        <v>1651448</v>
      </c>
      <c r="C226" s="105">
        <f t="shared" si="17"/>
        <v>219053.80513003818</v>
      </c>
      <c r="D226" s="105">
        <v>215744.04136162819</v>
      </c>
      <c r="E226" s="105">
        <v>3309.76376841</v>
      </c>
      <c r="H226" s="90">
        <f t="shared" si="13"/>
        <v>0.1326434771970042</v>
      </c>
      <c r="I226" s="90">
        <f t="shared" si="14"/>
        <v>0.13063931856263605</v>
      </c>
      <c r="J226" s="90">
        <f t="shared" si="15"/>
        <v>2.0041586343681425E-3</v>
      </c>
    </row>
    <row r="227" spans="1:10" x14ac:dyDescent="0.25">
      <c r="A227" s="76">
        <v>40057</v>
      </c>
      <c r="B227" s="105">
        <v>1647572</v>
      </c>
      <c r="C227" s="105">
        <f t="shared" si="17"/>
        <v>224212.71204595306</v>
      </c>
      <c r="D227" s="105">
        <v>221628.69896959307</v>
      </c>
      <c r="E227" s="105">
        <v>2584.01307636</v>
      </c>
      <c r="H227" s="90">
        <f t="shared" si="13"/>
        <v>0.13608674585751218</v>
      </c>
      <c r="I227" s="90">
        <f t="shared" si="14"/>
        <v>0.13451836943671844</v>
      </c>
      <c r="J227" s="90">
        <f t="shared" si="15"/>
        <v>1.5683764207937499E-3</v>
      </c>
    </row>
    <row r="228" spans="1:10" x14ac:dyDescent="0.25">
      <c r="A228" s="76">
        <v>40087</v>
      </c>
      <c r="B228" s="105">
        <v>1647632</v>
      </c>
      <c r="C228" s="105">
        <f t="shared" si="17"/>
        <v>232919.8057055776</v>
      </c>
      <c r="D228" s="105">
        <v>231122.6228161176</v>
      </c>
      <c r="E228" s="105">
        <v>1797.1828894600001</v>
      </c>
      <c r="H228" s="90">
        <f t="shared" si="13"/>
        <v>0.14136640081376037</v>
      </c>
      <c r="I228" s="90">
        <f t="shared" si="14"/>
        <v>0.1402756336464196</v>
      </c>
      <c r="J228" s="90">
        <f t="shared" si="15"/>
        <v>1.0907671673407655E-3</v>
      </c>
    </row>
    <row r="229" spans="1:10" x14ac:dyDescent="0.25">
      <c r="A229" s="76">
        <v>40118</v>
      </c>
      <c r="B229" s="105">
        <v>1656646</v>
      </c>
      <c r="C229" s="105">
        <f t="shared" si="17"/>
        <v>237999.99554225671</v>
      </c>
      <c r="D229" s="105">
        <v>236660.23230195671</v>
      </c>
      <c r="E229" s="105">
        <v>1339.7632403</v>
      </c>
      <c r="H229" s="90">
        <f t="shared" si="13"/>
        <v>0.14366376132393807</v>
      </c>
      <c r="I229" s="90">
        <f t="shared" si="14"/>
        <v>0.14285504102986196</v>
      </c>
      <c r="J229" s="90">
        <f t="shared" si="15"/>
        <v>8.0872029407610317E-4</v>
      </c>
    </row>
    <row r="230" spans="1:10" x14ac:dyDescent="0.25">
      <c r="A230" s="76">
        <v>40148</v>
      </c>
      <c r="B230" s="105">
        <v>1672625</v>
      </c>
      <c r="C230" s="105">
        <f t="shared" si="17"/>
        <v>239054.10561766551</v>
      </c>
      <c r="D230" s="105">
        <v>238519.54743462551</v>
      </c>
      <c r="E230" s="105">
        <v>534.55818303999979</v>
      </c>
      <c r="H230" s="90">
        <f t="shared" si="13"/>
        <v>0.14292151894038743</v>
      </c>
      <c r="I230" s="90">
        <f t="shared" si="14"/>
        <v>0.14260192657327583</v>
      </c>
      <c r="J230" s="90">
        <f t="shared" si="15"/>
        <v>3.19592367111576E-4</v>
      </c>
    </row>
    <row r="231" spans="1:10" x14ac:dyDescent="0.25">
      <c r="A231" s="76">
        <v>40179</v>
      </c>
      <c r="B231" s="105">
        <v>1714592</v>
      </c>
      <c r="C231" s="105">
        <f t="shared" si="17"/>
        <v>240822.86964568353</v>
      </c>
      <c r="D231" s="105">
        <v>240483.52719201354</v>
      </c>
      <c r="E231" s="105">
        <v>339.34245366999977</v>
      </c>
      <c r="H231" s="90">
        <f t="shared" si="13"/>
        <v>0.14045491268224949</v>
      </c>
      <c r="I231" s="90">
        <f t="shared" si="14"/>
        <v>0.1402569982783155</v>
      </c>
      <c r="J231" s="90">
        <f t="shared" si="15"/>
        <v>1.97914403933997E-4</v>
      </c>
    </row>
    <row r="232" spans="1:10" x14ac:dyDescent="0.25">
      <c r="A232" s="76">
        <v>40210</v>
      </c>
      <c r="B232" s="105">
        <v>1758266</v>
      </c>
      <c r="C232" s="105">
        <f t="shared" si="17"/>
        <v>241338.47204111057</v>
      </c>
      <c r="D232" s="105">
        <v>241082.39341899057</v>
      </c>
      <c r="E232" s="105">
        <v>256.07862211999969</v>
      </c>
      <c r="H232" s="90">
        <f t="shared" si="13"/>
        <v>0.13725936350990725</v>
      </c>
      <c r="I232" s="90">
        <f t="shared" si="14"/>
        <v>0.13711372080162534</v>
      </c>
      <c r="J232" s="90">
        <f t="shared" si="15"/>
        <v>1.4564270828190939E-4</v>
      </c>
    </row>
    <row r="233" spans="1:10" x14ac:dyDescent="0.25">
      <c r="A233" s="76">
        <v>40238</v>
      </c>
      <c r="B233" s="105">
        <v>1809459</v>
      </c>
      <c r="C233" s="105">
        <f t="shared" si="17"/>
        <v>243952.5839305986</v>
      </c>
      <c r="D233" s="105">
        <v>243762.3487257986</v>
      </c>
      <c r="E233" s="105">
        <v>190.23520479999968</v>
      </c>
      <c r="H233" s="90">
        <f t="shared" si="13"/>
        <v>0.13482073035675227</v>
      </c>
      <c r="I233" s="90">
        <f t="shared" si="14"/>
        <v>0.13471559660970411</v>
      </c>
      <c r="J233" s="90">
        <f t="shared" si="15"/>
        <v>1.0513374704815067E-4</v>
      </c>
    </row>
    <row r="234" spans="1:10" x14ac:dyDescent="0.25">
      <c r="A234" s="76">
        <v>40269</v>
      </c>
      <c r="B234" s="105">
        <v>1857826</v>
      </c>
      <c r="C234" s="105">
        <f t="shared" si="17"/>
        <v>247315.59916409318</v>
      </c>
      <c r="D234" s="105">
        <v>247291.83302284317</v>
      </c>
      <c r="E234" s="105">
        <v>23.766141249999663</v>
      </c>
      <c r="H234" s="90">
        <f t="shared" si="13"/>
        <v>0.13312096997463335</v>
      </c>
      <c r="I234" s="90">
        <f t="shared" si="14"/>
        <v>0.13310817752730514</v>
      </c>
      <c r="J234" s="90">
        <f t="shared" si="15"/>
        <v>1.2792447328221084E-5</v>
      </c>
    </row>
    <row r="235" spans="1:10" x14ac:dyDescent="0.25">
      <c r="A235" s="76">
        <v>40299</v>
      </c>
      <c r="B235" s="105">
        <v>1903983</v>
      </c>
      <c r="C235" s="105">
        <f t="shared" si="17"/>
        <v>249845.9559814781</v>
      </c>
      <c r="D235" s="105">
        <v>249845.9559814781</v>
      </c>
      <c r="E235" s="105">
        <v>0</v>
      </c>
      <c r="H235" s="90">
        <f t="shared" si="13"/>
        <v>0.13122278716851887</v>
      </c>
      <c r="I235" s="90">
        <f t="shared" si="14"/>
        <v>0.13122278716851887</v>
      </c>
      <c r="J235" s="90">
        <f t="shared" si="15"/>
        <v>0</v>
      </c>
    </row>
    <row r="236" spans="1:10" x14ac:dyDescent="0.25">
      <c r="A236" s="76">
        <v>40330</v>
      </c>
      <c r="B236" s="105">
        <v>1947030</v>
      </c>
      <c r="C236" s="105">
        <f t="shared" si="17"/>
        <v>253113.55800711905</v>
      </c>
      <c r="D236" s="105">
        <v>253113.55800711905</v>
      </c>
      <c r="E236" s="105">
        <v>0</v>
      </c>
      <c r="H236" s="90">
        <f t="shared" si="13"/>
        <v>0.12999982435150925</v>
      </c>
      <c r="I236" s="90">
        <f t="shared" si="14"/>
        <v>0.12999982435150925</v>
      </c>
      <c r="J236" s="90">
        <f t="shared" si="15"/>
        <v>0</v>
      </c>
    </row>
    <row r="237" spans="1:10" x14ac:dyDescent="0.25">
      <c r="A237" s="76">
        <v>40360</v>
      </c>
      <c r="B237" s="105">
        <v>1991737</v>
      </c>
      <c r="C237" s="105">
        <f t="shared" si="17"/>
        <v>257298.94742225207</v>
      </c>
      <c r="D237" s="105">
        <v>257298.94742225207</v>
      </c>
      <c r="E237" s="105">
        <v>0</v>
      </c>
      <c r="H237" s="90">
        <f t="shared" si="13"/>
        <v>0.12918319407745704</v>
      </c>
      <c r="I237" s="90">
        <f t="shared" si="14"/>
        <v>0.12918319407745704</v>
      </c>
      <c r="J237" s="90">
        <f t="shared" si="15"/>
        <v>0</v>
      </c>
    </row>
    <row r="238" spans="1:10" x14ac:dyDescent="0.25">
      <c r="A238" s="76">
        <v>40391</v>
      </c>
      <c r="B238" s="105">
        <v>2036932</v>
      </c>
      <c r="C238" s="105">
        <f t="shared" si="17"/>
        <v>261319.69809725042</v>
      </c>
      <c r="D238" s="105">
        <v>261319.69809725042</v>
      </c>
      <c r="E238" s="105">
        <v>0</v>
      </c>
      <c r="H238" s="90">
        <f t="shared" si="13"/>
        <v>0.12829083057129567</v>
      </c>
      <c r="I238" s="90">
        <f t="shared" si="14"/>
        <v>0.12829083057129567</v>
      </c>
      <c r="J238" s="90">
        <f t="shared" si="15"/>
        <v>0</v>
      </c>
    </row>
    <row r="239" spans="1:10" x14ac:dyDescent="0.25">
      <c r="A239" s="76">
        <v>40422</v>
      </c>
      <c r="B239" s="105">
        <v>2080338</v>
      </c>
      <c r="C239" s="105">
        <f t="shared" si="17"/>
        <v>275205.53199441056</v>
      </c>
      <c r="D239" s="105">
        <v>275205.53199441056</v>
      </c>
      <c r="E239" s="105">
        <v>0</v>
      </c>
      <c r="H239" s="90">
        <f t="shared" si="13"/>
        <v>0.13228885498145521</v>
      </c>
      <c r="I239" s="90">
        <f t="shared" si="14"/>
        <v>0.13228885498145521</v>
      </c>
      <c r="J239" s="90">
        <f t="shared" si="15"/>
        <v>0</v>
      </c>
    </row>
    <row r="240" spans="1:10" x14ac:dyDescent="0.25">
      <c r="A240" s="76">
        <v>40452</v>
      </c>
      <c r="B240" s="105">
        <v>2122011</v>
      </c>
      <c r="C240" s="105">
        <f t="shared" si="17"/>
        <v>284930.10250222462</v>
      </c>
      <c r="D240" s="105">
        <v>284930.10250222462</v>
      </c>
      <c r="E240" s="105">
        <v>0</v>
      </c>
      <c r="H240" s="90">
        <f t="shared" si="13"/>
        <v>0.13427362181544988</v>
      </c>
      <c r="I240" s="90">
        <f t="shared" si="14"/>
        <v>0.13427362181544988</v>
      </c>
      <c r="J240" s="90">
        <f t="shared" si="15"/>
        <v>0</v>
      </c>
    </row>
    <row r="241" spans="1:10" x14ac:dyDescent="0.25">
      <c r="A241" s="76">
        <v>40483</v>
      </c>
      <c r="B241" s="105">
        <v>2167372</v>
      </c>
      <c r="C241" s="105">
        <f t="shared" si="17"/>
        <v>285461.0647035861</v>
      </c>
      <c r="D241" s="105">
        <v>285461.0647035861</v>
      </c>
      <c r="E241" s="105">
        <v>0</v>
      </c>
      <c r="H241" s="90">
        <f t="shared" si="13"/>
        <v>0.13170838448756655</v>
      </c>
      <c r="I241" s="90">
        <f t="shared" si="14"/>
        <v>0.13170838448756655</v>
      </c>
      <c r="J241" s="90">
        <f t="shared" si="15"/>
        <v>0</v>
      </c>
    </row>
    <row r="242" spans="1:10" x14ac:dyDescent="0.25">
      <c r="A242" s="76">
        <v>40513</v>
      </c>
      <c r="B242" s="105">
        <v>2209751</v>
      </c>
      <c r="C242" s="105">
        <f t="shared" si="17"/>
        <v>288574.60355970898</v>
      </c>
      <c r="D242" s="105">
        <v>288574.60355970898</v>
      </c>
      <c r="E242" s="105">
        <v>0</v>
      </c>
      <c r="H242" s="90">
        <f t="shared" si="13"/>
        <v>0.13059145739031636</v>
      </c>
      <c r="I242" s="90">
        <f t="shared" si="14"/>
        <v>0.13059145739031636</v>
      </c>
      <c r="J242" s="90">
        <f t="shared" si="15"/>
        <v>0</v>
      </c>
    </row>
    <row r="243" spans="1:10" x14ac:dyDescent="0.25">
      <c r="A243" s="76">
        <v>40544</v>
      </c>
      <c r="B243" s="105">
        <v>2242057</v>
      </c>
      <c r="C243" s="105">
        <f t="shared" si="17"/>
        <v>297696.44939764938</v>
      </c>
      <c r="D243" s="105">
        <v>297696.44939764938</v>
      </c>
      <c r="E243" s="105">
        <v>0</v>
      </c>
      <c r="H243" s="90">
        <f t="shared" si="13"/>
        <v>0.13277826986452593</v>
      </c>
      <c r="I243" s="90">
        <f t="shared" si="14"/>
        <v>0.13277826986452593</v>
      </c>
      <c r="J243" s="90">
        <f t="shared" si="15"/>
        <v>0</v>
      </c>
    </row>
    <row r="244" spans="1:10" x14ac:dyDescent="0.25">
      <c r="A244" s="76">
        <v>40575</v>
      </c>
      <c r="B244" s="105">
        <v>2278078</v>
      </c>
      <c r="C244" s="105">
        <f t="shared" si="17"/>
        <v>307516.31124261027</v>
      </c>
      <c r="D244" s="105">
        <v>307516.31124261027</v>
      </c>
      <c r="E244" s="105">
        <v>0</v>
      </c>
      <c r="H244" s="90">
        <f t="shared" si="13"/>
        <v>0.13498936877605169</v>
      </c>
      <c r="I244" s="90">
        <f t="shared" si="14"/>
        <v>0.13498936877605169</v>
      </c>
      <c r="J244" s="90">
        <f t="shared" si="15"/>
        <v>0</v>
      </c>
    </row>
    <row r="245" spans="1:10" x14ac:dyDescent="0.25">
      <c r="A245" s="76">
        <v>40603</v>
      </c>
      <c r="B245" s="105">
        <v>2307369</v>
      </c>
      <c r="C245" s="105">
        <f t="shared" si="17"/>
        <v>317145.57084578829</v>
      </c>
      <c r="D245" s="105">
        <v>317145.57084578829</v>
      </c>
      <c r="E245" s="105">
        <v>0</v>
      </c>
      <c r="H245" s="90">
        <f t="shared" si="13"/>
        <v>0.13744900397196472</v>
      </c>
      <c r="I245" s="90">
        <f t="shared" si="14"/>
        <v>0.13744900397196472</v>
      </c>
      <c r="J245" s="90">
        <f t="shared" si="15"/>
        <v>0</v>
      </c>
    </row>
    <row r="246" spans="1:10" x14ac:dyDescent="0.25">
      <c r="A246" s="76">
        <v>40634</v>
      </c>
      <c r="B246" s="105">
        <v>2339012</v>
      </c>
      <c r="C246" s="105">
        <f t="shared" si="17"/>
        <v>328061.74403968878</v>
      </c>
      <c r="D246" s="105">
        <v>328061.74403968878</v>
      </c>
      <c r="E246" s="105">
        <v>0</v>
      </c>
      <c r="H246" s="90">
        <f t="shared" si="13"/>
        <v>0.14025654594319686</v>
      </c>
      <c r="I246" s="90">
        <f t="shared" si="14"/>
        <v>0.14025654594319686</v>
      </c>
      <c r="J246" s="90">
        <f t="shared" si="15"/>
        <v>0</v>
      </c>
    </row>
    <row r="247" spans="1:10" x14ac:dyDescent="0.25">
      <c r="A247" s="76">
        <v>40664</v>
      </c>
      <c r="B247" s="105">
        <v>2377047</v>
      </c>
      <c r="C247" s="105">
        <f t="shared" si="17"/>
        <v>333016.86451548606</v>
      </c>
      <c r="D247" s="105">
        <v>333016.86451548606</v>
      </c>
      <c r="E247" s="105">
        <v>0</v>
      </c>
      <c r="H247" s="90">
        <f t="shared" si="13"/>
        <v>0.14009687840227225</v>
      </c>
      <c r="I247" s="90">
        <f t="shared" si="14"/>
        <v>0.14009687840227225</v>
      </c>
      <c r="J247" s="90">
        <f t="shared" si="15"/>
        <v>0</v>
      </c>
    </row>
    <row r="248" spans="1:10" x14ac:dyDescent="0.25">
      <c r="A248" s="76">
        <v>40695</v>
      </c>
      <c r="B248" s="105">
        <v>2413454</v>
      </c>
      <c r="C248" s="105">
        <f t="shared" si="17"/>
        <v>335775.4879518518</v>
      </c>
      <c r="D248" s="105">
        <v>335775.4879518518</v>
      </c>
      <c r="E248" s="105">
        <v>0</v>
      </c>
      <c r="H248" s="90">
        <f t="shared" si="13"/>
        <v>0.1391265331561537</v>
      </c>
      <c r="I248" s="90">
        <f t="shared" si="14"/>
        <v>0.1391265331561537</v>
      </c>
      <c r="J248" s="90">
        <f t="shared" si="15"/>
        <v>0</v>
      </c>
    </row>
    <row r="249" spans="1:10" x14ac:dyDescent="0.25">
      <c r="A249" s="76">
        <v>40725</v>
      </c>
      <c r="B249" s="105">
        <v>2447212</v>
      </c>
      <c r="C249" s="105">
        <f t="shared" si="17"/>
        <v>346144.14499299013</v>
      </c>
      <c r="D249" s="105">
        <v>346144.14499299013</v>
      </c>
      <c r="E249" s="105">
        <v>0</v>
      </c>
      <c r="H249" s="90">
        <f t="shared" si="13"/>
        <v>0.14144428230696407</v>
      </c>
      <c r="I249" s="90">
        <f t="shared" si="14"/>
        <v>0.14144428230696407</v>
      </c>
      <c r="J249" s="90">
        <f t="shared" si="15"/>
        <v>0</v>
      </c>
    </row>
    <row r="250" spans="1:10" x14ac:dyDescent="0.25">
      <c r="A250" s="76">
        <v>40756</v>
      </c>
      <c r="B250" s="105">
        <v>2485094</v>
      </c>
      <c r="C250" s="105">
        <f t="shared" si="17"/>
        <v>353397.28046473261</v>
      </c>
      <c r="D250" s="105">
        <v>353397.28046473261</v>
      </c>
      <c r="E250" s="105">
        <v>0</v>
      </c>
      <c r="H250" s="90">
        <f t="shared" si="13"/>
        <v>0.14220680604626329</v>
      </c>
      <c r="I250" s="90">
        <f t="shared" si="14"/>
        <v>0.14220680604626329</v>
      </c>
      <c r="J250" s="90">
        <f t="shared" si="15"/>
        <v>0</v>
      </c>
    </row>
    <row r="251" spans="1:10" x14ac:dyDescent="0.25">
      <c r="A251" s="76">
        <v>40787</v>
      </c>
      <c r="B251" s="105">
        <v>2517918</v>
      </c>
      <c r="C251" s="105">
        <f t="shared" si="17"/>
        <v>349708.28931270563</v>
      </c>
      <c r="D251" s="105">
        <v>349708.28931270563</v>
      </c>
      <c r="E251" s="105">
        <v>0</v>
      </c>
      <c r="H251" s="90">
        <f t="shared" si="13"/>
        <v>0.13888787852213838</v>
      </c>
      <c r="I251" s="90">
        <f t="shared" si="14"/>
        <v>0.13888787852213838</v>
      </c>
      <c r="J251" s="90">
        <f t="shared" si="15"/>
        <v>0</v>
      </c>
    </row>
    <row r="252" spans="1:10" x14ac:dyDescent="0.25">
      <c r="A252" s="76">
        <v>40817</v>
      </c>
      <c r="B252" s="105">
        <v>2550884</v>
      </c>
      <c r="C252" s="105">
        <f t="shared" si="17"/>
        <v>352928.30897910567</v>
      </c>
      <c r="D252" s="105">
        <v>352928.30897910567</v>
      </c>
      <c r="E252" s="105">
        <v>0</v>
      </c>
      <c r="H252" s="90">
        <f t="shared" si="13"/>
        <v>0.13835529525415724</v>
      </c>
      <c r="I252" s="90">
        <f t="shared" si="14"/>
        <v>0.13835529525415724</v>
      </c>
      <c r="J252" s="90">
        <f t="shared" si="15"/>
        <v>0</v>
      </c>
    </row>
    <row r="253" spans="1:10" x14ac:dyDescent="0.25">
      <c r="A253" s="76">
        <v>40848</v>
      </c>
      <c r="B253" s="105">
        <v>2583065</v>
      </c>
      <c r="C253" s="105">
        <f t="shared" si="17"/>
        <v>352072.6891195121</v>
      </c>
      <c r="D253" s="105">
        <v>352072.6891195121</v>
      </c>
      <c r="E253" s="105">
        <v>0</v>
      </c>
      <c r="H253" s="90">
        <f t="shared" si="13"/>
        <v>0.13630035989009651</v>
      </c>
      <c r="I253" s="90">
        <f t="shared" si="14"/>
        <v>0.13630035989009651</v>
      </c>
      <c r="J253" s="90">
        <f t="shared" si="15"/>
        <v>0</v>
      </c>
    </row>
    <row r="254" spans="1:10" x14ac:dyDescent="0.25">
      <c r="A254" s="76">
        <v>40878</v>
      </c>
      <c r="B254" s="105">
        <v>2614482</v>
      </c>
      <c r="C254" s="105">
        <f t="shared" si="17"/>
        <v>352012.07401523803</v>
      </c>
      <c r="D254" s="105">
        <v>352012.07401523803</v>
      </c>
      <c r="E254" s="105">
        <v>0</v>
      </c>
      <c r="H254" s="90">
        <f t="shared" si="13"/>
        <v>0.13463931823406627</v>
      </c>
      <c r="I254" s="90">
        <f t="shared" si="14"/>
        <v>0.13463931823406627</v>
      </c>
      <c r="J254" s="90">
        <f t="shared" si="15"/>
        <v>0</v>
      </c>
    </row>
    <row r="255" spans="1:10" x14ac:dyDescent="0.25">
      <c r="A255" s="76">
        <v>40909</v>
      </c>
      <c r="B255" s="105">
        <v>2604725</v>
      </c>
      <c r="C255" s="105">
        <f t="shared" si="17"/>
        <v>355075.22130684491</v>
      </c>
      <c r="D255" s="105">
        <v>355075.22130684491</v>
      </c>
      <c r="E255" s="105">
        <v>0</v>
      </c>
      <c r="H255" s="90">
        <f t="shared" si="13"/>
        <v>0.13631965804714313</v>
      </c>
      <c r="I255" s="90">
        <f t="shared" si="14"/>
        <v>0.13631965804714313</v>
      </c>
      <c r="J255" s="90">
        <f t="shared" si="15"/>
        <v>0</v>
      </c>
    </row>
    <row r="256" spans="1:10" x14ac:dyDescent="0.25">
      <c r="A256" s="76">
        <v>40940</v>
      </c>
      <c r="B256" s="105">
        <v>2592316</v>
      </c>
      <c r="C256" s="105">
        <f t="shared" si="17"/>
        <v>356329.92500679631</v>
      </c>
      <c r="D256" s="105">
        <v>356329.92500679631</v>
      </c>
      <c r="E256" s="105">
        <v>0</v>
      </c>
      <c r="H256" s="90">
        <f t="shared" si="13"/>
        <v>0.13745620711626064</v>
      </c>
      <c r="I256" s="90">
        <f t="shared" si="14"/>
        <v>0.13745620711626064</v>
      </c>
      <c r="J256" s="90">
        <f t="shared" si="15"/>
        <v>0</v>
      </c>
    </row>
    <row r="257" spans="1:10" x14ac:dyDescent="0.25">
      <c r="A257" s="76">
        <v>40969</v>
      </c>
      <c r="B257" s="105">
        <v>2581733</v>
      </c>
      <c r="C257" s="105">
        <f t="shared" si="17"/>
        <v>365215.56955308048</v>
      </c>
      <c r="D257" s="105">
        <v>365215.56955308048</v>
      </c>
      <c r="E257" s="105">
        <v>0</v>
      </c>
      <c r="H257" s="90">
        <f t="shared" si="13"/>
        <v>0.14146140191610848</v>
      </c>
      <c r="I257" s="90">
        <f t="shared" si="14"/>
        <v>0.14146140191610848</v>
      </c>
      <c r="J257" s="90">
        <f t="shared" si="15"/>
        <v>0</v>
      </c>
    </row>
    <row r="258" spans="1:10" x14ac:dyDescent="0.25">
      <c r="A258" s="76">
        <v>41000</v>
      </c>
      <c r="B258" s="105">
        <v>2567056</v>
      </c>
      <c r="C258" s="105">
        <f t="shared" si="17"/>
        <v>374272.32289848052</v>
      </c>
      <c r="D258" s="105">
        <v>374272.32289848052</v>
      </c>
      <c r="E258" s="105">
        <v>0</v>
      </c>
      <c r="H258" s="90">
        <f t="shared" si="13"/>
        <v>0.14579826965149204</v>
      </c>
      <c r="I258" s="90">
        <f t="shared" si="14"/>
        <v>0.14579826965149204</v>
      </c>
      <c r="J258" s="90">
        <f t="shared" si="15"/>
        <v>0</v>
      </c>
    </row>
    <row r="259" spans="1:10" x14ac:dyDescent="0.25">
      <c r="A259" s="76">
        <v>41030</v>
      </c>
      <c r="B259" s="105">
        <v>2552781</v>
      </c>
      <c r="C259" s="105">
        <f t="shared" si="17"/>
        <v>372408.82074619341</v>
      </c>
      <c r="D259" s="105">
        <v>372408.82074619341</v>
      </c>
      <c r="E259" s="105">
        <v>0</v>
      </c>
      <c r="H259" s="90">
        <f t="shared" si="13"/>
        <v>0.14588357589083961</v>
      </c>
      <c r="I259" s="90">
        <f t="shared" si="14"/>
        <v>0.14588357589083961</v>
      </c>
      <c r="J259" s="90">
        <f t="shared" si="15"/>
        <v>0</v>
      </c>
    </row>
    <row r="260" spans="1:10" x14ac:dyDescent="0.25">
      <c r="A260" s="76">
        <v>41061</v>
      </c>
      <c r="B260" s="105">
        <v>2537340</v>
      </c>
      <c r="C260" s="105">
        <f t="shared" si="17"/>
        <v>373909.89401911694</v>
      </c>
      <c r="D260" s="105">
        <v>373909.89401911694</v>
      </c>
      <c r="E260" s="105">
        <v>0</v>
      </c>
      <c r="H260" s="90">
        <f t="shared" ref="H260:H325" si="18">C260/B260</f>
        <v>0.14736294466611369</v>
      </c>
      <c r="I260" s="90">
        <f t="shared" ref="I260:I325" si="19">D260/B260</f>
        <v>0.14736294466611369</v>
      </c>
      <c r="J260" s="90">
        <f t="shared" ref="J260:J325" si="20">E260/B260</f>
        <v>0</v>
      </c>
    </row>
    <row r="261" spans="1:10" x14ac:dyDescent="0.25">
      <c r="A261" s="76">
        <v>41091</v>
      </c>
      <c r="B261" s="105">
        <v>2525526</v>
      </c>
      <c r="C261" s="105">
        <f t="shared" si="17"/>
        <v>376153.53123433032</v>
      </c>
      <c r="D261" s="105">
        <v>376153.53123433032</v>
      </c>
      <c r="E261" s="105">
        <v>0</v>
      </c>
      <c r="H261" s="90">
        <f t="shared" si="18"/>
        <v>0.14894066869013833</v>
      </c>
      <c r="I261" s="90">
        <f t="shared" si="19"/>
        <v>0.14894066869013833</v>
      </c>
      <c r="J261" s="90">
        <f t="shared" si="20"/>
        <v>0</v>
      </c>
    </row>
    <row r="262" spans="1:10" x14ac:dyDescent="0.25">
      <c r="A262" s="76">
        <v>41122</v>
      </c>
      <c r="B262" s="105">
        <v>2514229</v>
      </c>
      <c r="C262" s="105">
        <f t="shared" si="17"/>
        <v>377221.26204965962</v>
      </c>
      <c r="D262" s="105">
        <v>377221.26204965962</v>
      </c>
      <c r="E262" s="105">
        <v>0</v>
      </c>
      <c r="H262" s="90">
        <f t="shared" si="18"/>
        <v>0.15003456807222398</v>
      </c>
      <c r="I262" s="90">
        <f t="shared" si="19"/>
        <v>0.15003456807222398</v>
      </c>
      <c r="J262" s="90">
        <f t="shared" si="20"/>
        <v>0</v>
      </c>
    </row>
    <row r="263" spans="1:10" x14ac:dyDescent="0.25">
      <c r="A263" s="76">
        <v>41153</v>
      </c>
      <c r="B263" s="105">
        <v>2499524</v>
      </c>
      <c r="C263" s="105">
        <f t="shared" si="17"/>
        <v>378725.66983840073</v>
      </c>
      <c r="D263" s="105">
        <v>378725.66983840073</v>
      </c>
      <c r="E263" s="105">
        <v>0</v>
      </c>
      <c r="H263" s="90">
        <f t="shared" si="18"/>
        <v>0.15151911717527047</v>
      </c>
      <c r="I263" s="90">
        <f t="shared" si="19"/>
        <v>0.15151911717527047</v>
      </c>
      <c r="J263" s="90">
        <f t="shared" si="20"/>
        <v>0</v>
      </c>
    </row>
    <row r="264" spans="1:10" x14ac:dyDescent="0.25">
      <c r="A264" s="76">
        <v>41183</v>
      </c>
      <c r="B264" s="105">
        <v>2492239</v>
      </c>
      <c r="C264" s="105">
        <f t="shared" si="17"/>
        <v>377752.65955898241</v>
      </c>
      <c r="D264" s="105">
        <v>377752.65955898241</v>
      </c>
      <c r="E264" s="105">
        <v>0</v>
      </c>
      <c r="H264" s="90">
        <f t="shared" si="18"/>
        <v>0.15157160270703668</v>
      </c>
      <c r="I264" s="90">
        <f t="shared" si="19"/>
        <v>0.15157160270703668</v>
      </c>
      <c r="J264" s="90">
        <f t="shared" si="20"/>
        <v>0</v>
      </c>
    </row>
    <row r="265" spans="1:10" x14ac:dyDescent="0.25">
      <c r="A265" s="76">
        <v>41214</v>
      </c>
      <c r="B265" s="105">
        <v>2479225</v>
      </c>
      <c r="C265" s="105">
        <f t="shared" si="17"/>
        <v>378559.71487564628</v>
      </c>
      <c r="D265" s="105">
        <v>378559.71487564628</v>
      </c>
      <c r="E265" s="105">
        <v>0</v>
      </c>
      <c r="H265" s="90">
        <f t="shared" si="18"/>
        <v>0.15269276280920299</v>
      </c>
      <c r="I265" s="90">
        <f t="shared" si="19"/>
        <v>0.15269276280920299</v>
      </c>
      <c r="J265" s="90">
        <f t="shared" si="20"/>
        <v>0</v>
      </c>
    </row>
    <row r="266" spans="1:10" x14ac:dyDescent="0.25">
      <c r="A266" s="76">
        <v>41244</v>
      </c>
      <c r="B266" s="105">
        <v>2463549</v>
      </c>
      <c r="C266" s="105">
        <f t="shared" si="17"/>
        <v>378613.49692633026</v>
      </c>
      <c r="D266" s="105">
        <v>373147.49692633026</v>
      </c>
      <c r="E266" s="105">
        <v>5466</v>
      </c>
      <c r="H266" s="90">
        <f t="shared" si="18"/>
        <v>0.15368620511559961</v>
      </c>
      <c r="I266" s="90">
        <f t="shared" si="19"/>
        <v>0.15146745484921562</v>
      </c>
      <c r="J266" s="90">
        <f t="shared" si="20"/>
        <v>2.218750266383985E-3</v>
      </c>
    </row>
    <row r="267" spans="1:10" x14ac:dyDescent="0.25">
      <c r="A267" s="76">
        <v>41275</v>
      </c>
      <c r="B267" s="105">
        <v>2468313</v>
      </c>
      <c r="C267" s="105">
        <f t="shared" si="17"/>
        <v>377836.52314770781</v>
      </c>
      <c r="D267" s="105">
        <v>373416.52314770781</v>
      </c>
      <c r="E267" s="105">
        <v>4420</v>
      </c>
      <c r="H267" s="90">
        <f t="shared" si="18"/>
        <v>0.15307480175638494</v>
      </c>
      <c r="I267" s="90">
        <f t="shared" si="19"/>
        <v>0.15128410503356252</v>
      </c>
      <c r="J267" s="90">
        <f t="shared" si="20"/>
        <v>1.7906967228224298E-3</v>
      </c>
    </row>
    <row r="268" spans="1:10" x14ac:dyDescent="0.25">
      <c r="A268" s="76">
        <v>41306</v>
      </c>
      <c r="B268" s="105">
        <v>2466471</v>
      </c>
      <c r="C268" s="105">
        <f t="shared" si="17"/>
        <v>376538.85784904676</v>
      </c>
      <c r="D268" s="105">
        <v>373741.85784904676</v>
      </c>
      <c r="E268" s="105">
        <v>2797</v>
      </c>
      <c r="H268" s="90">
        <f t="shared" si="18"/>
        <v>0.15266299820636317</v>
      </c>
      <c r="I268" s="90">
        <f t="shared" si="19"/>
        <v>0.15152898933295658</v>
      </c>
      <c r="J268" s="90">
        <f t="shared" si="20"/>
        <v>1.1340088734065796E-3</v>
      </c>
    </row>
    <row r="269" spans="1:10" x14ac:dyDescent="0.25">
      <c r="A269" s="76">
        <v>41334</v>
      </c>
      <c r="B269" s="105">
        <v>2464521</v>
      </c>
      <c r="C269" s="105">
        <f t="shared" si="17"/>
        <v>376934.39749759989</v>
      </c>
      <c r="D269" s="105">
        <v>376934.39749759989</v>
      </c>
      <c r="E269" s="105">
        <v>0</v>
      </c>
      <c r="H269" s="90">
        <f t="shared" si="18"/>
        <v>0.15294428308689595</v>
      </c>
      <c r="I269" s="90">
        <f t="shared" si="19"/>
        <v>0.15294428308689595</v>
      </c>
      <c r="J269" s="90">
        <f t="shared" si="20"/>
        <v>0</v>
      </c>
    </row>
    <row r="270" spans="1:10" x14ac:dyDescent="0.25">
      <c r="A270" s="76">
        <v>41365</v>
      </c>
      <c r="B270" s="105">
        <v>2473204</v>
      </c>
      <c r="C270" s="105">
        <f t="shared" si="17"/>
        <v>378665.00823739666</v>
      </c>
      <c r="D270" s="105">
        <v>378665.00823739666</v>
      </c>
      <c r="E270" s="105">
        <v>0</v>
      </c>
      <c r="H270" s="90">
        <f t="shared" si="18"/>
        <v>0.15310706607194419</v>
      </c>
      <c r="I270" s="90">
        <f t="shared" si="19"/>
        <v>0.15310706607194419</v>
      </c>
      <c r="J270" s="90">
        <f t="shared" si="20"/>
        <v>0</v>
      </c>
    </row>
    <row r="271" spans="1:10" x14ac:dyDescent="0.25">
      <c r="A271" s="76">
        <v>41395</v>
      </c>
      <c r="B271" s="105">
        <v>2471842</v>
      </c>
      <c r="C271" s="105">
        <f t="shared" si="17"/>
        <v>374416.59653510572</v>
      </c>
      <c r="D271" s="105">
        <v>374416.59653510572</v>
      </c>
      <c r="E271" s="105">
        <v>0</v>
      </c>
      <c r="H271" s="90">
        <f t="shared" si="18"/>
        <v>0.1514727059962189</v>
      </c>
      <c r="I271" s="90">
        <f t="shared" si="19"/>
        <v>0.1514727059962189</v>
      </c>
      <c r="J271" s="90">
        <f t="shared" si="20"/>
        <v>0</v>
      </c>
    </row>
    <row r="272" spans="1:10" x14ac:dyDescent="0.25">
      <c r="A272" s="76">
        <v>41426</v>
      </c>
      <c r="B272" s="105">
        <v>2471318</v>
      </c>
      <c r="C272" s="105">
        <f t="shared" si="17"/>
        <v>371109.362580563</v>
      </c>
      <c r="D272" s="105">
        <v>369402.362580563</v>
      </c>
      <c r="E272" s="105">
        <v>1707</v>
      </c>
      <c r="H272" s="90">
        <f t="shared" si="18"/>
        <v>0.15016657612681289</v>
      </c>
      <c r="I272" s="90">
        <f t="shared" si="19"/>
        <v>0.14947585158225812</v>
      </c>
      <c r="J272" s="90">
        <f t="shared" si="20"/>
        <v>6.9072454455476791E-4</v>
      </c>
    </row>
    <row r="273" spans="1:10" x14ac:dyDescent="0.25">
      <c r="A273" s="76">
        <v>41456</v>
      </c>
      <c r="B273" s="105">
        <v>2472870</v>
      </c>
      <c r="C273" s="105">
        <f t="shared" si="17"/>
        <v>373672.54609414801</v>
      </c>
      <c r="D273" s="105">
        <v>371965.54609414801</v>
      </c>
      <c r="E273" s="105">
        <v>1707</v>
      </c>
      <c r="H273" s="90">
        <f t="shared" si="18"/>
        <v>0.15110885169626709</v>
      </c>
      <c r="I273" s="90">
        <f t="shared" si="19"/>
        <v>0.15041856065791895</v>
      </c>
      <c r="J273" s="90">
        <f t="shared" si="20"/>
        <v>6.9029103834815418E-4</v>
      </c>
    </row>
    <row r="274" spans="1:10" x14ac:dyDescent="0.25">
      <c r="A274" s="76">
        <v>41487</v>
      </c>
      <c r="B274" s="105">
        <v>2469633</v>
      </c>
      <c r="C274" s="105">
        <f t="shared" si="17"/>
        <v>372818.63597411261</v>
      </c>
      <c r="D274" s="105">
        <v>367001.63597411261</v>
      </c>
      <c r="E274" s="105">
        <v>5817</v>
      </c>
      <c r="H274" s="90">
        <f t="shared" si="18"/>
        <v>0.1509611492776913</v>
      </c>
      <c r="I274" s="90">
        <f t="shared" si="19"/>
        <v>0.14860573857496745</v>
      </c>
      <c r="J274" s="90">
        <f t="shared" si="20"/>
        <v>2.3554107027238462E-3</v>
      </c>
    </row>
    <row r="275" spans="1:10" x14ac:dyDescent="0.25">
      <c r="A275" s="76">
        <v>41518</v>
      </c>
      <c r="B275" s="105">
        <v>2471342</v>
      </c>
      <c r="C275" s="105">
        <f t="shared" si="17"/>
        <v>376039.50873734138</v>
      </c>
      <c r="D275" s="105">
        <v>368653.50873734138</v>
      </c>
      <c r="E275" s="105">
        <v>7386</v>
      </c>
      <c r="H275" s="90">
        <f t="shared" si="18"/>
        <v>0.15216004451724666</v>
      </c>
      <c r="I275" s="90">
        <f t="shared" si="19"/>
        <v>0.14917138491448831</v>
      </c>
      <c r="J275" s="90">
        <f t="shared" si="20"/>
        <v>2.9886596027583392E-3</v>
      </c>
    </row>
    <row r="276" spans="1:10" x14ac:dyDescent="0.25">
      <c r="A276" s="76">
        <v>41548</v>
      </c>
      <c r="B276" s="105">
        <v>2468793</v>
      </c>
      <c r="C276" s="105">
        <f t="shared" si="17"/>
        <v>376890.80438136583</v>
      </c>
      <c r="D276" s="105">
        <v>364504.80438136583</v>
      </c>
      <c r="E276" s="105">
        <v>12386</v>
      </c>
      <c r="H276" s="90">
        <f t="shared" si="18"/>
        <v>0.1526619705991413</v>
      </c>
      <c r="I276" s="90">
        <f t="shared" si="19"/>
        <v>0.14764494406026177</v>
      </c>
      <c r="J276" s="90">
        <f t="shared" si="20"/>
        <v>5.0170265388795252E-3</v>
      </c>
    </row>
    <row r="277" spans="1:10" x14ac:dyDescent="0.25">
      <c r="A277" s="76">
        <v>41579</v>
      </c>
      <c r="B277" s="105">
        <v>2466383</v>
      </c>
      <c r="C277" s="105">
        <f t="shared" si="17"/>
        <v>376096.08812264132</v>
      </c>
      <c r="D277" s="105">
        <v>362410.08812264132</v>
      </c>
      <c r="E277" s="105">
        <v>13686</v>
      </c>
      <c r="H277" s="90">
        <f t="shared" si="18"/>
        <v>0.15248892330292632</v>
      </c>
      <c r="I277" s="90">
        <f t="shared" si="19"/>
        <v>0.14693990678764868</v>
      </c>
      <c r="J277" s="90">
        <f t="shared" si="20"/>
        <v>5.5490165152776352E-3</v>
      </c>
    </row>
    <row r="278" spans="1:10" x14ac:dyDescent="0.25">
      <c r="A278" s="76">
        <v>41609</v>
      </c>
      <c r="B278" s="105">
        <v>2468456</v>
      </c>
      <c r="C278" s="105">
        <f t="shared" si="17"/>
        <v>375793.59809325653</v>
      </c>
      <c r="D278" s="105">
        <v>358807.59809325653</v>
      </c>
      <c r="E278" s="105">
        <v>16986</v>
      </c>
      <c r="H278" s="90">
        <f t="shared" si="18"/>
        <v>0.15223832148243943</v>
      </c>
      <c r="I278" s="90">
        <f t="shared" si="19"/>
        <v>0.14535709694369944</v>
      </c>
      <c r="J278" s="90">
        <f t="shared" si="20"/>
        <v>6.8812245387400058E-3</v>
      </c>
    </row>
    <row r="279" spans="1:10" x14ac:dyDescent="0.25">
      <c r="A279" s="76">
        <v>41640</v>
      </c>
      <c r="B279" s="105">
        <v>2472554</v>
      </c>
      <c r="C279" s="105">
        <f t="shared" si="17"/>
        <v>375461.69606760767</v>
      </c>
      <c r="D279" s="105">
        <v>360935.69606760767</v>
      </c>
      <c r="E279" s="105">
        <v>14526</v>
      </c>
      <c r="H279" s="90">
        <f t="shared" si="18"/>
        <v>0.15185176787548732</v>
      </c>
      <c r="I279" s="90">
        <f t="shared" si="19"/>
        <v>0.14597687090660413</v>
      </c>
      <c r="J279" s="90">
        <f t="shared" si="20"/>
        <v>5.8748969688831873E-3</v>
      </c>
    </row>
    <row r="280" spans="1:10" x14ac:dyDescent="0.25">
      <c r="A280" s="76">
        <v>41671</v>
      </c>
      <c r="B280" s="105">
        <v>2481249</v>
      </c>
      <c r="C280" s="105">
        <f t="shared" si="17"/>
        <v>377216.85150992975</v>
      </c>
      <c r="D280" s="105">
        <v>362690.85150992975</v>
      </c>
      <c r="E280" s="105">
        <v>14526</v>
      </c>
      <c r="H280" s="90">
        <f t="shared" si="18"/>
        <v>0.15202700394435614</v>
      </c>
      <c r="I280" s="90">
        <f t="shared" si="19"/>
        <v>0.14617269428015076</v>
      </c>
      <c r="J280" s="90">
        <f t="shared" si="20"/>
        <v>5.8543096642054062E-3</v>
      </c>
    </row>
    <row r="281" spans="1:10" x14ac:dyDescent="0.25">
      <c r="A281" s="76">
        <v>41699</v>
      </c>
      <c r="B281" s="105">
        <v>2481808</v>
      </c>
      <c r="C281" s="105">
        <f t="shared" si="17"/>
        <v>377189.69946096605</v>
      </c>
      <c r="D281" s="105">
        <v>363913.69946096605</v>
      </c>
      <c r="E281" s="105">
        <v>13276</v>
      </c>
      <c r="H281" s="90">
        <f t="shared" si="18"/>
        <v>0.15198182110016811</v>
      </c>
      <c r="I281" s="90">
        <f t="shared" si="19"/>
        <v>0.14663249512491136</v>
      </c>
      <c r="J281" s="90">
        <f t="shared" si="20"/>
        <v>5.349325975256748E-3</v>
      </c>
    </row>
    <row r="282" spans="1:10" x14ac:dyDescent="0.25">
      <c r="A282" s="76">
        <v>41730</v>
      </c>
      <c r="B282" s="105">
        <v>2479488</v>
      </c>
      <c r="C282" s="105">
        <f t="shared" si="17"/>
        <v>378417.79629016935</v>
      </c>
      <c r="D282" s="105">
        <v>366716.79629016935</v>
      </c>
      <c r="E282" s="105">
        <v>11701</v>
      </c>
      <c r="H282" s="90">
        <f t="shared" si="18"/>
        <v>0.15261932959150007</v>
      </c>
      <c r="I282" s="90">
        <f t="shared" si="19"/>
        <v>0.14790021016039173</v>
      </c>
      <c r="J282" s="90">
        <f t="shared" si="20"/>
        <v>4.7191194311083581E-3</v>
      </c>
    </row>
    <row r="283" spans="1:10" x14ac:dyDescent="0.25">
      <c r="A283" s="76">
        <v>41760</v>
      </c>
      <c r="B283" s="105">
        <v>2480480</v>
      </c>
      <c r="C283" s="105">
        <f t="shared" si="17"/>
        <v>379153.0623373767</v>
      </c>
      <c r="D283" s="105">
        <v>368752.0623373767</v>
      </c>
      <c r="E283" s="105">
        <v>10401</v>
      </c>
      <c r="H283" s="90">
        <f t="shared" si="18"/>
        <v>0.15285471454612684</v>
      </c>
      <c r="I283" s="90">
        <f t="shared" si="19"/>
        <v>0.14866157450871473</v>
      </c>
      <c r="J283" s="90">
        <f t="shared" si="20"/>
        <v>4.1931400374121139E-3</v>
      </c>
    </row>
    <row r="284" spans="1:10" x14ac:dyDescent="0.25">
      <c r="A284" s="76">
        <v>41791</v>
      </c>
      <c r="B284" s="105">
        <v>2475494</v>
      </c>
      <c r="C284" s="105">
        <f t="shared" si="17"/>
        <v>380516.8743320505</v>
      </c>
      <c r="D284" s="105">
        <v>373515.8743320505</v>
      </c>
      <c r="E284" s="105">
        <v>7001</v>
      </c>
      <c r="H284" s="90">
        <f t="shared" si="18"/>
        <v>0.15371351105357173</v>
      </c>
      <c r="I284" s="90">
        <f t="shared" si="19"/>
        <v>0.15088538866668652</v>
      </c>
      <c r="J284" s="90">
        <f t="shared" si="20"/>
        <v>2.8281223868852033E-3</v>
      </c>
    </row>
    <row r="285" spans="1:10" x14ac:dyDescent="0.25">
      <c r="A285" s="76">
        <v>41821</v>
      </c>
      <c r="B285" s="105">
        <v>2471743</v>
      </c>
      <c r="C285" s="105">
        <f t="shared" si="17"/>
        <v>379041.95330907602</v>
      </c>
      <c r="D285" s="105">
        <v>376791.95330907602</v>
      </c>
      <c r="E285" s="105">
        <v>2250</v>
      </c>
      <c r="H285" s="90">
        <f t="shared" si="18"/>
        <v>0.15335006645475521</v>
      </c>
      <c r="I285" s="90">
        <f t="shared" si="19"/>
        <v>0.15243977764236655</v>
      </c>
      <c r="J285" s="90">
        <f t="shared" si="20"/>
        <v>9.1028881238866663E-4</v>
      </c>
    </row>
    <row r="286" spans="1:10" x14ac:dyDescent="0.25">
      <c r="A286" s="76">
        <v>41852</v>
      </c>
      <c r="B286" s="105">
        <v>2465695</v>
      </c>
      <c r="C286" s="105">
        <f t="shared" ref="C286:C302" si="21">D286+E286</f>
        <v>379356.50798874727</v>
      </c>
      <c r="D286" s="105">
        <v>379156.50798874727</v>
      </c>
      <c r="E286" s="105">
        <v>200</v>
      </c>
      <c r="H286" s="90">
        <f t="shared" si="18"/>
        <v>0.15385378483094919</v>
      </c>
      <c r="I286" s="90">
        <f t="shared" si="19"/>
        <v>0.15377267179790982</v>
      </c>
      <c r="J286" s="90">
        <f t="shared" si="20"/>
        <v>8.1113033039366186E-5</v>
      </c>
    </row>
    <row r="287" spans="1:10" x14ac:dyDescent="0.25">
      <c r="A287" s="76">
        <v>41883</v>
      </c>
      <c r="B287" s="105">
        <v>2465757</v>
      </c>
      <c r="C287" s="105">
        <f t="shared" si="21"/>
        <v>375713.42813399871</v>
      </c>
      <c r="D287" s="105">
        <v>375513.42813399871</v>
      </c>
      <c r="E287" s="105">
        <v>200</v>
      </c>
      <c r="H287" s="90">
        <f t="shared" si="18"/>
        <v>0.15237244713651779</v>
      </c>
      <c r="I287" s="90">
        <f t="shared" si="19"/>
        <v>0.15229133614301762</v>
      </c>
      <c r="J287" s="90">
        <f t="shared" si="20"/>
        <v>8.1110993500170534E-5</v>
      </c>
    </row>
    <row r="288" spans="1:10" x14ac:dyDescent="0.25">
      <c r="A288" s="76">
        <v>41913</v>
      </c>
      <c r="B288" s="105">
        <v>2462414</v>
      </c>
      <c r="C288" s="105">
        <f t="shared" si="21"/>
        <v>376033.09959393681</v>
      </c>
      <c r="D288" s="105">
        <v>375833.09959393681</v>
      </c>
      <c r="E288" s="105">
        <v>200</v>
      </c>
      <c r="H288" s="90">
        <f t="shared" si="18"/>
        <v>0.15270912998136657</v>
      </c>
      <c r="I288" s="90">
        <f t="shared" si="19"/>
        <v>0.15262790887070038</v>
      </c>
      <c r="J288" s="90">
        <f t="shared" si="20"/>
        <v>8.1221110666199919E-5</v>
      </c>
    </row>
    <row r="289" spans="1:10" x14ac:dyDescent="0.25">
      <c r="A289" s="76">
        <v>41944</v>
      </c>
      <c r="B289" s="105">
        <v>2457436</v>
      </c>
      <c r="C289" s="105">
        <f t="shared" si="21"/>
        <v>375626.17774478975</v>
      </c>
      <c r="D289" s="105">
        <v>375426.17774478975</v>
      </c>
      <c r="E289" s="105">
        <v>200</v>
      </c>
      <c r="H289" s="90">
        <f t="shared" si="18"/>
        <v>0.15285288314519269</v>
      </c>
      <c r="I289" s="90">
        <f t="shared" si="19"/>
        <v>0.15277149750585153</v>
      </c>
      <c r="J289" s="90">
        <f t="shared" si="20"/>
        <v>8.1385639341166971E-5</v>
      </c>
    </row>
    <row r="290" spans="1:10" x14ac:dyDescent="0.25">
      <c r="A290" s="76">
        <v>41974</v>
      </c>
      <c r="B290" s="105">
        <v>2454846</v>
      </c>
      <c r="C290" s="105">
        <f t="shared" si="21"/>
        <v>374050.57526643545</v>
      </c>
      <c r="D290" s="105">
        <v>363550.57526643545</v>
      </c>
      <c r="E290" s="105">
        <v>10500</v>
      </c>
      <c r="H290" s="90">
        <f t="shared" si="18"/>
        <v>0.15237231796472586</v>
      </c>
      <c r="I290" s="90">
        <f t="shared" si="19"/>
        <v>0.14809506391294422</v>
      </c>
      <c r="J290" s="90">
        <f t="shared" si="20"/>
        <v>4.27725405178166E-3</v>
      </c>
    </row>
    <row r="291" spans="1:10" x14ac:dyDescent="0.25">
      <c r="A291" s="76">
        <v>42005</v>
      </c>
      <c r="B291" s="105">
        <v>2403557</v>
      </c>
      <c r="C291" s="105">
        <f t="shared" si="21"/>
        <v>372167</v>
      </c>
      <c r="D291" s="105">
        <v>361767</v>
      </c>
      <c r="E291" s="105">
        <v>10400</v>
      </c>
      <c r="H291" s="90">
        <f t="shared" si="18"/>
        <v>0.15484009740563673</v>
      </c>
      <c r="I291" s="90">
        <f t="shared" si="19"/>
        <v>0.15051317692902644</v>
      </c>
      <c r="J291" s="90">
        <f t="shared" si="20"/>
        <v>4.3269204766102909E-3</v>
      </c>
    </row>
    <row r="292" spans="1:10" x14ac:dyDescent="0.25">
      <c r="A292" s="76">
        <v>42036</v>
      </c>
      <c r="B292" s="105">
        <v>2348867</v>
      </c>
      <c r="C292" s="105">
        <f t="shared" si="21"/>
        <v>372147</v>
      </c>
      <c r="D292" s="105">
        <v>362547</v>
      </c>
      <c r="E292" s="105">
        <v>9600</v>
      </c>
      <c r="H292" s="90">
        <f t="shared" si="18"/>
        <v>0.1584368123014202</v>
      </c>
      <c r="I292" s="90">
        <f t="shared" si="19"/>
        <v>0.15434973542563288</v>
      </c>
      <c r="J292" s="90">
        <f t="shared" si="20"/>
        <v>4.0870768757873474E-3</v>
      </c>
    </row>
    <row r="293" spans="1:10" x14ac:dyDescent="0.25">
      <c r="A293" s="76">
        <v>42064</v>
      </c>
      <c r="B293" s="105">
        <v>2300552</v>
      </c>
      <c r="C293" s="105">
        <f t="shared" si="21"/>
        <v>371044</v>
      </c>
      <c r="D293" s="105">
        <v>362744</v>
      </c>
      <c r="E293" s="105">
        <v>8300</v>
      </c>
      <c r="H293" s="90">
        <f t="shared" si="18"/>
        <v>0.1612847699160897</v>
      </c>
      <c r="I293" s="90">
        <f t="shared" si="19"/>
        <v>0.15767694014306133</v>
      </c>
      <c r="J293" s="90">
        <f t="shared" si="20"/>
        <v>3.6078297730283864E-3</v>
      </c>
    </row>
    <row r="294" spans="1:10" x14ac:dyDescent="0.25">
      <c r="A294" s="76">
        <v>42095</v>
      </c>
      <c r="B294" s="105">
        <v>2245795</v>
      </c>
      <c r="C294" s="105">
        <f t="shared" si="21"/>
        <v>372973</v>
      </c>
      <c r="D294" s="105">
        <v>364473</v>
      </c>
      <c r="E294" s="105">
        <v>8500</v>
      </c>
      <c r="H294" s="90">
        <f t="shared" si="18"/>
        <v>0.16607615565979975</v>
      </c>
      <c r="I294" s="90">
        <f t="shared" si="19"/>
        <v>0.16229130441558556</v>
      </c>
      <c r="J294" s="90">
        <f t="shared" si="20"/>
        <v>3.7848512442141872E-3</v>
      </c>
    </row>
    <row r="295" spans="1:10" x14ac:dyDescent="0.25">
      <c r="A295" s="76">
        <v>42125</v>
      </c>
      <c r="B295" s="105">
        <v>2189218</v>
      </c>
      <c r="C295" s="105">
        <f t="shared" si="21"/>
        <v>371697</v>
      </c>
      <c r="D295" s="105">
        <v>366647</v>
      </c>
      <c r="E295" s="105">
        <v>5050</v>
      </c>
      <c r="H295" s="90">
        <f t="shared" si="18"/>
        <v>0.16978528406033569</v>
      </c>
      <c r="I295" s="90">
        <f t="shared" si="19"/>
        <v>0.16747852429497656</v>
      </c>
      <c r="J295" s="90">
        <f t="shared" si="20"/>
        <v>2.3067597653591374E-3</v>
      </c>
    </row>
    <row r="296" spans="1:10" x14ac:dyDescent="0.25">
      <c r="A296" s="76">
        <v>42156</v>
      </c>
      <c r="B296" s="105">
        <v>2140418</v>
      </c>
      <c r="C296" s="105">
        <f t="shared" si="21"/>
        <v>372168</v>
      </c>
      <c r="D296" s="105">
        <v>368668</v>
      </c>
      <c r="E296" s="105">
        <v>3500</v>
      </c>
      <c r="H296" s="90">
        <f t="shared" si="18"/>
        <v>0.17387631761646558</v>
      </c>
      <c r="I296" s="90">
        <f t="shared" si="19"/>
        <v>0.17224112299560179</v>
      </c>
      <c r="J296" s="90">
        <f t="shared" si="20"/>
        <v>1.6351946208637753E-3</v>
      </c>
    </row>
    <row r="297" spans="1:10" x14ac:dyDescent="0.25">
      <c r="A297" s="76">
        <v>42186</v>
      </c>
      <c r="B297" s="105">
        <v>2084812</v>
      </c>
      <c r="C297" s="105">
        <f t="shared" si="21"/>
        <v>370752</v>
      </c>
      <c r="D297" s="105">
        <v>368252</v>
      </c>
      <c r="E297" s="105">
        <v>2500</v>
      </c>
      <c r="H297" s="90">
        <f t="shared" si="18"/>
        <v>0.177834740014927</v>
      </c>
      <c r="I297" s="90">
        <f t="shared" si="19"/>
        <v>0.17663559112284466</v>
      </c>
      <c r="J297" s="90">
        <f t="shared" si="20"/>
        <v>1.1991488920823556E-3</v>
      </c>
    </row>
    <row r="298" spans="1:10" x14ac:dyDescent="0.25">
      <c r="A298" s="76">
        <v>42217</v>
      </c>
      <c r="B298" s="105">
        <v>2028876</v>
      </c>
      <c r="C298" s="105">
        <f t="shared" si="21"/>
        <v>370559</v>
      </c>
      <c r="D298" s="105">
        <v>368159</v>
      </c>
      <c r="E298" s="105">
        <v>2400</v>
      </c>
      <c r="H298" s="90">
        <f t="shared" si="18"/>
        <v>0.18264250747704641</v>
      </c>
      <c r="I298" s="90">
        <f t="shared" si="19"/>
        <v>0.1814595864902537</v>
      </c>
      <c r="J298" s="90">
        <f t="shared" si="20"/>
        <v>1.1829209867926871E-3</v>
      </c>
    </row>
    <row r="299" spans="1:10" x14ac:dyDescent="0.25">
      <c r="A299" s="76">
        <v>42248</v>
      </c>
      <c r="B299" s="105">
        <v>1969996</v>
      </c>
      <c r="C299" s="105">
        <f t="shared" si="21"/>
        <v>370600</v>
      </c>
      <c r="D299" s="105">
        <v>361370</v>
      </c>
      <c r="E299" s="105">
        <v>9230</v>
      </c>
      <c r="H299" s="90">
        <f t="shared" si="18"/>
        <v>0.18812220938519672</v>
      </c>
      <c r="I299" s="90">
        <f t="shared" si="19"/>
        <v>0.18343692068410292</v>
      </c>
      <c r="J299" s="90">
        <f t="shared" si="20"/>
        <v>4.685288701093809E-3</v>
      </c>
    </row>
    <row r="300" spans="1:10" x14ac:dyDescent="0.25">
      <c r="A300" s="76">
        <v>42278</v>
      </c>
      <c r="B300" s="105">
        <v>1910297</v>
      </c>
      <c r="C300" s="105">
        <f t="shared" si="21"/>
        <v>370960</v>
      </c>
      <c r="D300" s="105">
        <v>361230</v>
      </c>
      <c r="E300" s="105">
        <v>9730</v>
      </c>
      <c r="H300" s="90">
        <f t="shared" si="18"/>
        <v>0.19418969929806726</v>
      </c>
      <c r="I300" s="90">
        <f t="shared" si="19"/>
        <v>0.18909625047832876</v>
      </c>
      <c r="J300" s="90">
        <f t="shared" si="20"/>
        <v>5.0934488197385015E-3</v>
      </c>
    </row>
    <row r="301" spans="1:10" x14ac:dyDescent="0.25">
      <c r="A301" s="76">
        <v>42309</v>
      </c>
      <c r="B301" s="105">
        <v>1853223</v>
      </c>
      <c r="C301" s="105">
        <f t="shared" si="21"/>
        <v>368976</v>
      </c>
      <c r="D301" s="105">
        <v>357016</v>
      </c>
      <c r="E301" s="105">
        <v>11960</v>
      </c>
      <c r="H301" s="90">
        <f t="shared" si="18"/>
        <v>0.19909962265739201</v>
      </c>
      <c r="I301" s="90">
        <f t="shared" si="19"/>
        <v>0.19264600104790411</v>
      </c>
      <c r="J301" s="90">
        <f t="shared" si="20"/>
        <v>6.4536216094879034E-3</v>
      </c>
    </row>
    <row r="302" spans="1:10" x14ac:dyDescent="0.25">
      <c r="A302" s="76">
        <v>42339</v>
      </c>
      <c r="B302" s="105">
        <v>1796168</v>
      </c>
      <c r="C302" s="105">
        <f t="shared" si="21"/>
        <v>368739</v>
      </c>
      <c r="D302" s="105">
        <v>356464</v>
      </c>
      <c r="E302" s="105">
        <v>12275</v>
      </c>
      <c r="H302" s="90">
        <f t="shared" si="18"/>
        <v>0.20529204395134532</v>
      </c>
      <c r="I302" s="90">
        <f t="shared" si="19"/>
        <v>0.19845805069458983</v>
      </c>
      <c r="J302" s="90">
        <f t="shared" si="20"/>
        <v>6.8339932567554927E-3</v>
      </c>
    </row>
    <row r="303" spans="1:10" x14ac:dyDescent="0.25">
      <c r="A303" s="76">
        <v>42370</v>
      </c>
      <c r="B303" s="105">
        <v>1791221</v>
      </c>
      <c r="C303" s="105">
        <v>369772</v>
      </c>
      <c r="D303" s="105">
        <v>357507</v>
      </c>
      <c r="E303" s="105">
        <f>C303-D303</f>
        <v>12265</v>
      </c>
      <c r="H303" s="90">
        <f t="shared" si="18"/>
        <v>0.206435721778608</v>
      </c>
      <c r="I303" s="90">
        <f t="shared" si="19"/>
        <v>0.19958843716102034</v>
      </c>
      <c r="J303" s="90">
        <f t="shared" si="20"/>
        <v>6.847284617587668E-3</v>
      </c>
    </row>
    <row r="304" spans="1:10" x14ac:dyDescent="0.25">
      <c r="A304" s="76">
        <v>42401</v>
      </c>
      <c r="B304" s="105">
        <v>1790785</v>
      </c>
      <c r="C304" s="105">
        <v>371703</v>
      </c>
      <c r="D304" s="105">
        <v>359368</v>
      </c>
      <c r="E304" s="105">
        <f>C304-D304</f>
        <v>12335</v>
      </c>
      <c r="H304" s="90">
        <f t="shared" si="18"/>
        <v>0.20756428046917971</v>
      </c>
      <c r="I304" s="90">
        <f t="shared" si="19"/>
        <v>0.20067623974960702</v>
      </c>
      <c r="J304" s="90">
        <f t="shared" si="20"/>
        <v>6.8880407195727016E-3</v>
      </c>
    </row>
    <row r="305" spans="1:10" x14ac:dyDescent="0.25">
      <c r="A305" s="76">
        <v>42430</v>
      </c>
      <c r="B305" s="105">
        <v>1787186</v>
      </c>
      <c r="C305" s="105">
        <v>375198</v>
      </c>
      <c r="D305" s="105">
        <v>357698</v>
      </c>
      <c r="E305" s="105">
        <f>C305-D305</f>
        <v>17500</v>
      </c>
      <c r="H305" s="90">
        <f t="shared" si="18"/>
        <v>0.20993785761526781</v>
      </c>
      <c r="I305" s="90">
        <f t="shared" si="19"/>
        <v>0.20014592773220022</v>
      </c>
      <c r="J305" s="90">
        <f t="shared" si="20"/>
        <v>9.7919298830675718E-3</v>
      </c>
    </row>
    <row r="306" spans="1:10" x14ac:dyDescent="0.25">
      <c r="A306" s="76">
        <v>42461</v>
      </c>
      <c r="B306" s="105">
        <v>1785780</v>
      </c>
      <c r="C306" s="105">
        <v>376681</v>
      </c>
      <c r="D306" s="105">
        <v>362201</v>
      </c>
      <c r="E306" s="105">
        <f t="shared" ref="E306:E312" si="22">C306-D306</f>
        <v>14480</v>
      </c>
      <c r="H306" s="90">
        <f t="shared" si="18"/>
        <v>0.21093359764360672</v>
      </c>
      <c r="I306" s="90">
        <f t="shared" si="19"/>
        <v>0.20282509603646587</v>
      </c>
      <c r="J306" s="90">
        <f t="shared" si="20"/>
        <v>8.1085016071408573E-3</v>
      </c>
    </row>
    <row r="307" spans="1:10" x14ac:dyDescent="0.25">
      <c r="A307" s="76">
        <v>42491</v>
      </c>
      <c r="B307" s="105">
        <v>1784608</v>
      </c>
      <c r="C307" s="105">
        <v>374607</v>
      </c>
      <c r="D307" s="105">
        <v>363447</v>
      </c>
      <c r="E307" s="105">
        <f t="shared" si="22"/>
        <v>11160</v>
      </c>
      <c r="H307" s="90">
        <f t="shared" si="18"/>
        <v>0.2099099634205383</v>
      </c>
      <c r="I307" s="90">
        <f t="shared" si="19"/>
        <v>0.20365648926823146</v>
      </c>
      <c r="J307" s="90">
        <f t="shared" si="20"/>
        <v>6.2534741523068375E-3</v>
      </c>
    </row>
    <row r="308" spans="1:10" x14ac:dyDescent="0.25">
      <c r="A308" s="76">
        <v>42522</v>
      </c>
      <c r="B308" s="105">
        <v>1786830</v>
      </c>
      <c r="C308" s="105">
        <v>376722</v>
      </c>
      <c r="D308" s="105">
        <v>364152</v>
      </c>
      <c r="E308" s="105">
        <f t="shared" si="22"/>
        <v>12570</v>
      </c>
      <c r="H308" s="90">
        <f t="shared" si="18"/>
        <v>0.21083259179664546</v>
      </c>
      <c r="I308" s="90">
        <f t="shared" si="19"/>
        <v>0.20379778714259331</v>
      </c>
      <c r="J308" s="90">
        <f t="shared" si="20"/>
        <v>7.0348046540521479E-3</v>
      </c>
    </row>
    <row r="309" spans="1:10" x14ac:dyDescent="0.25">
      <c r="A309" s="76">
        <v>42552</v>
      </c>
      <c r="B309" s="105">
        <v>1785172</v>
      </c>
      <c r="C309" s="105">
        <v>376058</v>
      </c>
      <c r="D309" s="138">
        <v>369340</v>
      </c>
      <c r="E309" s="105">
        <f t="shared" si="22"/>
        <v>6718</v>
      </c>
      <c r="H309" s="90">
        <f t="shared" si="18"/>
        <v>0.21065645215138934</v>
      </c>
      <c r="I309" s="90">
        <f t="shared" si="19"/>
        <v>0.20689322933588472</v>
      </c>
      <c r="J309" s="90">
        <f t="shared" si="20"/>
        <v>3.7632228155046123E-3</v>
      </c>
    </row>
    <row r="310" spans="1:10" x14ac:dyDescent="0.25">
      <c r="A310" s="76">
        <v>42583</v>
      </c>
      <c r="B310" s="105">
        <v>1788233</v>
      </c>
      <c r="C310" s="105">
        <v>376921.32803895074</v>
      </c>
      <c r="D310" s="138">
        <v>369541.32803895074</v>
      </c>
      <c r="E310" s="105">
        <f t="shared" si="22"/>
        <v>7380</v>
      </c>
      <c r="H310" s="90">
        <f t="shared" si="18"/>
        <v>0.21077864463912183</v>
      </c>
      <c r="I310" s="90">
        <f t="shared" si="19"/>
        <v>0.20665166566043169</v>
      </c>
      <c r="J310" s="90">
        <f t="shared" si="20"/>
        <v>4.1269789786901375E-3</v>
      </c>
    </row>
    <row r="311" spans="1:10" x14ac:dyDescent="0.25">
      <c r="A311" s="76">
        <v>42614</v>
      </c>
      <c r="B311" s="105">
        <v>1790145</v>
      </c>
      <c r="C311" s="105">
        <v>377797</v>
      </c>
      <c r="D311" s="138">
        <v>370417</v>
      </c>
      <c r="E311" s="105">
        <f t="shared" si="22"/>
        <v>7380</v>
      </c>
      <c r="H311" s="90">
        <f t="shared" si="18"/>
        <v>0.21104268090015055</v>
      </c>
      <c r="I311" s="90">
        <f t="shared" si="19"/>
        <v>0.20692010982350592</v>
      </c>
      <c r="J311" s="90">
        <f t="shared" si="20"/>
        <v>4.1225710766446292E-3</v>
      </c>
    </row>
    <row r="312" spans="1:10" x14ac:dyDescent="0.25">
      <c r="A312" s="76">
        <v>42644</v>
      </c>
      <c r="B312" s="105">
        <v>1789188</v>
      </c>
      <c r="C312" s="105">
        <v>375433</v>
      </c>
      <c r="D312" s="138">
        <v>367528</v>
      </c>
      <c r="E312" s="105">
        <f t="shared" si="22"/>
        <v>7905</v>
      </c>
      <c r="H312" s="90">
        <f t="shared" si="18"/>
        <v>0.20983429354545191</v>
      </c>
      <c r="I312" s="90">
        <f t="shared" si="19"/>
        <v>0.20541608819196194</v>
      </c>
      <c r="J312" s="90">
        <f t="shared" si="20"/>
        <v>4.4182053534899627E-3</v>
      </c>
    </row>
    <row r="313" spans="1:10" x14ac:dyDescent="0.25">
      <c r="A313" s="76">
        <v>42675</v>
      </c>
      <c r="B313" s="105">
        <v>1792866</v>
      </c>
      <c r="C313" s="105">
        <v>372761</v>
      </c>
      <c r="D313" s="138">
        <v>365556</v>
      </c>
      <c r="E313" s="105">
        <f t="shared" ref="E313:E333" si="23">C313-D313</f>
        <v>7205</v>
      </c>
      <c r="F313" s="139"/>
      <c r="H313" s="90">
        <f t="shared" si="18"/>
        <v>0.20791347484976569</v>
      </c>
      <c r="I313" s="90">
        <f t="shared" si="19"/>
        <v>0.20389476960352865</v>
      </c>
      <c r="J313" s="90">
        <f t="shared" si="20"/>
        <v>4.0187052462370308E-3</v>
      </c>
    </row>
    <row r="314" spans="1:10" x14ac:dyDescent="0.25">
      <c r="A314" s="76">
        <v>42705</v>
      </c>
      <c r="B314" s="105">
        <v>1797234</v>
      </c>
      <c r="C314" s="105">
        <v>372221</v>
      </c>
      <c r="D314" s="138">
        <v>365016</v>
      </c>
      <c r="E314" s="105">
        <f t="shared" si="23"/>
        <v>7205</v>
      </c>
      <c r="F314" s="139"/>
      <c r="H314" s="90">
        <f t="shared" si="18"/>
        <v>0.2071076999433574</v>
      </c>
      <c r="I314" s="90">
        <f t="shared" si="19"/>
        <v>0.20309876176391053</v>
      </c>
      <c r="J314" s="90">
        <f t="shared" si="20"/>
        <v>4.0089381794468611E-3</v>
      </c>
    </row>
    <row r="315" spans="1:10" x14ac:dyDescent="0.25">
      <c r="A315" s="76">
        <v>42736</v>
      </c>
      <c r="B315" s="105">
        <v>1816521</v>
      </c>
      <c r="C315" s="140">
        <v>374908</v>
      </c>
      <c r="D315" s="138">
        <v>367708</v>
      </c>
      <c r="E315" s="105">
        <f t="shared" si="23"/>
        <v>7200</v>
      </c>
      <c r="F315" s="139"/>
      <c r="H315" s="90">
        <f t="shared" si="18"/>
        <v>0.20638792505013706</v>
      </c>
      <c r="I315" s="90">
        <f t="shared" si="19"/>
        <v>0.2024243044809281</v>
      </c>
      <c r="J315" s="90">
        <f t="shared" si="20"/>
        <v>3.963620569208944E-3</v>
      </c>
    </row>
    <row r="316" spans="1:10" x14ac:dyDescent="0.25">
      <c r="A316" s="76">
        <v>42767</v>
      </c>
      <c r="B316" s="105">
        <v>1834800</v>
      </c>
      <c r="C316" s="140">
        <v>375331</v>
      </c>
      <c r="D316" s="138">
        <v>368981</v>
      </c>
      <c r="E316" s="105">
        <f t="shared" si="23"/>
        <v>6350</v>
      </c>
      <c r="H316" s="90">
        <f t="shared" si="18"/>
        <v>0.20456235011990409</v>
      </c>
      <c r="I316" s="90">
        <f t="shared" si="19"/>
        <v>0.20110148245040332</v>
      </c>
      <c r="J316" s="90">
        <f t="shared" si="20"/>
        <v>3.4608676695007628E-3</v>
      </c>
    </row>
    <row r="317" spans="1:10" x14ac:dyDescent="0.25">
      <c r="A317" s="76">
        <v>42795</v>
      </c>
      <c r="B317" s="105">
        <v>1857711</v>
      </c>
      <c r="C317" s="105">
        <v>375311</v>
      </c>
      <c r="D317" s="138">
        <v>370111</v>
      </c>
      <c r="E317" s="105">
        <f t="shared" si="23"/>
        <v>5200</v>
      </c>
      <c r="H317" s="90">
        <f t="shared" si="18"/>
        <v>0.20202873320984804</v>
      </c>
      <c r="I317" s="90">
        <f t="shared" si="19"/>
        <v>0.19922958953249456</v>
      </c>
      <c r="J317" s="90">
        <f t="shared" si="20"/>
        <v>2.7991436773534741E-3</v>
      </c>
    </row>
    <row r="318" spans="1:10" x14ac:dyDescent="0.25">
      <c r="A318" s="76">
        <v>42826</v>
      </c>
      <c r="B318" s="105">
        <v>1875965</v>
      </c>
      <c r="C318" s="105">
        <v>376295</v>
      </c>
      <c r="D318" s="138">
        <v>374945</v>
      </c>
      <c r="E318" s="105">
        <f t="shared" si="23"/>
        <v>1350</v>
      </c>
      <c r="H318" s="90">
        <f t="shared" si="18"/>
        <v>0.20058743100217755</v>
      </c>
      <c r="I318" s="90">
        <f t="shared" si="19"/>
        <v>0.19986780137156077</v>
      </c>
      <c r="J318" s="90">
        <f t="shared" si="20"/>
        <v>7.1962963061677587E-4</v>
      </c>
    </row>
    <row r="319" spans="1:10" x14ac:dyDescent="0.25">
      <c r="A319" s="76">
        <v>42856</v>
      </c>
      <c r="B319" s="105">
        <v>1899064</v>
      </c>
      <c r="C319" s="105">
        <v>377691</v>
      </c>
      <c r="D319" s="138">
        <v>376491</v>
      </c>
      <c r="E319" s="105">
        <f t="shared" si="23"/>
        <v>1200</v>
      </c>
      <c r="H319" s="90">
        <f t="shared" si="18"/>
        <v>0.19888271274691111</v>
      </c>
      <c r="I319" s="90">
        <f t="shared" si="19"/>
        <v>0.19825082251045778</v>
      </c>
      <c r="J319" s="90">
        <f t="shared" si="20"/>
        <v>6.3189023645332651E-4</v>
      </c>
    </row>
    <row r="320" spans="1:10" x14ac:dyDescent="0.25">
      <c r="A320" s="76">
        <v>42887</v>
      </c>
      <c r="B320" s="105">
        <v>1918133</v>
      </c>
      <c r="C320" s="105">
        <v>378375</v>
      </c>
      <c r="D320" s="138">
        <v>377175</v>
      </c>
      <c r="E320" s="105">
        <f t="shared" si="23"/>
        <v>1200</v>
      </c>
      <c r="H320" s="90">
        <f t="shared" si="18"/>
        <v>0.19726212937267645</v>
      </c>
      <c r="I320" s="90">
        <f t="shared" si="19"/>
        <v>0.19663652103373436</v>
      </c>
      <c r="J320" s="90">
        <f t="shared" si="20"/>
        <v>6.2560833894208592E-4</v>
      </c>
    </row>
    <row r="321" spans="1:10" x14ac:dyDescent="0.25">
      <c r="A321" s="76">
        <v>42917</v>
      </c>
      <c r="B321" s="105">
        <v>1940110</v>
      </c>
      <c r="C321" s="105">
        <v>381029</v>
      </c>
      <c r="D321" s="138">
        <v>381029</v>
      </c>
      <c r="E321" s="105">
        <f t="shared" si="23"/>
        <v>0</v>
      </c>
      <c r="H321" s="90">
        <f t="shared" si="18"/>
        <v>0.19639556519991133</v>
      </c>
      <c r="I321" s="90">
        <f t="shared" si="19"/>
        <v>0.19639556519991133</v>
      </c>
      <c r="J321" s="90">
        <f t="shared" si="20"/>
        <v>0</v>
      </c>
    </row>
    <row r="322" spans="1:10" x14ac:dyDescent="0.25">
      <c r="A322" s="76">
        <v>42948</v>
      </c>
      <c r="B322" s="105">
        <v>1963230</v>
      </c>
      <c r="C322" s="105">
        <v>381843</v>
      </c>
      <c r="D322" s="138">
        <v>381843</v>
      </c>
      <c r="E322" s="105">
        <f t="shared" si="23"/>
        <v>0</v>
      </c>
      <c r="H322" s="90">
        <f t="shared" si="18"/>
        <v>0.19449733347595544</v>
      </c>
      <c r="I322" s="90">
        <f t="shared" si="19"/>
        <v>0.19449733347595544</v>
      </c>
      <c r="J322" s="90">
        <f t="shared" si="20"/>
        <v>0</v>
      </c>
    </row>
    <row r="323" spans="1:10" x14ac:dyDescent="0.25">
      <c r="A323" s="76">
        <v>42979</v>
      </c>
      <c r="B323" s="105">
        <v>1984939</v>
      </c>
      <c r="C323" s="105">
        <v>381244</v>
      </c>
      <c r="D323" s="138">
        <v>381244</v>
      </c>
      <c r="E323" s="105">
        <f t="shared" si="23"/>
        <v>0</v>
      </c>
      <c r="H323" s="90">
        <f t="shared" si="18"/>
        <v>0.19206837086681253</v>
      </c>
      <c r="I323" s="90">
        <f t="shared" si="19"/>
        <v>0.19206837086681253</v>
      </c>
      <c r="J323" s="90">
        <f t="shared" si="20"/>
        <v>0</v>
      </c>
    </row>
    <row r="324" spans="1:10" x14ac:dyDescent="0.25">
      <c r="A324" s="76">
        <v>43009</v>
      </c>
      <c r="B324" s="105">
        <v>2008628</v>
      </c>
      <c r="C324" s="105">
        <v>380351</v>
      </c>
      <c r="D324" s="138">
        <v>380351</v>
      </c>
      <c r="E324" s="105">
        <f t="shared" si="23"/>
        <v>0</v>
      </c>
      <c r="H324" s="90">
        <f t="shared" si="18"/>
        <v>0.18935860696953344</v>
      </c>
      <c r="I324" s="90">
        <f t="shared" si="19"/>
        <v>0.18935860696953344</v>
      </c>
      <c r="J324" s="90">
        <f t="shared" si="20"/>
        <v>0</v>
      </c>
    </row>
    <row r="325" spans="1:10" x14ac:dyDescent="0.25">
      <c r="A325" s="76">
        <v>43040</v>
      </c>
      <c r="B325" s="105">
        <v>2032072</v>
      </c>
      <c r="C325" s="105">
        <v>381056</v>
      </c>
      <c r="D325" s="138">
        <v>381056</v>
      </c>
      <c r="E325" s="105">
        <f t="shared" si="23"/>
        <v>0</v>
      </c>
      <c r="H325" s="90">
        <f t="shared" si="18"/>
        <v>0.18752091461326173</v>
      </c>
      <c r="I325" s="90">
        <f t="shared" si="19"/>
        <v>0.18752091461326173</v>
      </c>
      <c r="J325" s="90">
        <f t="shared" si="20"/>
        <v>0</v>
      </c>
    </row>
    <row r="326" spans="1:10" x14ac:dyDescent="0.25">
      <c r="A326" s="76">
        <v>43070</v>
      </c>
      <c r="B326" s="105">
        <v>2055184</v>
      </c>
      <c r="C326" s="105">
        <v>381972</v>
      </c>
      <c r="D326" s="138">
        <v>373972</v>
      </c>
      <c r="E326" s="105">
        <f t="shared" si="23"/>
        <v>8000</v>
      </c>
      <c r="H326" s="90">
        <f t="shared" ref="H326:H329" si="24">C326/B326</f>
        <v>0.18585781127139955</v>
      </c>
      <c r="I326" s="90">
        <f t="shared" ref="I326:I329" si="25">D326/B326</f>
        <v>0.18196521576656882</v>
      </c>
      <c r="J326" s="90">
        <f t="shared" ref="J326:J329" si="26">E326/B326</f>
        <v>3.8925955048307111E-3</v>
      </c>
    </row>
    <row r="327" spans="1:10" x14ac:dyDescent="0.25">
      <c r="A327" s="76">
        <v>43101</v>
      </c>
      <c r="B327" s="105">
        <v>2046759</v>
      </c>
      <c r="C327" s="105">
        <v>375701</v>
      </c>
      <c r="D327" s="138">
        <v>375701</v>
      </c>
      <c r="E327" s="105">
        <f t="shared" si="23"/>
        <v>0</v>
      </c>
      <c r="H327" s="90">
        <f t="shared" si="24"/>
        <v>0.18355898276250404</v>
      </c>
      <c r="I327" s="90">
        <f t="shared" si="25"/>
        <v>0.18355898276250404</v>
      </c>
      <c r="J327" s="90">
        <f t="shared" si="26"/>
        <v>0</v>
      </c>
    </row>
    <row r="328" spans="1:10" x14ac:dyDescent="0.25">
      <c r="A328" s="76">
        <v>43132</v>
      </c>
      <c r="B328" s="105">
        <v>2035450</v>
      </c>
      <c r="C328" s="105">
        <v>377035</v>
      </c>
      <c r="D328" s="138">
        <v>377035</v>
      </c>
      <c r="E328" s="105">
        <f t="shared" si="23"/>
        <v>0</v>
      </c>
      <c r="H328" s="90">
        <f t="shared" si="24"/>
        <v>0.18523422339040507</v>
      </c>
      <c r="I328" s="90">
        <f t="shared" si="25"/>
        <v>0.18523422339040507</v>
      </c>
      <c r="J328" s="90">
        <f t="shared" si="26"/>
        <v>0</v>
      </c>
    </row>
    <row r="329" spans="1:10" x14ac:dyDescent="0.25">
      <c r="A329" s="76">
        <v>43160</v>
      </c>
      <c r="B329" s="105">
        <v>2021090</v>
      </c>
      <c r="C329" s="105">
        <v>379577</v>
      </c>
      <c r="D329" s="138">
        <v>379577</v>
      </c>
      <c r="E329" s="105">
        <f t="shared" si="23"/>
        <v>0</v>
      </c>
      <c r="H329" s="90">
        <f t="shared" si="24"/>
        <v>0.18780806396548397</v>
      </c>
      <c r="I329" s="90">
        <f t="shared" si="25"/>
        <v>0.18780806396548397</v>
      </c>
      <c r="J329" s="90">
        <f t="shared" si="26"/>
        <v>0</v>
      </c>
    </row>
    <row r="330" spans="1:10" x14ac:dyDescent="0.25">
      <c r="A330" s="76">
        <v>43191</v>
      </c>
      <c r="B330" s="105">
        <v>2016469</v>
      </c>
      <c r="C330" s="105">
        <v>379979</v>
      </c>
      <c r="D330" s="138">
        <v>379979</v>
      </c>
      <c r="E330" s="105">
        <f t="shared" si="23"/>
        <v>0</v>
      </c>
      <c r="H330" s="90">
        <f t="shared" ref="H330:H332" si="27">C330/B330</f>
        <v>0.1884378088629183</v>
      </c>
      <c r="I330" s="90">
        <f t="shared" ref="I330:I332" si="28">D330/B330</f>
        <v>0.1884378088629183</v>
      </c>
      <c r="J330" s="90">
        <f t="shared" ref="J330:J332" si="29">E330/B330</f>
        <v>0</v>
      </c>
    </row>
    <row r="331" spans="1:10" x14ac:dyDescent="0.25">
      <c r="A331" s="76">
        <v>43221</v>
      </c>
      <c r="B331" s="105">
        <v>2001589</v>
      </c>
      <c r="C331" s="105">
        <v>382549</v>
      </c>
      <c r="D331" s="138">
        <v>382549</v>
      </c>
      <c r="E331" s="105">
        <f t="shared" si="23"/>
        <v>0</v>
      </c>
      <c r="H331" s="90">
        <f t="shared" si="27"/>
        <v>0.19112265305215007</v>
      </c>
      <c r="I331" s="90">
        <f t="shared" si="28"/>
        <v>0.19112265305215007</v>
      </c>
      <c r="J331" s="90">
        <f t="shared" si="29"/>
        <v>0</v>
      </c>
    </row>
    <row r="332" spans="1:10" x14ac:dyDescent="0.25">
      <c r="A332" s="76">
        <v>43252</v>
      </c>
      <c r="B332" s="105">
        <v>1986965</v>
      </c>
      <c r="C332" s="105">
        <v>382425</v>
      </c>
      <c r="D332" s="138">
        <v>379500</v>
      </c>
      <c r="E332" s="105">
        <f t="shared" si="23"/>
        <v>2925</v>
      </c>
      <c r="H332" s="90">
        <f t="shared" si="27"/>
        <v>0.19246690304056691</v>
      </c>
      <c r="I332" s="90">
        <f t="shared" si="28"/>
        <v>0.19099480866547724</v>
      </c>
      <c r="J332" s="90">
        <f t="shared" si="29"/>
        <v>1.4720943750896468E-3</v>
      </c>
    </row>
    <row r="333" spans="1:10" x14ac:dyDescent="0.25">
      <c r="A333" s="76">
        <v>43282</v>
      </c>
      <c r="B333" s="105">
        <v>1976746</v>
      </c>
      <c r="C333" s="105">
        <v>382369</v>
      </c>
      <c r="D333" s="138">
        <v>379444</v>
      </c>
      <c r="E333" s="105">
        <f t="shared" si="23"/>
        <v>2925</v>
      </c>
    </row>
    <row r="334" spans="1:10" x14ac:dyDescent="0.25">
      <c r="A334" s="76">
        <v>43313</v>
      </c>
      <c r="C334" s="105">
        <v>381283</v>
      </c>
    </row>
  </sheetData>
  <mergeCells count="2">
    <mergeCell ref="B1:E1"/>
    <mergeCell ref="H1:J1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333"/>
  <sheetViews>
    <sheetView zoomScale="70" zoomScaleNormal="70" workbookViewId="0">
      <pane xSplit="5" ySplit="16" topLeftCell="F349" activePane="bottomRight" state="frozen"/>
      <selection pane="topRight" activeCell="F1" sqref="F1"/>
      <selection pane="bottomLeft" activeCell="A17" sqref="A17"/>
      <selection pane="bottomRight" activeCell="W331" sqref="W331"/>
    </sheetView>
  </sheetViews>
  <sheetFormatPr defaultRowHeight="15" x14ac:dyDescent="0.25"/>
  <cols>
    <col min="1" max="1" width="8.140625" bestFit="1" customWidth="1"/>
    <col min="2" max="2" width="7.42578125" bestFit="1" customWidth="1"/>
    <col min="3" max="3" width="15.28515625" bestFit="1" customWidth="1"/>
    <col min="4" max="4" width="53.140625" bestFit="1" customWidth="1"/>
    <col min="5" max="5" width="7.5703125" bestFit="1" customWidth="1"/>
    <col min="6" max="6" width="7.5703125" customWidth="1"/>
    <col min="7" max="7" width="44.5703125" bestFit="1" customWidth="1"/>
    <col min="23" max="23" width="52.140625" bestFit="1" customWidth="1"/>
  </cols>
  <sheetData>
    <row r="1" spans="1:23" x14ac:dyDescent="0.25">
      <c r="A1" s="92"/>
      <c r="B1" s="93" t="s">
        <v>68</v>
      </c>
      <c r="C1" s="93" t="s">
        <v>78</v>
      </c>
      <c r="D1" t="s">
        <v>75</v>
      </c>
      <c r="E1" s="93" t="s">
        <v>76</v>
      </c>
      <c r="F1" s="93" t="s">
        <v>91</v>
      </c>
      <c r="G1" s="93" t="s">
        <v>84</v>
      </c>
      <c r="V1" t="s">
        <v>74</v>
      </c>
      <c r="W1" t="s">
        <v>92</v>
      </c>
    </row>
    <row r="2" spans="1:23" x14ac:dyDescent="0.25">
      <c r="A2" s="76">
        <v>33239</v>
      </c>
      <c r="B2" s="90">
        <f>'DLSP até 1997'!C2</f>
        <v>0.4219</v>
      </c>
      <c r="C2" s="90">
        <f>Reservas!I3</f>
        <v>2.1307556387069951E-2</v>
      </c>
      <c r="D2" s="90"/>
      <c r="E2" s="90"/>
      <c r="F2" s="90"/>
      <c r="G2" s="91"/>
      <c r="K2" s="98">
        <f t="shared" ref="K2:K65" si="0">B2</f>
        <v>0.4219</v>
      </c>
    </row>
    <row r="3" spans="1:23" x14ac:dyDescent="0.25">
      <c r="A3" s="76">
        <v>33270</v>
      </c>
      <c r="B3" s="90">
        <f>'DLSP até 1997'!C3</f>
        <v>0.39</v>
      </c>
      <c r="C3" s="90">
        <f>Reservas!I4</f>
        <v>2.1591494646718664E-2</v>
      </c>
      <c r="D3" s="90"/>
      <c r="E3" s="90"/>
      <c r="F3" s="90"/>
      <c r="G3" s="91"/>
      <c r="K3" s="98">
        <f t="shared" si="0"/>
        <v>0.39</v>
      </c>
    </row>
    <row r="4" spans="1:23" x14ac:dyDescent="0.25">
      <c r="A4" s="76">
        <v>33298</v>
      </c>
      <c r="B4" s="90">
        <f>'DLSP até 1997'!C4</f>
        <v>0.39510000000000001</v>
      </c>
      <c r="C4" s="90">
        <f>Reservas!I5</f>
        <v>1.9398366264801247E-2</v>
      </c>
      <c r="D4" s="90"/>
      <c r="E4" s="90"/>
      <c r="F4" s="90"/>
      <c r="G4" s="91"/>
      <c r="K4" s="98">
        <f t="shared" si="0"/>
        <v>0.39510000000000001</v>
      </c>
    </row>
    <row r="5" spans="1:23" x14ac:dyDescent="0.25">
      <c r="A5" s="76">
        <v>33329</v>
      </c>
      <c r="B5" s="90">
        <f>'DLSP até 1997'!C5</f>
        <v>0.39810000000000001</v>
      </c>
      <c r="C5" s="90">
        <f>Reservas!I6</f>
        <v>1.9767538416307771E-2</v>
      </c>
      <c r="D5" s="90"/>
      <c r="E5" s="90"/>
      <c r="F5" s="90"/>
      <c r="G5" s="91"/>
      <c r="K5" s="98">
        <f t="shared" si="0"/>
        <v>0.39810000000000001</v>
      </c>
    </row>
    <row r="6" spans="1:23" x14ac:dyDescent="0.25">
      <c r="A6" s="76">
        <v>33359</v>
      </c>
      <c r="B6" s="90">
        <f>'DLSP até 1997'!C6</f>
        <v>0.39649999999999996</v>
      </c>
      <c r="C6" s="90">
        <f>Reservas!I7</f>
        <v>2.1875325357270575E-2</v>
      </c>
      <c r="D6" s="90"/>
      <c r="E6" s="90"/>
      <c r="F6" s="90"/>
      <c r="G6" s="91"/>
      <c r="K6" s="98">
        <f t="shared" si="0"/>
        <v>0.39649999999999996</v>
      </c>
    </row>
    <row r="7" spans="1:23" x14ac:dyDescent="0.25">
      <c r="A7" s="76">
        <v>33390</v>
      </c>
      <c r="B7" s="90">
        <f>'DLSP até 1997'!C7</f>
        <v>0.38119999999999998</v>
      </c>
      <c r="C7" s="90">
        <f>Reservas!I8</f>
        <v>2.3780563087883597E-2</v>
      </c>
      <c r="D7" s="90"/>
      <c r="E7" s="90"/>
      <c r="F7" s="90"/>
      <c r="G7" s="91"/>
      <c r="K7" s="98">
        <f t="shared" si="0"/>
        <v>0.38119999999999998</v>
      </c>
    </row>
    <row r="8" spans="1:23" x14ac:dyDescent="0.25">
      <c r="A8" s="76">
        <v>33420</v>
      </c>
      <c r="B8" s="90">
        <f>'DLSP até 1997'!C8</f>
        <v>0.36229999999999996</v>
      </c>
      <c r="C8" s="90">
        <f>Reservas!I9</f>
        <v>2.3318445621421702E-2</v>
      </c>
      <c r="D8" s="90"/>
      <c r="E8" s="90"/>
      <c r="F8" s="90"/>
      <c r="G8" s="91"/>
      <c r="K8" s="98">
        <f t="shared" si="0"/>
        <v>0.36229999999999996</v>
      </c>
    </row>
    <row r="9" spans="1:23" x14ac:dyDescent="0.25">
      <c r="A9" s="76">
        <v>33451</v>
      </c>
      <c r="B9" s="90">
        <f>'DLSP até 1997'!C9</f>
        <v>0.35270000000000001</v>
      </c>
      <c r="C9" s="90">
        <f>Reservas!I10</f>
        <v>2.1606248804318915E-2</v>
      </c>
      <c r="D9" s="90"/>
      <c r="E9" s="90"/>
      <c r="F9" s="90"/>
      <c r="G9" s="91"/>
      <c r="K9" s="98">
        <f t="shared" si="0"/>
        <v>0.35270000000000001</v>
      </c>
    </row>
    <row r="10" spans="1:23" x14ac:dyDescent="0.25">
      <c r="A10" s="76">
        <v>33482</v>
      </c>
      <c r="B10" s="90">
        <f>'DLSP até 1997'!C10</f>
        <v>0.34159999999999996</v>
      </c>
      <c r="C10" s="90">
        <f>Reservas!I11</f>
        <v>1.8843614108552103E-2</v>
      </c>
      <c r="D10" s="90"/>
      <c r="E10" s="90"/>
      <c r="F10" s="90"/>
      <c r="G10" s="91"/>
      <c r="K10" s="98">
        <f t="shared" si="0"/>
        <v>0.34159999999999996</v>
      </c>
    </row>
    <row r="11" spans="1:23" x14ac:dyDescent="0.25">
      <c r="A11" s="76">
        <v>33512</v>
      </c>
      <c r="B11" s="90">
        <f>'DLSP até 1997'!C11</f>
        <v>0.35520000000000002</v>
      </c>
      <c r="C11" s="90">
        <f>Reservas!I12</f>
        <v>1.9169152712409907E-2</v>
      </c>
      <c r="D11" s="90"/>
      <c r="E11" s="90"/>
      <c r="F11" s="90"/>
      <c r="G11" s="91"/>
      <c r="K11" s="98">
        <f t="shared" si="0"/>
        <v>0.35520000000000002</v>
      </c>
    </row>
    <row r="12" spans="1:23" x14ac:dyDescent="0.25">
      <c r="A12" s="76">
        <v>33543</v>
      </c>
      <c r="B12" s="90">
        <f>'DLSP até 1997'!C12</f>
        <v>0.36780000000000002</v>
      </c>
      <c r="C12" s="90">
        <f>Reservas!I13</f>
        <v>1.9159169988596604E-2</v>
      </c>
      <c r="D12" s="90"/>
      <c r="E12" s="90"/>
      <c r="F12" s="90"/>
      <c r="G12" s="91"/>
      <c r="K12" s="98">
        <f t="shared" si="0"/>
        <v>0.36780000000000002</v>
      </c>
    </row>
    <row r="13" spans="1:23" x14ac:dyDescent="0.25">
      <c r="A13" s="76">
        <v>33573</v>
      </c>
      <c r="B13" s="90">
        <f>'DLSP até 1997'!C13</f>
        <v>0.38140000000000002</v>
      </c>
      <c r="C13" s="90">
        <f>Reservas!I14</f>
        <v>2.3185819330061454E-2</v>
      </c>
      <c r="D13" s="90"/>
      <c r="E13" s="90"/>
      <c r="F13" s="90"/>
      <c r="G13" s="91"/>
      <c r="K13" s="98">
        <f t="shared" si="0"/>
        <v>0.38140000000000002</v>
      </c>
    </row>
    <row r="14" spans="1:23" x14ac:dyDescent="0.25">
      <c r="A14" s="76">
        <v>33604</v>
      </c>
      <c r="B14" s="90">
        <f>'DLSP até 1997'!C14</f>
        <v>0.37280000000000002</v>
      </c>
      <c r="C14" s="90">
        <f>Reservas!I15</f>
        <v>2.930867972622838E-2</v>
      </c>
      <c r="D14" s="90"/>
      <c r="E14" s="90"/>
      <c r="F14" s="90"/>
      <c r="G14" s="91"/>
      <c r="K14" s="98">
        <f t="shared" si="0"/>
        <v>0.37280000000000002</v>
      </c>
    </row>
    <row r="15" spans="1:23" x14ac:dyDescent="0.25">
      <c r="A15" s="76">
        <v>33635</v>
      </c>
      <c r="B15" s="90">
        <f>'DLSP até 1997'!C15</f>
        <v>0.37329999999999997</v>
      </c>
      <c r="C15" s="90">
        <f>Reservas!I16</f>
        <v>3.5419289200048283E-2</v>
      </c>
      <c r="D15" s="90"/>
      <c r="E15" s="90"/>
      <c r="F15" s="90"/>
      <c r="G15" s="91"/>
      <c r="K15" s="98">
        <f t="shared" si="0"/>
        <v>0.37329999999999997</v>
      </c>
    </row>
    <row r="16" spans="1:23" x14ac:dyDescent="0.25">
      <c r="A16" s="76">
        <v>33664</v>
      </c>
      <c r="B16" s="90">
        <f>'DLSP até 1997'!C16</f>
        <v>0.3831</v>
      </c>
      <c r="C16" s="90">
        <f>Reservas!I17</f>
        <v>4.1904888207788128E-2</v>
      </c>
      <c r="D16" s="90"/>
      <c r="E16" s="90"/>
      <c r="F16" s="90"/>
      <c r="G16" s="91"/>
      <c r="K16" s="98">
        <f t="shared" si="0"/>
        <v>0.3831</v>
      </c>
    </row>
    <row r="17" spans="1:11" x14ac:dyDescent="0.25">
      <c r="A17" s="76">
        <v>33695</v>
      </c>
      <c r="B17" s="90">
        <f>'DLSP até 1997'!C17</f>
        <v>0.3785</v>
      </c>
      <c r="C17" s="90">
        <f>Reservas!I18</f>
        <v>4.5667866029746505E-2</v>
      </c>
      <c r="D17" s="90"/>
      <c r="E17" s="90"/>
      <c r="F17" s="90"/>
      <c r="G17" s="91"/>
      <c r="K17" s="98">
        <f t="shared" si="0"/>
        <v>0.3785</v>
      </c>
    </row>
    <row r="18" spans="1:11" x14ac:dyDescent="0.25">
      <c r="A18" s="76">
        <v>33725</v>
      </c>
      <c r="B18" s="90">
        <f>'DLSP até 1997'!C18</f>
        <v>0.37070000000000003</v>
      </c>
      <c r="C18" s="90">
        <f>Reservas!I19</f>
        <v>5.0883364176246164E-2</v>
      </c>
      <c r="D18" s="90"/>
      <c r="E18" s="90"/>
      <c r="F18" s="90"/>
      <c r="G18" s="91"/>
      <c r="K18" s="98">
        <f t="shared" si="0"/>
        <v>0.37070000000000003</v>
      </c>
    </row>
    <row r="19" spans="1:11" x14ac:dyDescent="0.25">
      <c r="A19" s="76">
        <v>33756</v>
      </c>
      <c r="B19" s="90">
        <f>'DLSP até 1997'!C19</f>
        <v>0.37689999999999996</v>
      </c>
      <c r="C19" s="90">
        <f>Reservas!I20</f>
        <v>5.4135154550715381E-2</v>
      </c>
      <c r="D19" s="90"/>
      <c r="E19" s="90"/>
      <c r="F19" s="90"/>
      <c r="G19" s="91"/>
      <c r="K19" s="98">
        <f t="shared" si="0"/>
        <v>0.37689999999999996</v>
      </c>
    </row>
    <row r="20" spans="1:11" x14ac:dyDescent="0.25">
      <c r="A20" s="76">
        <v>33786</v>
      </c>
      <c r="B20" s="90">
        <f>'DLSP até 1997'!C20</f>
        <v>0.37740000000000001</v>
      </c>
      <c r="C20" s="90">
        <f>Reservas!I21</f>
        <v>5.7034554826522511E-2</v>
      </c>
      <c r="D20" s="90"/>
      <c r="E20" s="90"/>
      <c r="F20" s="90"/>
      <c r="G20" s="91"/>
      <c r="K20" s="98">
        <f t="shared" si="0"/>
        <v>0.37740000000000001</v>
      </c>
    </row>
    <row r="21" spans="1:11" x14ac:dyDescent="0.25">
      <c r="A21" s="76">
        <v>33817</v>
      </c>
      <c r="B21" s="90">
        <f>'DLSP até 1997'!C21</f>
        <v>0.36820000000000003</v>
      </c>
      <c r="C21" s="90">
        <f>Reservas!I22</f>
        <v>5.8664791478386255E-2</v>
      </c>
      <c r="D21" s="90"/>
      <c r="E21" s="90"/>
      <c r="F21" s="90"/>
      <c r="G21" s="91"/>
      <c r="K21" s="98">
        <f t="shared" si="0"/>
        <v>0.36820000000000003</v>
      </c>
    </row>
    <row r="22" spans="1:11" x14ac:dyDescent="0.25">
      <c r="A22" s="76">
        <v>33848</v>
      </c>
      <c r="B22" s="90">
        <f>'DLSP até 1997'!C22</f>
        <v>0.3664</v>
      </c>
      <c r="C22" s="90">
        <f>Reservas!I23</f>
        <v>5.6092428390471134E-2</v>
      </c>
      <c r="D22" s="90"/>
      <c r="E22" s="90"/>
      <c r="F22" s="90"/>
      <c r="G22" s="91"/>
      <c r="K22" s="98">
        <f t="shared" si="0"/>
        <v>0.3664</v>
      </c>
    </row>
    <row r="23" spans="1:11" x14ac:dyDescent="0.25">
      <c r="A23" s="76">
        <v>33878</v>
      </c>
      <c r="B23" s="90">
        <f>'DLSP até 1997'!C23</f>
        <v>0.36890000000000001</v>
      </c>
      <c r="C23" s="90">
        <f>Reservas!I24</f>
        <v>6.2091562146899926E-2</v>
      </c>
      <c r="D23" s="90"/>
      <c r="E23" s="90"/>
      <c r="F23" s="90"/>
      <c r="G23" s="91"/>
      <c r="K23" s="98">
        <f t="shared" si="0"/>
        <v>0.36890000000000001</v>
      </c>
    </row>
    <row r="24" spans="1:11" x14ac:dyDescent="0.25">
      <c r="A24" s="76">
        <v>33909</v>
      </c>
      <c r="B24" s="90">
        <f>'DLSP até 1997'!C24</f>
        <v>0.36810000000000004</v>
      </c>
      <c r="C24" s="90">
        <f>Reservas!I25</f>
        <v>6.3211846572937241E-2</v>
      </c>
      <c r="D24" s="90"/>
      <c r="E24" s="90"/>
      <c r="F24" s="90"/>
      <c r="G24" s="91"/>
      <c r="K24" s="98">
        <f t="shared" si="0"/>
        <v>0.36810000000000004</v>
      </c>
    </row>
    <row r="25" spans="1:11" x14ac:dyDescent="0.25">
      <c r="A25" s="76">
        <v>33939</v>
      </c>
      <c r="B25" s="90">
        <f>'DLSP até 1997'!C25</f>
        <v>0.37040000000000001</v>
      </c>
      <c r="C25" s="90">
        <f>Reservas!I26</f>
        <v>6.1333092345628011E-2</v>
      </c>
      <c r="D25" s="90"/>
      <c r="E25" s="90"/>
      <c r="F25" s="90"/>
      <c r="G25" s="91"/>
      <c r="K25" s="98">
        <f t="shared" si="0"/>
        <v>0.37040000000000001</v>
      </c>
    </row>
    <row r="26" spans="1:11" x14ac:dyDescent="0.25">
      <c r="A26" s="76">
        <v>33970</v>
      </c>
      <c r="B26" s="90">
        <f>'DLSP até 1997'!C26</f>
        <v>0.36369999999999997</v>
      </c>
      <c r="C26" s="90">
        <f>Reservas!I27</f>
        <v>5.9795014901944693E-2</v>
      </c>
      <c r="D26" s="90"/>
      <c r="E26" s="90"/>
      <c r="F26" s="90"/>
      <c r="G26" s="91"/>
      <c r="K26" s="98">
        <f t="shared" si="0"/>
        <v>0.36369999999999997</v>
      </c>
    </row>
    <row r="27" spans="1:11" x14ac:dyDescent="0.25">
      <c r="A27" s="76">
        <v>34001</v>
      </c>
      <c r="B27" s="90">
        <f>'DLSP até 1997'!C27</f>
        <v>0.36579999999999996</v>
      </c>
      <c r="C27" s="90">
        <f>Reservas!I28</f>
        <v>5.8472959130237083E-2</v>
      </c>
      <c r="D27" s="90"/>
      <c r="E27" s="90"/>
      <c r="F27" s="90"/>
      <c r="G27" s="91"/>
      <c r="K27" s="98">
        <f t="shared" si="0"/>
        <v>0.36579999999999996</v>
      </c>
    </row>
    <row r="28" spans="1:11" x14ac:dyDescent="0.25">
      <c r="A28" s="76">
        <v>34029</v>
      </c>
      <c r="B28" s="90">
        <f>'DLSP até 1997'!C28</f>
        <v>0.36430000000000001</v>
      </c>
      <c r="C28" s="90">
        <f>Reservas!I29</f>
        <v>5.6362331802311184E-2</v>
      </c>
      <c r="D28" s="90"/>
      <c r="E28" s="90"/>
      <c r="F28" s="90"/>
      <c r="G28" s="91"/>
      <c r="K28" s="98">
        <f t="shared" si="0"/>
        <v>0.36430000000000001</v>
      </c>
    </row>
    <row r="29" spans="1:11" x14ac:dyDescent="0.25">
      <c r="A29" s="76">
        <v>34060</v>
      </c>
      <c r="B29" s="90">
        <f>'DLSP até 1997'!C29</f>
        <v>0.35840000000000005</v>
      </c>
      <c r="C29" s="90">
        <f>Reservas!I30</f>
        <v>5.6830139444670781E-2</v>
      </c>
      <c r="D29" s="90"/>
      <c r="E29" s="90"/>
      <c r="F29" s="90"/>
      <c r="G29" s="91"/>
      <c r="K29" s="98">
        <f t="shared" si="0"/>
        <v>0.35840000000000005</v>
      </c>
    </row>
    <row r="30" spans="1:11" x14ac:dyDescent="0.25">
      <c r="A30" s="76">
        <v>34090</v>
      </c>
      <c r="B30" s="90">
        <f>'DLSP até 1997'!C30</f>
        <v>0.34990000000000004</v>
      </c>
      <c r="C30" s="90">
        <f>Reservas!I31</f>
        <v>5.9365229467492828E-2</v>
      </c>
      <c r="D30" s="90"/>
      <c r="E30" s="90"/>
      <c r="F30" s="90"/>
      <c r="G30" s="91"/>
      <c r="K30" s="98">
        <f t="shared" si="0"/>
        <v>0.34990000000000004</v>
      </c>
    </row>
    <row r="31" spans="1:11" x14ac:dyDescent="0.25">
      <c r="A31" s="76">
        <v>34121</v>
      </c>
      <c r="B31" s="90">
        <f>'DLSP até 1997'!C31</f>
        <v>0.34490000000000004</v>
      </c>
      <c r="C31" s="90">
        <f>Reservas!I32</f>
        <v>6.0103774534721252E-2</v>
      </c>
      <c r="D31" s="90"/>
      <c r="E31" s="90"/>
      <c r="F31" s="90"/>
      <c r="G31" s="91"/>
      <c r="K31" s="98">
        <f t="shared" si="0"/>
        <v>0.34490000000000004</v>
      </c>
    </row>
    <row r="32" spans="1:11" x14ac:dyDescent="0.25">
      <c r="A32" s="76">
        <v>34151</v>
      </c>
      <c r="B32" s="90">
        <f>'DLSP até 1997'!C32</f>
        <v>0.33799999999999997</v>
      </c>
      <c r="C32" s="90">
        <f>Reservas!I33</f>
        <v>6.3140700275816072E-2</v>
      </c>
      <c r="D32" s="90"/>
      <c r="E32" s="90"/>
      <c r="F32" s="90"/>
      <c r="G32" s="91"/>
      <c r="K32" s="98">
        <f t="shared" si="0"/>
        <v>0.33799999999999997</v>
      </c>
    </row>
    <row r="33" spans="1:11" x14ac:dyDescent="0.25">
      <c r="A33" s="76">
        <v>34182</v>
      </c>
      <c r="B33" s="90">
        <f>'DLSP até 1997'!C33</f>
        <v>0.33490000000000003</v>
      </c>
      <c r="C33" s="90">
        <f>Reservas!I34</f>
        <v>6.5260393451312515E-2</v>
      </c>
      <c r="D33" s="90"/>
      <c r="E33" s="90"/>
      <c r="F33" s="90"/>
      <c r="G33" s="91"/>
      <c r="K33" s="98">
        <f t="shared" si="0"/>
        <v>0.33490000000000003</v>
      </c>
    </row>
    <row r="34" spans="1:11" x14ac:dyDescent="0.25">
      <c r="A34" s="76">
        <v>34213</v>
      </c>
      <c r="B34" s="90">
        <f>'DLSP até 1997'!C34</f>
        <v>0.33240000000000003</v>
      </c>
      <c r="C34" s="90">
        <f>Reservas!I35</f>
        <v>6.428634475782885E-2</v>
      </c>
      <c r="D34" s="90"/>
      <c r="E34" s="90"/>
      <c r="F34" s="90"/>
      <c r="G34" s="91"/>
      <c r="K34" s="98">
        <f t="shared" si="0"/>
        <v>0.33240000000000003</v>
      </c>
    </row>
    <row r="35" spans="1:11" x14ac:dyDescent="0.25">
      <c r="A35" s="76">
        <v>34243</v>
      </c>
      <c r="B35" s="90">
        <f>'DLSP até 1997'!C35</f>
        <v>0.33149999999999996</v>
      </c>
      <c r="C35" s="90">
        <f>Reservas!I36</f>
        <v>6.8665008743140951E-2</v>
      </c>
      <c r="D35" s="90"/>
      <c r="E35" s="90"/>
      <c r="F35" s="90"/>
      <c r="G35" s="91"/>
      <c r="K35" s="98">
        <f t="shared" si="0"/>
        <v>0.33149999999999996</v>
      </c>
    </row>
    <row r="36" spans="1:11" x14ac:dyDescent="0.25">
      <c r="A36" s="76">
        <v>34274</v>
      </c>
      <c r="B36" s="90">
        <f>'DLSP até 1997'!C36</f>
        <v>0.32719999999999999</v>
      </c>
      <c r="C36" s="90">
        <f>Reservas!I37</f>
        <v>7.2780910940723378E-2</v>
      </c>
      <c r="D36" s="90"/>
      <c r="E36" s="90"/>
      <c r="F36" s="90"/>
      <c r="G36" s="91"/>
      <c r="K36" s="98">
        <f t="shared" si="0"/>
        <v>0.32719999999999999</v>
      </c>
    </row>
    <row r="37" spans="1:11" x14ac:dyDescent="0.25">
      <c r="A37" s="76">
        <v>34304</v>
      </c>
      <c r="B37" s="90">
        <f>'DLSP até 1997'!C37</f>
        <v>0.32579999999999998</v>
      </c>
      <c r="C37" s="90">
        <f>Reservas!I38</f>
        <v>7.4964217973631841E-2</v>
      </c>
      <c r="D37" s="90"/>
      <c r="E37" s="90"/>
      <c r="F37" s="90"/>
      <c r="G37" s="91"/>
      <c r="K37" s="98">
        <f t="shared" si="0"/>
        <v>0.32579999999999998</v>
      </c>
    </row>
    <row r="38" spans="1:11" x14ac:dyDescent="0.25">
      <c r="A38" s="76">
        <v>34335</v>
      </c>
      <c r="B38" s="90">
        <f>'DLSP até 1997'!C38</f>
        <v>0.32319999999999999</v>
      </c>
      <c r="C38" s="90">
        <f>Reservas!I39</f>
        <v>8.0813478199314032E-2</v>
      </c>
      <c r="D38" s="90"/>
      <c r="E38" s="90"/>
      <c r="F38" s="90"/>
      <c r="G38" s="91"/>
      <c r="K38" s="98">
        <f t="shared" si="0"/>
        <v>0.32319999999999999</v>
      </c>
    </row>
    <row r="39" spans="1:11" x14ac:dyDescent="0.25">
      <c r="A39" s="76">
        <v>34366</v>
      </c>
      <c r="B39" s="90">
        <f>'DLSP até 1997'!C39</f>
        <v>0.3201</v>
      </c>
      <c r="C39" s="90">
        <f>Reservas!I40</f>
        <v>8.2053055377167422E-2</v>
      </c>
      <c r="D39" s="90"/>
      <c r="E39" s="90"/>
      <c r="F39" s="90"/>
      <c r="G39" s="91"/>
      <c r="K39" s="98">
        <f t="shared" si="0"/>
        <v>0.3201</v>
      </c>
    </row>
    <row r="40" spans="1:11" x14ac:dyDescent="0.25">
      <c r="A40" s="76">
        <v>34394</v>
      </c>
      <c r="B40" s="90">
        <f>'DLSP até 1997'!C40</f>
        <v>0.3271</v>
      </c>
      <c r="C40" s="90">
        <f>Reservas!I41</f>
        <v>8.4389246003403612E-2</v>
      </c>
      <c r="D40" s="90"/>
      <c r="E40" s="90"/>
      <c r="F40" s="90"/>
      <c r="G40" s="91"/>
      <c r="K40" s="98">
        <f t="shared" si="0"/>
        <v>0.3271</v>
      </c>
    </row>
    <row r="41" spans="1:11" x14ac:dyDescent="0.25">
      <c r="A41" s="76">
        <v>34425</v>
      </c>
      <c r="B41" s="90">
        <f>'DLSP até 1997'!C41</f>
        <v>0.3322</v>
      </c>
      <c r="C41" s="90">
        <f>Reservas!I42</f>
        <v>8.3136108807142645E-2</v>
      </c>
      <c r="D41" s="90"/>
      <c r="E41" s="90"/>
      <c r="F41" s="90"/>
      <c r="G41" s="91"/>
      <c r="K41" s="98">
        <f t="shared" si="0"/>
        <v>0.3322</v>
      </c>
    </row>
    <row r="42" spans="1:11" x14ac:dyDescent="0.25">
      <c r="A42" s="76">
        <v>34455</v>
      </c>
      <c r="B42" s="90">
        <f>'DLSP até 1997'!C42</f>
        <v>0.33579999999999999</v>
      </c>
      <c r="C42" s="90">
        <f>Reservas!I43</f>
        <v>8.8346490292297838E-2</v>
      </c>
      <c r="D42" s="90"/>
      <c r="E42" s="90"/>
      <c r="F42" s="90"/>
      <c r="G42" s="91"/>
      <c r="K42" s="98">
        <f t="shared" si="0"/>
        <v>0.33579999999999999</v>
      </c>
    </row>
    <row r="43" spans="1:11" x14ac:dyDescent="0.25">
      <c r="A43" s="76">
        <v>34486</v>
      </c>
      <c r="B43" s="90">
        <f>'DLSP até 1997'!C43</f>
        <v>0.33119999999999999</v>
      </c>
      <c r="C43" s="90">
        <f>Reservas!I44</f>
        <v>8.9804457866398041E-2</v>
      </c>
      <c r="D43" s="90"/>
      <c r="E43" s="90"/>
      <c r="F43" s="90"/>
      <c r="G43" s="91"/>
      <c r="K43" s="98">
        <f t="shared" si="0"/>
        <v>0.33119999999999999</v>
      </c>
    </row>
    <row r="44" spans="1:11" x14ac:dyDescent="0.25">
      <c r="A44" s="76">
        <v>34516</v>
      </c>
      <c r="B44" s="90">
        <f>'DLSP até 1997'!C44</f>
        <v>0.32819999999999999</v>
      </c>
      <c r="C44" s="90">
        <f>Reservas!I45</f>
        <v>8.8719689841399912E-2</v>
      </c>
      <c r="D44" s="90"/>
      <c r="E44" s="90"/>
      <c r="F44" s="90"/>
      <c r="G44" s="91"/>
      <c r="K44" s="98">
        <f t="shared" si="0"/>
        <v>0.32819999999999999</v>
      </c>
    </row>
    <row r="45" spans="1:11" x14ac:dyDescent="0.25">
      <c r="A45" s="76">
        <v>34547</v>
      </c>
      <c r="B45" s="90">
        <f>'DLSP até 1997'!C45</f>
        <v>0.31620000000000004</v>
      </c>
      <c r="C45" s="90">
        <f>Reservas!I46</f>
        <v>8.6593788279285669E-2</v>
      </c>
      <c r="D45" s="90"/>
      <c r="E45" s="90"/>
      <c r="F45" s="90"/>
      <c r="G45" s="91"/>
      <c r="K45" s="98">
        <f t="shared" si="0"/>
        <v>0.31620000000000004</v>
      </c>
    </row>
    <row r="46" spans="1:11" x14ac:dyDescent="0.25">
      <c r="A46" s="76">
        <v>34578</v>
      </c>
      <c r="B46" s="90">
        <f>'DLSP até 1997'!C46</f>
        <v>0.30640000000000001</v>
      </c>
      <c r="C46" s="90">
        <f>Reservas!I47</f>
        <v>8.5615493734730874E-2</v>
      </c>
      <c r="D46" s="90"/>
      <c r="E46" s="90"/>
      <c r="F46" s="90"/>
      <c r="G46" s="91"/>
      <c r="K46" s="98">
        <f t="shared" si="0"/>
        <v>0.30640000000000001</v>
      </c>
    </row>
    <row r="47" spans="1:11" x14ac:dyDescent="0.25">
      <c r="A47" s="76">
        <v>34608</v>
      </c>
      <c r="B47" s="90">
        <f>'DLSP até 1997'!C47</f>
        <v>0.29930000000000001</v>
      </c>
      <c r="C47" s="90">
        <f>Reservas!I48</f>
        <v>8.2461627291536346E-2</v>
      </c>
      <c r="D47" s="90"/>
      <c r="E47" s="90"/>
      <c r="F47" s="90"/>
      <c r="G47" s="91"/>
      <c r="K47" s="98">
        <f t="shared" si="0"/>
        <v>0.29930000000000001</v>
      </c>
    </row>
    <row r="48" spans="1:11" x14ac:dyDescent="0.25">
      <c r="A48" s="76">
        <v>34639</v>
      </c>
      <c r="B48" s="90">
        <f>'DLSP até 1997'!C48</f>
        <v>0.2994</v>
      </c>
      <c r="C48" s="90">
        <f>Reservas!I49</f>
        <v>7.893711495639702E-2</v>
      </c>
      <c r="D48" s="90"/>
      <c r="E48" s="90"/>
      <c r="F48" s="90"/>
      <c r="G48" s="91"/>
      <c r="K48" s="98">
        <f t="shared" si="0"/>
        <v>0.2994</v>
      </c>
    </row>
    <row r="49" spans="1:11" x14ac:dyDescent="0.25">
      <c r="A49" s="76">
        <v>34669</v>
      </c>
      <c r="B49" s="90">
        <f>'DLSP até 1997'!C49</f>
        <v>0.30049999999999999</v>
      </c>
      <c r="C49" s="90">
        <f>Reservas!I50</f>
        <v>7.1454481510328918E-2</v>
      </c>
      <c r="D49" s="90"/>
      <c r="E49" s="90"/>
      <c r="F49" s="90"/>
      <c r="G49" s="91"/>
      <c r="K49" s="98">
        <f t="shared" si="0"/>
        <v>0.30049999999999999</v>
      </c>
    </row>
    <row r="50" spans="1:11" x14ac:dyDescent="0.25">
      <c r="A50" s="76">
        <v>34700</v>
      </c>
      <c r="B50" s="90">
        <f>'DLSP até 1997'!C50</f>
        <v>0.29260000000000003</v>
      </c>
      <c r="C50" s="90">
        <f>Reservas!I51</f>
        <v>6.7918649505133197E-2</v>
      </c>
      <c r="D50" s="90"/>
      <c r="E50" s="90"/>
      <c r="F50" s="90"/>
      <c r="G50" s="91"/>
      <c r="K50" s="98">
        <f t="shared" si="0"/>
        <v>0.29260000000000003</v>
      </c>
    </row>
    <row r="51" spans="1:11" x14ac:dyDescent="0.25">
      <c r="A51" s="76">
        <v>34731</v>
      </c>
      <c r="B51" s="90">
        <f>'DLSP até 1997'!C51</f>
        <v>0.29109999999999997</v>
      </c>
      <c r="C51" s="90">
        <f>Reservas!I52</f>
        <v>6.5075320084670873E-2</v>
      </c>
      <c r="D51" s="90"/>
      <c r="E51" s="90"/>
      <c r="F51" s="90"/>
      <c r="G51" s="91"/>
      <c r="K51" s="98">
        <f t="shared" si="0"/>
        <v>0.29109999999999997</v>
      </c>
    </row>
    <row r="52" spans="1:11" x14ac:dyDescent="0.25">
      <c r="A52" s="76">
        <v>34759</v>
      </c>
      <c r="B52" s="90">
        <f>'DLSP até 1997'!C52</f>
        <v>0.28220000000000001</v>
      </c>
      <c r="C52" s="90">
        <f>Reservas!I53</f>
        <v>5.5687587058272106E-2</v>
      </c>
      <c r="D52" s="90"/>
      <c r="E52" s="90"/>
      <c r="F52" s="90"/>
      <c r="G52" s="91"/>
      <c r="K52" s="98">
        <f t="shared" si="0"/>
        <v>0.28220000000000001</v>
      </c>
    </row>
    <row r="53" spans="1:11" x14ac:dyDescent="0.25">
      <c r="A53" s="76">
        <v>34790</v>
      </c>
      <c r="B53" s="90">
        <f>'DLSP até 1997'!C53</f>
        <v>0.27660000000000001</v>
      </c>
      <c r="C53" s="90">
        <f>Reservas!I54</f>
        <v>5.0825088820775695E-2</v>
      </c>
      <c r="D53" s="90"/>
      <c r="E53" s="90"/>
      <c r="F53" s="90"/>
      <c r="G53" s="91"/>
      <c r="K53" s="98">
        <f t="shared" si="0"/>
        <v>0.27660000000000001</v>
      </c>
    </row>
    <row r="54" spans="1:11" x14ac:dyDescent="0.25">
      <c r="A54" s="76">
        <v>34820</v>
      </c>
      <c r="B54" s="90">
        <f>'DLSP até 1997'!C54</f>
        <v>0.26899999999999996</v>
      </c>
      <c r="C54" s="90">
        <f>Reservas!I55</f>
        <v>5.2123751995339446E-2</v>
      </c>
      <c r="D54" s="90"/>
      <c r="E54" s="90"/>
      <c r="F54" s="90"/>
      <c r="G54" s="91"/>
      <c r="K54" s="98">
        <f t="shared" si="0"/>
        <v>0.26899999999999996</v>
      </c>
    </row>
    <row r="55" spans="1:11" x14ac:dyDescent="0.25">
      <c r="A55" s="76">
        <v>34851</v>
      </c>
      <c r="B55" s="90">
        <f>'DLSP até 1997'!C55</f>
        <v>0.27210000000000001</v>
      </c>
      <c r="C55" s="90">
        <f>Reservas!I56</f>
        <v>5.0244837130083035E-2</v>
      </c>
      <c r="D55" s="90"/>
      <c r="E55" s="90"/>
      <c r="F55" s="90"/>
      <c r="G55" s="91"/>
      <c r="K55" s="98">
        <f t="shared" si="0"/>
        <v>0.27210000000000001</v>
      </c>
    </row>
    <row r="56" spans="1:11" x14ac:dyDescent="0.25">
      <c r="A56" s="76">
        <v>34881</v>
      </c>
      <c r="B56" s="90">
        <f>'DLSP até 1997'!C56</f>
        <v>0.27210000000000001</v>
      </c>
      <c r="C56" s="90">
        <f>Reservas!I57</f>
        <v>6.0903438132545035E-2</v>
      </c>
      <c r="D56" s="90"/>
      <c r="E56" s="90"/>
      <c r="F56" s="90"/>
      <c r="G56" s="91"/>
      <c r="K56" s="98">
        <f t="shared" si="0"/>
        <v>0.27210000000000001</v>
      </c>
    </row>
    <row r="57" spans="1:11" x14ac:dyDescent="0.25">
      <c r="A57" s="76">
        <v>34912</v>
      </c>
      <c r="B57" s="90">
        <f>'DLSP até 1997'!C57</f>
        <v>0.27329999999999999</v>
      </c>
      <c r="C57" s="90">
        <f>Reservas!I58</f>
        <v>6.7651584404081241E-2</v>
      </c>
      <c r="D57" s="90"/>
      <c r="E57" s="90"/>
      <c r="F57" s="90"/>
      <c r="G57" s="91"/>
      <c r="K57" s="98">
        <f t="shared" si="0"/>
        <v>0.27329999999999999</v>
      </c>
    </row>
    <row r="58" spans="1:11" x14ac:dyDescent="0.25">
      <c r="A58" s="76">
        <v>34943</v>
      </c>
      <c r="B58" s="90">
        <f>'DLSP até 1997'!C58</f>
        <v>0.27760000000000001</v>
      </c>
      <c r="C58" s="90">
        <f>Reservas!I59</f>
        <v>6.7486353938655069E-2</v>
      </c>
      <c r="D58" s="90"/>
      <c r="E58" s="90"/>
      <c r="F58" s="90"/>
      <c r="G58" s="91"/>
      <c r="K58" s="98">
        <f t="shared" si="0"/>
        <v>0.27760000000000001</v>
      </c>
    </row>
    <row r="59" spans="1:11" x14ac:dyDescent="0.25">
      <c r="A59" s="76">
        <v>34973</v>
      </c>
      <c r="B59" s="90">
        <f>'DLSP até 1997'!C59</f>
        <v>0.27850000000000003</v>
      </c>
      <c r="C59" s="90">
        <f>Reservas!I60</f>
        <v>6.7287720200939705E-2</v>
      </c>
      <c r="D59" s="90"/>
      <c r="E59" s="90"/>
      <c r="F59" s="90"/>
      <c r="G59" s="91"/>
      <c r="K59" s="98">
        <f t="shared" si="0"/>
        <v>0.27850000000000003</v>
      </c>
    </row>
    <row r="60" spans="1:11" x14ac:dyDescent="0.25">
      <c r="A60" s="76">
        <v>35004</v>
      </c>
      <c r="B60" s="90">
        <f>'DLSP até 1997'!C60</f>
        <v>0.2787</v>
      </c>
      <c r="C60" s="90">
        <f>Reservas!I61</f>
        <v>6.7814527129383032E-2</v>
      </c>
      <c r="D60" s="90"/>
      <c r="E60" s="90"/>
      <c r="F60" s="90"/>
      <c r="G60" s="91"/>
      <c r="K60" s="98">
        <f t="shared" si="0"/>
        <v>0.2787</v>
      </c>
    </row>
    <row r="61" spans="1:11" x14ac:dyDescent="0.25">
      <c r="A61" s="76">
        <v>35034</v>
      </c>
      <c r="B61" s="90">
        <f>'DLSP até 1997'!C61</f>
        <v>0.27979999999999999</v>
      </c>
      <c r="C61" s="90">
        <f>Reservas!I62</f>
        <v>6.726064668309259E-2</v>
      </c>
      <c r="D61" s="90"/>
      <c r="E61" s="90"/>
      <c r="F61" s="90"/>
      <c r="G61" s="91"/>
      <c r="K61" s="98">
        <f t="shared" si="0"/>
        <v>0.27979999999999999</v>
      </c>
    </row>
    <row r="62" spans="1:11" x14ac:dyDescent="0.25">
      <c r="A62" s="76">
        <v>35065</v>
      </c>
      <c r="B62" s="90">
        <f>'DLSP até 1997'!C62</f>
        <v>0.27949999999999997</v>
      </c>
      <c r="C62" s="90">
        <f>Reservas!I63</f>
        <v>6.9131147752656649E-2</v>
      </c>
      <c r="D62" s="90"/>
      <c r="E62" s="90"/>
      <c r="F62" s="90"/>
      <c r="G62" s="91"/>
      <c r="K62" s="98">
        <f t="shared" si="0"/>
        <v>0.27949999999999997</v>
      </c>
    </row>
    <row r="63" spans="1:11" x14ac:dyDescent="0.25">
      <c r="A63" s="76">
        <v>35096</v>
      </c>
      <c r="B63" s="90">
        <f>'DLSP até 1997'!C63</f>
        <v>0.28079999999999999</v>
      </c>
      <c r="C63" s="90">
        <f>Reservas!I64</f>
        <v>7.1520224582273126E-2</v>
      </c>
      <c r="D63" s="90"/>
      <c r="E63" s="90"/>
      <c r="F63" s="90"/>
      <c r="G63" s="91"/>
      <c r="K63" s="98">
        <f t="shared" si="0"/>
        <v>0.28079999999999999</v>
      </c>
    </row>
    <row r="64" spans="1:11" x14ac:dyDescent="0.25">
      <c r="A64" s="76">
        <v>35125</v>
      </c>
      <c r="B64" s="90">
        <f>'DLSP até 1997'!C64</f>
        <v>0.28120000000000001</v>
      </c>
      <c r="C64" s="90">
        <f>Reservas!I65</f>
        <v>7.1129488252464845E-2</v>
      </c>
      <c r="D64" s="90"/>
      <c r="E64" s="90"/>
      <c r="F64" s="90"/>
      <c r="G64" s="91"/>
      <c r="K64" s="98">
        <f t="shared" si="0"/>
        <v>0.28120000000000001</v>
      </c>
    </row>
    <row r="65" spans="1:11" x14ac:dyDescent="0.25">
      <c r="A65" s="76">
        <v>35156</v>
      </c>
      <c r="B65" s="90">
        <f>'DLSP até 1997'!C65</f>
        <v>0.2868</v>
      </c>
      <c r="C65" s="90">
        <f>Reservas!I66</f>
        <v>7.2038861316721506E-2</v>
      </c>
      <c r="D65" s="90"/>
      <c r="E65" s="90"/>
      <c r="F65" s="90"/>
      <c r="G65" s="91"/>
      <c r="K65" s="98">
        <f t="shared" si="0"/>
        <v>0.2868</v>
      </c>
    </row>
    <row r="66" spans="1:11" x14ac:dyDescent="0.25">
      <c r="A66" s="76">
        <v>35186</v>
      </c>
      <c r="B66" s="90">
        <f>'DLSP até 1997'!C66</f>
        <v>0.29330000000000001</v>
      </c>
      <c r="C66" s="90">
        <f>Reservas!I67</f>
        <v>7.4749488405107645E-2</v>
      </c>
      <c r="D66" s="90"/>
      <c r="E66" s="90"/>
      <c r="F66" s="90"/>
      <c r="G66" s="91"/>
      <c r="K66" s="98">
        <f t="shared" ref="K66:K129" si="1">B66</f>
        <v>0.29330000000000001</v>
      </c>
    </row>
    <row r="67" spans="1:11" x14ac:dyDescent="0.25">
      <c r="A67" s="76">
        <v>35217</v>
      </c>
      <c r="B67" s="90">
        <f>'DLSP até 1997'!C67</f>
        <v>0.29899999999999999</v>
      </c>
      <c r="C67" s="90">
        <f>Reservas!I68</f>
        <v>7.5088327061058627E-2</v>
      </c>
      <c r="D67" s="90"/>
      <c r="E67" s="90"/>
      <c r="F67" s="90"/>
      <c r="G67" s="91"/>
      <c r="K67" s="98">
        <f t="shared" si="1"/>
        <v>0.29899999999999999</v>
      </c>
    </row>
    <row r="68" spans="1:11" x14ac:dyDescent="0.25">
      <c r="A68" s="76">
        <v>35247</v>
      </c>
      <c r="B68" s="90">
        <f>'DLSP até 1997'!C68</f>
        <v>0.30079999999999996</v>
      </c>
      <c r="C68" s="90">
        <f>Reservas!I69</f>
        <v>7.3674725116940565E-2</v>
      </c>
      <c r="D68" s="90"/>
      <c r="E68" s="90"/>
      <c r="F68" s="90"/>
      <c r="G68" s="91"/>
      <c r="K68" s="98">
        <f t="shared" si="1"/>
        <v>0.30079999999999996</v>
      </c>
    </row>
    <row r="69" spans="1:11" x14ac:dyDescent="0.25">
      <c r="A69" s="76">
        <v>35278</v>
      </c>
      <c r="B69" s="90">
        <f>'DLSP até 1997'!C69</f>
        <v>0.30280000000000001</v>
      </c>
      <c r="C69" s="90">
        <f>Reservas!I70</f>
        <v>7.297154448666783E-2</v>
      </c>
      <c r="D69" s="90"/>
      <c r="E69" s="90"/>
      <c r="F69" s="90"/>
      <c r="G69" s="91"/>
      <c r="K69" s="98">
        <f t="shared" si="1"/>
        <v>0.30280000000000001</v>
      </c>
    </row>
    <row r="70" spans="1:11" x14ac:dyDescent="0.25">
      <c r="A70" s="76">
        <v>35309</v>
      </c>
      <c r="B70" s="90">
        <f>'DLSP até 1997'!C70</f>
        <v>0.30559999999999998</v>
      </c>
      <c r="C70" s="90">
        <f>Reservas!I71</f>
        <v>7.1181510125880157E-2</v>
      </c>
      <c r="D70" s="90"/>
      <c r="E70" s="90"/>
      <c r="F70" s="90"/>
      <c r="G70" s="91"/>
      <c r="K70" s="98">
        <f t="shared" si="1"/>
        <v>0.30559999999999998</v>
      </c>
    </row>
    <row r="71" spans="1:11" x14ac:dyDescent="0.25">
      <c r="A71" s="76">
        <v>35339</v>
      </c>
      <c r="B71" s="90">
        <f>'DLSP até 1997'!C71</f>
        <v>0.30719999999999997</v>
      </c>
      <c r="C71" s="90">
        <f>Reservas!I72</f>
        <v>7.0162163197670518E-2</v>
      </c>
      <c r="D71" s="90"/>
      <c r="E71" s="90"/>
      <c r="F71" s="90"/>
      <c r="G71" s="91"/>
      <c r="K71" s="98">
        <f t="shared" si="1"/>
        <v>0.30719999999999997</v>
      </c>
    </row>
    <row r="72" spans="1:11" x14ac:dyDescent="0.25">
      <c r="A72" s="76">
        <v>35370</v>
      </c>
      <c r="B72" s="90">
        <f>'DLSP até 1997'!C72</f>
        <v>0.30769999999999997</v>
      </c>
      <c r="C72" s="90">
        <f>Reservas!I73</f>
        <v>7.1746202746409193E-2</v>
      </c>
      <c r="D72" s="90"/>
      <c r="E72" s="90"/>
      <c r="F72" s="90"/>
      <c r="G72" s="91"/>
      <c r="K72" s="98">
        <f t="shared" si="1"/>
        <v>0.30769999999999997</v>
      </c>
    </row>
    <row r="73" spans="1:11" x14ac:dyDescent="0.25">
      <c r="A73" s="76">
        <v>35400</v>
      </c>
      <c r="B73" s="90">
        <f>'DLSP até 1997'!C73</f>
        <v>0.30719999999999997</v>
      </c>
      <c r="C73" s="90">
        <f>Reservas!I74</f>
        <v>7.0632970591725922E-2</v>
      </c>
      <c r="D73" s="90"/>
      <c r="E73" s="90"/>
      <c r="F73" s="90"/>
      <c r="G73" s="91"/>
      <c r="K73" s="98">
        <f t="shared" si="1"/>
        <v>0.30719999999999997</v>
      </c>
    </row>
    <row r="74" spans="1:11" x14ac:dyDescent="0.25">
      <c r="A74" s="76">
        <v>35431</v>
      </c>
      <c r="B74" s="90">
        <f>'DLSP até 1997'!C74</f>
        <v>0.30640000000000001</v>
      </c>
      <c r="C74" s="90">
        <f>Reservas!I75</f>
        <v>6.8913960129946494E-2</v>
      </c>
      <c r="D74" s="90"/>
      <c r="E74" s="90"/>
      <c r="F74" s="90"/>
      <c r="G74" s="91"/>
      <c r="K74" s="98">
        <f t="shared" si="1"/>
        <v>0.30640000000000001</v>
      </c>
    </row>
    <row r="75" spans="1:11" x14ac:dyDescent="0.25">
      <c r="A75" s="76">
        <v>35462</v>
      </c>
      <c r="B75" s="90">
        <f>'DLSP até 1997'!C75</f>
        <v>0.3054</v>
      </c>
      <c r="C75" s="90">
        <f>Reservas!I76</f>
        <v>6.9247492321052845E-2</v>
      </c>
      <c r="D75" s="90"/>
      <c r="E75" s="90"/>
      <c r="F75" s="90"/>
      <c r="G75" s="91"/>
      <c r="K75" s="98">
        <f t="shared" si="1"/>
        <v>0.3054</v>
      </c>
    </row>
    <row r="76" spans="1:11" x14ac:dyDescent="0.25">
      <c r="A76" s="76">
        <v>35490</v>
      </c>
      <c r="B76" s="90">
        <f>'DLSP até 1997'!C76</f>
        <v>0.30599999999999999</v>
      </c>
      <c r="C76" s="90">
        <f>Reservas!I77</f>
        <v>6.8595273927515563E-2</v>
      </c>
      <c r="D76" s="90"/>
      <c r="E76" s="90"/>
      <c r="F76" s="90"/>
      <c r="G76" s="91"/>
      <c r="K76" s="98">
        <f t="shared" si="1"/>
        <v>0.30599999999999999</v>
      </c>
    </row>
    <row r="77" spans="1:11" x14ac:dyDescent="0.25">
      <c r="A77" s="76">
        <v>35521</v>
      </c>
      <c r="B77" s="90">
        <f>'DLSP até 1997'!C77</f>
        <v>0.30719999999999997</v>
      </c>
      <c r="C77" s="90">
        <f>Reservas!I78</f>
        <v>6.5056780343172166E-2</v>
      </c>
      <c r="D77" s="90"/>
      <c r="E77" s="90"/>
      <c r="F77" s="90"/>
      <c r="G77" s="91"/>
      <c r="K77" s="98">
        <f t="shared" si="1"/>
        <v>0.30719999999999997</v>
      </c>
    </row>
    <row r="78" spans="1:11" x14ac:dyDescent="0.25">
      <c r="A78" s="76">
        <v>35551</v>
      </c>
      <c r="B78" s="90">
        <f>'DLSP até 1997'!C78</f>
        <v>0.30409999999999998</v>
      </c>
      <c r="C78" s="90">
        <f>Reservas!I79</f>
        <v>6.8430561086965311E-2</v>
      </c>
      <c r="D78" s="90"/>
      <c r="E78" s="90"/>
      <c r="F78" s="90"/>
      <c r="G78" s="91"/>
      <c r="K78" s="98">
        <f t="shared" si="1"/>
        <v>0.30409999999999998</v>
      </c>
    </row>
    <row r="79" spans="1:11" x14ac:dyDescent="0.25">
      <c r="A79" s="76">
        <v>35582</v>
      </c>
      <c r="B79" s="90">
        <f>'DLSP até 1997'!C79</f>
        <v>0.29600000000000004</v>
      </c>
      <c r="C79" s="90">
        <f>Reservas!I80</f>
        <v>6.6187164411604549E-2</v>
      </c>
      <c r="D79" s="90"/>
      <c r="E79" s="90"/>
      <c r="F79" s="90"/>
      <c r="G79" s="91"/>
      <c r="K79" s="98">
        <f t="shared" si="1"/>
        <v>0.29600000000000004</v>
      </c>
    </row>
    <row r="80" spans="1:11" x14ac:dyDescent="0.25">
      <c r="A80" s="76">
        <v>35612</v>
      </c>
      <c r="B80" s="90">
        <f>'DLSP até 1997'!C80</f>
        <v>0.29909999999999998</v>
      </c>
      <c r="C80" s="90">
        <f>Reservas!I81</f>
        <v>6.9212722631714796E-2</v>
      </c>
      <c r="D80" s="90"/>
      <c r="E80" s="90"/>
      <c r="F80" s="90"/>
      <c r="G80" s="91"/>
      <c r="K80" s="98">
        <f t="shared" si="1"/>
        <v>0.29909999999999998</v>
      </c>
    </row>
    <row r="81" spans="1:11" x14ac:dyDescent="0.25">
      <c r="A81" s="76">
        <v>35643</v>
      </c>
      <c r="B81" s="90">
        <f>'DLSP até 1997'!C81</f>
        <v>0.29710000000000003</v>
      </c>
      <c r="C81" s="90">
        <f>Reservas!I82</f>
        <v>7.2271481097734291E-2</v>
      </c>
      <c r="D81" s="90"/>
      <c r="E81" s="90"/>
      <c r="F81" s="90"/>
      <c r="G81" s="91"/>
      <c r="K81" s="98">
        <f t="shared" si="1"/>
        <v>0.29710000000000003</v>
      </c>
    </row>
    <row r="82" spans="1:11" x14ac:dyDescent="0.25">
      <c r="A82" s="76">
        <v>35674</v>
      </c>
      <c r="B82" s="90">
        <f>'DLSP até 1997'!C82</f>
        <v>0.3014</v>
      </c>
      <c r="C82" s="90">
        <f>Reservas!I83</f>
        <v>7.0765103186492123E-2</v>
      </c>
      <c r="D82" s="90"/>
      <c r="E82" s="90"/>
      <c r="F82" s="90"/>
      <c r="G82" s="91"/>
      <c r="K82" s="98">
        <f t="shared" si="1"/>
        <v>0.3014</v>
      </c>
    </row>
    <row r="83" spans="1:11" x14ac:dyDescent="0.25">
      <c r="A83" s="76">
        <v>35704</v>
      </c>
      <c r="B83" s="90">
        <f>'DLSP até 1997'!C83</f>
        <v>0.30370000000000003</v>
      </c>
      <c r="C83" s="90">
        <f>Reservas!I84</f>
        <v>6.1005055159068781E-2</v>
      </c>
      <c r="D83" s="90"/>
      <c r="E83" s="90"/>
      <c r="F83" s="90"/>
      <c r="G83" s="91"/>
      <c r="K83" s="98">
        <f t="shared" si="1"/>
        <v>0.30370000000000003</v>
      </c>
    </row>
    <row r="84" spans="1:11" x14ac:dyDescent="0.25">
      <c r="A84" s="76">
        <v>35735</v>
      </c>
      <c r="B84" s="90">
        <f>'DLSP até 1997'!C84</f>
        <v>0.30549999999999999</v>
      </c>
      <c r="C84" s="90">
        <f>Reservas!I85</f>
        <v>5.8955423423096794E-2</v>
      </c>
      <c r="D84" s="90"/>
      <c r="E84" s="90"/>
      <c r="F84" s="90"/>
      <c r="G84" s="91"/>
      <c r="K84" s="98">
        <f t="shared" si="1"/>
        <v>0.30549999999999999</v>
      </c>
    </row>
    <row r="85" spans="1:11" x14ac:dyDescent="0.25">
      <c r="A85" s="76">
        <v>35765</v>
      </c>
      <c r="B85" s="90">
        <f>'DLSP até 1997'!C85</f>
        <v>0.31829999999999997</v>
      </c>
      <c r="C85" s="90">
        <f>Reservas!I86</f>
        <v>5.9067206169717029E-2</v>
      </c>
      <c r="D85" s="90"/>
      <c r="E85" s="90"/>
      <c r="F85" s="90"/>
      <c r="G85" s="91"/>
      <c r="K85" s="98">
        <f t="shared" si="1"/>
        <v>0.31829999999999997</v>
      </c>
    </row>
    <row r="86" spans="1:11" x14ac:dyDescent="0.25">
      <c r="A86" s="76">
        <v>35796</v>
      </c>
      <c r="B86" s="90">
        <f>'Dívida Pública - Valor'!M3</f>
        <v>0.33203570422145401</v>
      </c>
      <c r="C86" s="90">
        <f>Reservas!I87</f>
        <v>6.0235278637647986E-2</v>
      </c>
      <c r="D86" s="90"/>
      <c r="E86" s="90"/>
      <c r="F86" s="90"/>
      <c r="G86" s="91"/>
      <c r="K86" s="98">
        <f t="shared" si="1"/>
        <v>0.33203570422145401</v>
      </c>
    </row>
    <row r="87" spans="1:11" x14ac:dyDescent="0.25">
      <c r="A87" s="76">
        <v>35827</v>
      </c>
      <c r="B87" s="90">
        <f>'Dívida Pública - Valor'!M4</f>
        <v>0.33573779257766684</v>
      </c>
      <c r="C87" s="90">
        <f>Reservas!I88</f>
        <v>6.6816329546294143E-2</v>
      </c>
      <c r="D87" s="90"/>
      <c r="E87" s="90"/>
      <c r="F87" s="90"/>
      <c r="G87" s="91"/>
      <c r="K87" s="98">
        <f t="shared" si="1"/>
        <v>0.33573779257766684</v>
      </c>
    </row>
    <row r="88" spans="1:11" x14ac:dyDescent="0.25">
      <c r="A88" s="76">
        <v>35855</v>
      </c>
      <c r="B88" s="90">
        <f>'Dívida Pública - Valor'!M5</f>
        <v>0.33521249899862982</v>
      </c>
      <c r="C88" s="90">
        <f>Reservas!I89</f>
        <v>7.7952510722248861E-2</v>
      </c>
      <c r="D88" s="90"/>
      <c r="E88" s="90"/>
      <c r="F88" s="90"/>
      <c r="G88" s="91"/>
      <c r="K88" s="98">
        <f t="shared" si="1"/>
        <v>0.33521249899862982</v>
      </c>
    </row>
    <row r="89" spans="1:11" x14ac:dyDescent="0.25">
      <c r="A89" s="76">
        <v>35886</v>
      </c>
      <c r="B89" s="90">
        <f>'Dívida Pública - Valor'!M6</f>
        <v>0.33615145516702732</v>
      </c>
      <c r="C89" s="90">
        <f>Reservas!I90</f>
        <v>8.490737707901154E-2</v>
      </c>
      <c r="D89" s="90"/>
      <c r="E89" s="90"/>
      <c r="F89" s="90"/>
      <c r="G89" s="91"/>
      <c r="K89" s="98">
        <f t="shared" si="1"/>
        <v>0.33615145516702732</v>
      </c>
    </row>
    <row r="90" spans="1:11" x14ac:dyDescent="0.25">
      <c r="A90" s="76">
        <v>35916</v>
      </c>
      <c r="B90" s="90">
        <f>'Dívida Pública - Valor'!M7</f>
        <v>0.34017591944022085</v>
      </c>
      <c r="C90" s="90">
        <f>Reservas!I91</f>
        <v>8.2843521458253466E-2</v>
      </c>
      <c r="D90" s="90"/>
      <c r="E90" s="90"/>
      <c r="F90" s="90"/>
      <c r="G90" s="91"/>
      <c r="K90" s="98">
        <f t="shared" si="1"/>
        <v>0.34017591944022085</v>
      </c>
    </row>
    <row r="91" spans="1:11" x14ac:dyDescent="0.25">
      <c r="A91" s="76">
        <v>35947</v>
      </c>
      <c r="B91" s="90">
        <f>'Dívida Pública - Valor'!M8</f>
        <v>0.35104776742215804</v>
      </c>
      <c r="C91" s="90">
        <f>Reservas!I92</f>
        <v>8.0774362018345064E-2</v>
      </c>
      <c r="D91" s="90"/>
      <c r="E91" s="90"/>
      <c r="F91" s="90"/>
      <c r="G91" s="91"/>
      <c r="K91" s="98">
        <f t="shared" si="1"/>
        <v>0.35104776742215804</v>
      </c>
    </row>
    <row r="92" spans="1:11" x14ac:dyDescent="0.25">
      <c r="A92" s="76">
        <v>35977</v>
      </c>
      <c r="B92" s="90">
        <f>'Dívida Pública - Valor'!M9</f>
        <v>0.35239905540908262</v>
      </c>
      <c r="C92" s="90">
        <f>Reservas!I93</f>
        <v>8.0056556119976516E-2</v>
      </c>
      <c r="D92" s="90"/>
      <c r="E92" s="90"/>
      <c r="F92" s="90"/>
      <c r="G92" s="91"/>
      <c r="K92" s="98">
        <f t="shared" si="1"/>
        <v>0.35239905540908262</v>
      </c>
    </row>
    <row r="93" spans="1:11" x14ac:dyDescent="0.25">
      <c r="A93" s="76">
        <v>36008</v>
      </c>
      <c r="B93" s="90">
        <f>'Dívida Pública - Valor'!M10</f>
        <v>0.35320966961726369</v>
      </c>
      <c r="C93" s="90">
        <f>Reservas!I94</f>
        <v>7.6906207846527949E-2</v>
      </c>
      <c r="D93" s="90"/>
      <c r="E93" s="90"/>
      <c r="F93" s="90"/>
      <c r="G93" s="91"/>
      <c r="K93" s="98">
        <f t="shared" si="1"/>
        <v>0.35320966961726369</v>
      </c>
    </row>
    <row r="94" spans="1:11" x14ac:dyDescent="0.25">
      <c r="A94" s="76">
        <v>36039</v>
      </c>
      <c r="B94" s="90">
        <f>'Dívida Pública - Valor'!M11</f>
        <v>0.35908568964689308</v>
      </c>
      <c r="C94" s="90">
        <f>Reservas!I95</f>
        <v>5.248457060630328E-2</v>
      </c>
      <c r="D94" s="90"/>
      <c r="E94" s="90"/>
      <c r="F94" s="90"/>
      <c r="G94" s="91"/>
      <c r="K94" s="98">
        <f t="shared" si="1"/>
        <v>0.35908568964689308</v>
      </c>
    </row>
    <row r="95" spans="1:11" x14ac:dyDescent="0.25">
      <c r="A95" s="76">
        <v>36069</v>
      </c>
      <c r="B95" s="90">
        <f>'Dívida Pública - Valor'!M12</f>
        <v>0.36788599041046449</v>
      </c>
      <c r="C95" s="90">
        <f>Reservas!I96</f>
        <v>4.8822545568477121E-2</v>
      </c>
      <c r="D95" s="90"/>
      <c r="E95" s="90"/>
      <c r="F95" s="90"/>
      <c r="G95" s="91"/>
      <c r="K95" s="98">
        <f t="shared" si="1"/>
        <v>0.36788599041046449</v>
      </c>
    </row>
    <row r="96" spans="1:11" x14ac:dyDescent="0.25">
      <c r="A96" s="76">
        <v>36100</v>
      </c>
      <c r="B96" s="90">
        <f>'Dívida Pública - Valor'!M13</f>
        <v>0.37807029572740464</v>
      </c>
      <c r="C96" s="90">
        <f>Reservas!I97</f>
        <v>4.7592801861699056E-2</v>
      </c>
      <c r="D96" s="90"/>
      <c r="E96" s="90"/>
      <c r="F96" s="90"/>
      <c r="G96" s="91"/>
      <c r="K96" s="98">
        <f t="shared" si="1"/>
        <v>0.37807029572740464</v>
      </c>
    </row>
    <row r="97" spans="1:11" x14ac:dyDescent="0.25">
      <c r="A97" s="76">
        <v>36130</v>
      </c>
      <c r="B97" s="90">
        <f>'Dívida Pública - Valor'!M14</f>
        <v>0.38496457827647201</v>
      </c>
      <c r="C97" s="90">
        <f>Reservas!I98</f>
        <v>5.157708549414728E-2</v>
      </c>
      <c r="D97" s="90"/>
      <c r="E97" s="90"/>
      <c r="F97" s="90"/>
      <c r="G97" s="91"/>
      <c r="K97" s="98">
        <f t="shared" si="1"/>
        <v>0.38496457827647201</v>
      </c>
    </row>
    <row r="98" spans="1:11" x14ac:dyDescent="0.25">
      <c r="A98" s="76">
        <v>36161</v>
      </c>
      <c r="B98" s="90">
        <f>'Dívida Pública - Valor'!M15</f>
        <v>0.47721665816336184</v>
      </c>
      <c r="C98" s="90">
        <f>Reservas!I99</f>
        <v>4.2880808061629888E-2</v>
      </c>
      <c r="D98" s="90"/>
      <c r="E98" s="90"/>
      <c r="F98" s="90"/>
      <c r="G98" s="91"/>
      <c r="K98" s="98">
        <f t="shared" si="1"/>
        <v>0.47721665816336184</v>
      </c>
    </row>
    <row r="99" spans="1:11" x14ac:dyDescent="0.25">
      <c r="A99" s="76">
        <v>36192</v>
      </c>
      <c r="B99" s="90">
        <f>'Dívida Pública - Valor'!M16</f>
        <v>0.49170003222915126</v>
      </c>
      <c r="C99" s="90">
        <f>Reservas!I100</f>
        <v>4.3124281657250928E-2</v>
      </c>
      <c r="D99" s="90"/>
      <c r="E99" s="90"/>
      <c r="F99" s="90"/>
      <c r="G99" s="91"/>
      <c r="K99" s="98">
        <f t="shared" si="1"/>
        <v>0.49170003222915126</v>
      </c>
    </row>
    <row r="100" spans="1:11" x14ac:dyDescent="0.25">
      <c r="A100" s="76">
        <v>36220</v>
      </c>
      <c r="B100" s="90">
        <f>'Dívida Pública - Valor'!M17</f>
        <v>0.45848706348838902</v>
      </c>
      <c r="C100" s="90">
        <f>Reservas!I101</f>
        <v>4.2263562910252357E-2</v>
      </c>
      <c r="D100" s="90"/>
      <c r="E100" s="90"/>
      <c r="F100" s="90"/>
      <c r="G100" s="91"/>
      <c r="K100" s="98">
        <f t="shared" si="1"/>
        <v>0.45848706348838902</v>
      </c>
    </row>
    <row r="101" spans="1:11" x14ac:dyDescent="0.25">
      <c r="A101" s="76">
        <v>36251</v>
      </c>
      <c r="B101" s="90">
        <f>'Dívida Pública - Valor'!M18</f>
        <v>0.45332472304433097</v>
      </c>
      <c r="C101" s="90">
        <f>Reservas!I102</f>
        <v>5.6878053914465369E-2</v>
      </c>
      <c r="D101" s="90"/>
      <c r="E101" s="90"/>
      <c r="F101" s="90"/>
      <c r="G101" s="91"/>
      <c r="K101" s="98">
        <f t="shared" si="1"/>
        <v>0.45332472304433097</v>
      </c>
    </row>
    <row r="102" spans="1:11" x14ac:dyDescent="0.25">
      <c r="A102" s="76">
        <v>36281</v>
      </c>
      <c r="B102" s="90">
        <f>'Dívida Pública - Valor'!M19</f>
        <v>0.46591398169561676</v>
      </c>
      <c r="C102" s="90">
        <f>Reservas!I103</f>
        <v>5.864896917587014E-2</v>
      </c>
      <c r="D102" s="90"/>
      <c r="E102" s="90"/>
      <c r="F102" s="90"/>
      <c r="G102" s="91"/>
      <c r="K102" s="98">
        <f t="shared" si="1"/>
        <v>0.46591398169561676</v>
      </c>
    </row>
    <row r="103" spans="1:11" x14ac:dyDescent="0.25">
      <c r="A103" s="76">
        <v>36312</v>
      </c>
      <c r="B103" s="90">
        <f>'Dívida Pública - Valor'!M20</f>
        <v>0.46972410755954452</v>
      </c>
      <c r="C103" s="90">
        <f>Reservas!I104</f>
        <v>5.6388700984135988E-2</v>
      </c>
      <c r="D103" s="90"/>
      <c r="E103" s="90"/>
      <c r="F103" s="90"/>
      <c r="G103" s="91"/>
      <c r="K103" s="98">
        <f t="shared" si="1"/>
        <v>0.46972410755954452</v>
      </c>
    </row>
    <row r="104" spans="1:11" x14ac:dyDescent="0.25">
      <c r="A104" s="76">
        <v>36342</v>
      </c>
      <c r="B104" s="90">
        <f>'Dívida Pública - Valor'!M21</f>
        <v>0.4769829888442928</v>
      </c>
      <c r="C104" s="90">
        <f>Reservas!I105</f>
        <v>5.9451432342899208E-2</v>
      </c>
      <c r="D104" s="90"/>
      <c r="E104" s="90"/>
      <c r="F104" s="90"/>
      <c r="G104" s="91"/>
      <c r="K104" s="98">
        <f t="shared" si="1"/>
        <v>0.4769829888442928</v>
      </c>
    </row>
    <row r="105" spans="1:11" x14ac:dyDescent="0.25">
      <c r="A105" s="76">
        <v>36373</v>
      </c>
      <c r="B105" s="90">
        <f>'Dívida Pública - Valor'!M22</f>
        <v>0.48943200362656009</v>
      </c>
      <c r="C105" s="90">
        <f>Reservas!I106</f>
        <v>6.1121617700451873E-2</v>
      </c>
      <c r="D105" s="90"/>
      <c r="E105" s="90"/>
      <c r="F105" s="90"/>
      <c r="G105" s="91"/>
      <c r="K105" s="98">
        <f t="shared" si="1"/>
        <v>0.48943200362656009</v>
      </c>
    </row>
    <row r="106" spans="1:11" x14ac:dyDescent="0.25">
      <c r="A106" s="76">
        <v>36404</v>
      </c>
      <c r="B106" s="90">
        <f>'Dívida Pública - Valor'!M23</f>
        <v>0.48630740669923522</v>
      </c>
      <c r="C106" s="90">
        <f>Reservas!I107</f>
        <v>6.4188139626773152E-2</v>
      </c>
      <c r="D106" s="90"/>
      <c r="E106" s="90"/>
      <c r="F106" s="90"/>
      <c r="G106" s="91"/>
      <c r="K106" s="98">
        <f t="shared" si="1"/>
        <v>0.48630740669923522</v>
      </c>
    </row>
    <row r="107" spans="1:11" x14ac:dyDescent="0.25">
      <c r="A107" s="76">
        <v>36434</v>
      </c>
      <c r="B107" s="90">
        <f>'Dívida Pública - Valor'!M24</f>
        <v>0.49027981478417054</v>
      </c>
      <c r="C107" s="90">
        <f>Reservas!I108</f>
        <v>6.2579194640309851E-2</v>
      </c>
      <c r="D107" s="90"/>
      <c r="E107" s="90"/>
      <c r="F107" s="90"/>
      <c r="G107" s="91"/>
      <c r="K107" s="98">
        <f t="shared" si="1"/>
        <v>0.49027981478417054</v>
      </c>
    </row>
    <row r="108" spans="1:11" x14ac:dyDescent="0.25">
      <c r="A108" s="76">
        <v>36465</v>
      </c>
      <c r="B108" s="90">
        <f>'Dívida Pública - Valor'!M25</f>
        <v>0.48287558173366785</v>
      </c>
      <c r="C108" s="90">
        <f>Reservas!I109</f>
        <v>6.819578293771425E-2</v>
      </c>
      <c r="D108" s="90"/>
      <c r="E108" s="90"/>
      <c r="F108" s="90"/>
      <c r="G108" s="91"/>
      <c r="K108" s="98">
        <f t="shared" si="1"/>
        <v>0.48287558173366785</v>
      </c>
    </row>
    <row r="109" spans="1:11" x14ac:dyDescent="0.25">
      <c r="A109" s="76">
        <v>36495</v>
      </c>
      <c r="B109" s="90">
        <f>'Dívida Pública - Valor'!M26</f>
        <v>0.4749229413525014</v>
      </c>
      <c r="C109" s="90">
        <f>Reservas!I110</f>
        <v>6.0641759415308118E-2</v>
      </c>
      <c r="D109" s="90"/>
      <c r="E109" s="90"/>
      <c r="F109" s="90"/>
      <c r="G109" s="91"/>
      <c r="K109" s="98">
        <f t="shared" si="1"/>
        <v>0.4749229413525014</v>
      </c>
    </row>
    <row r="110" spans="1:11" x14ac:dyDescent="0.25">
      <c r="A110" s="76">
        <v>36526</v>
      </c>
      <c r="B110" s="90">
        <f>'Dívida Pública - Valor'!M27</f>
        <v>0.47593080388898606</v>
      </c>
      <c r="C110" s="90">
        <f>Reservas!I111</f>
        <v>6.2350621595800841E-2</v>
      </c>
      <c r="D110" s="90"/>
      <c r="E110" s="90"/>
      <c r="F110" s="90"/>
      <c r="G110" s="91"/>
      <c r="K110" s="98">
        <f t="shared" si="1"/>
        <v>0.47593080388898606</v>
      </c>
    </row>
    <row r="111" spans="1:11" x14ac:dyDescent="0.25">
      <c r="A111" s="76">
        <v>36557</v>
      </c>
      <c r="B111" s="90">
        <f>'Dívida Pública - Valor'!M28</f>
        <v>0.47704953043711978</v>
      </c>
      <c r="C111" s="90">
        <f>Reservas!I112</f>
        <v>6.3068534610284555E-2</v>
      </c>
      <c r="D111" s="90"/>
      <c r="E111" s="90"/>
      <c r="F111" s="90"/>
      <c r="G111" s="91"/>
      <c r="K111" s="98">
        <f t="shared" si="1"/>
        <v>0.47704953043711978</v>
      </c>
    </row>
    <row r="112" spans="1:11" x14ac:dyDescent="0.25">
      <c r="A112" s="76">
        <v>36586</v>
      </c>
      <c r="B112" s="90">
        <f>'Dívida Pública - Valor'!M29</f>
        <v>0.47324710176060497</v>
      </c>
      <c r="C112" s="90">
        <f>Reservas!I113</f>
        <v>6.4000198710065126E-2</v>
      </c>
      <c r="D112" s="90"/>
      <c r="E112" s="90"/>
      <c r="F112" s="90"/>
      <c r="G112" s="91"/>
      <c r="K112" s="98">
        <f t="shared" si="1"/>
        <v>0.47324710176060497</v>
      </c>
    </row>
    <row r="113" spans="1:11" x14ac:dyDescent="0.25">
      <c r="A113" s="76">
        <v>36617</v>
      </c>
      <c r="B113" s="90">
        <f>'Dívida Pública - Valor'!M30</f>
        <v>0.47973311002279334</v>
      </c>
      <c r="C113" s="90">
        <f>Reservas!I114</f>
        <v>4.6667795906585631E-2</v>
      </c>
      <c r="D113" s="90"/>
      <c r="E113" s="90"/>
      <c r="F113" s="90"/>
      <c r="G113" s="91"/>
      <c r="K113" s="98">
        <f t="shared" si="1"/>
        <v>0.47973311002279334</v>
      </c>
    </row>
    <row r="114" spans="1:11" x14ac:dyDescent="0.25">
      <c r="A114" s="76">
        <v>36647</v>
      </c>
      <c r="B114" s="90">
        <f>'Dívida Pública - Valor'!M31</f>
        <v>0.4800591512544688</v>
      </c>
      <c r="C114" s="90">
        <f>Reservas!I115</f>
        <v>4.6048474321762088E-2</v>
      </c>
      <c r="D114" s="90"/>
      <c r="E114" s="90"/>
      <c r="F114" s="90"/>
      <c r="G114" s="91"/>
      <c r="K114" s="98">
        <f t="shared" si="1"/>
        <v>0.4800591512544688</v>
      </c>
    </row>
    <row r="115" spans="1:11" x14ac:dyDescent="0.25">
      <c r="A115" s="76">
        <v>36678</v>
      </c>
      <c r="B115" s="90">
        <f>'Dívida Pública - Valor'!M32</f>
        <v>0.47653944601682352</v>
      </c>
      <c r="C115" s="90">
        <f>Reservas!I116</f>
        <v>4.5171141323529375E-2</v>
      </c>
      <c r="D115" s="90"/>
      <c r="E115" s="90"/>
      <c r="F115" s="90"/>
      <c r="G115" s="91"/>
      <c r="K115" s="98">
        <f t="shared" si="1"/>
        <v>0.47653944601682352</v>
      </c>
    </row>
    <row r="116" spans="1:11" x14ac:dyDescent="0.25">
      <c r="A116" s="76">
        <v>36708</v>
      </c>
      <c r="B116" s="90">
        <f>'Dívida Pública - Valor'!M33</f>
        <v>0.47376091837024792</v>
      </c>
      <c r="C116" s="90">
        <f>Reservas!I117</f>
        <v>4.6284217538755827E-2</v>
      </c>
      <c r="D116" s="90"/>
      <c r="E116" s="90"/>
      <c r="F116" s="90"/>
      <c r="G116" s="91"/>
      <c r="K116" s="98">
        <f t="shared" si="1"/>
        <v>0.47376091837024792</v>
      </c>
    </row>
    <row r="117" spans="1:11" x14ac:dyDescent="0.25">
      <c r="A117" s="76">
        <v>36739</v>
      </c>
      <c r="B117" s="90">
        <f>'Dívida Pública - Valor'!M34</f>
        <v>0.46785489828508309</v>
      </c>
      <c r="C117" s="90">
        <f>Reservas!I118</f>
        <v>4.9301526152789807E-2</v>
      </c>
      <c r="D117" s="90"/>
      <c r="E117" s="90"/>
      <c r="F117" s="90"/>
      <c r="G117" s="91"/>
      <c r="K117" s="98">
        <f t="shared" si="1"/>
        <v>0.46785489828508309</v>
      </c>
    </row>
    <row r="118" spans="1:11" x14ac:dyDescent="0.25">
      <c r="A118" s="76">
        <v>36770</v>
      </c>
      <c r="B118" s="90">
        <f>'Dívida Pública - Valor'!M35</f>
        <v>0.46720525209682795</v>
      </c>
      <c r="C118" s="90">
        <f>Reservas!I119</f>
        <v>4.9059168546480111E-2</v>
      </c>
      <c r="D118" s="90"/>
      <c r="E118" s="90"/>
      <c r="F118" s="90"/>
      <c r="G118" s="91"/>
      <c r="K118" s="98">
        <f t="shared" si="1"/>
        <v>0.46720525209682795</v>
      </c>
    </row>
    <row r="119" spans="1:11" x14ac:dyDescent="0.25">
      <c r="A119" s="76">
        <v>36800</v>
      </c>
      <c r="B119" s="90">
        <f>'Dívida Pública - Valor'!M36</f>
        <v>0.47075343483982579</v>
      </c>
      <c r="C119" s="90">
        <f>Reservas!I120</f>
        <v>4.7034713046518489E-2</v>
      </c>
      <c r="D119" s="90"/>
      <c r="E119" s="90"/>
      <c r="F119" s="90"/>
      <c r="G119" s="91"/>
      <c r="K119" s="98">
        <f t="shared" si="1"/>
        <v>0.47075343483982579</v>
      </c>
    </row>
    <row r="120" spans="1:11" x14ac:dyDescent="0.25">
      <c r="A120" s="76">
        <v>36831</v>
      </c>
      <c r="B120" s="90">
        <f>'Dívida Pública - Valor'!M37</f>
        <v>0.46642950760012752</v>
      </c>
      <c r="C120" s="90">
        <f>Reservas!I121</f>
        <v>4.9963541732203048E-2</v>
      </c>
      <c r="D120" s="90"/>
      <c r="E120" s="90"/>
      <c r="F120" s="90"/>
      <c r="G120" s="91"/>
      <c r="K120" s="98">
        <f t="shared" si="1"/>
        <v>0.46642950760012752</v>
      </c>
    </row>
    <row r="121" spans="1:11" x14ac:dyDescent="0.25">
      <c r="A121" s="76">
        <v>36861</v>
      </c>
      <c r="B121" s="90">
        <f>'Dívida Pública - Valor'!M38</f>
        <v>0.46965795204555177</v>
      </c>
      <c r="C121" s="90">
        <f>Reservas!I122</f>
        <v>5.0344891273211893E-2</v>
      </c>
      <c r="D121" s="90"/>
      <c r="E121" s="90"/>
      <c r="F121" s="90"/>
      <c r="G121" s="91"/>
      <c r="K121" s="98">
        <f t="shared" si="1"/>
        <v>0.46965795204555177</v>
      </c>
    </row>
    <row r="122" spans="1:11" x14ac:dyDescent="0.25">
      <c r="A122" s="76">
        <v>36892</v>
      </c>
      <c r="B122" s="90">
        <f>'Dívida Pública - Valor'!M39</f>
        <v>0.4668532986459325</v>
      </c>
      <c r="C122" s="90">
        <f>Reservas!I123</f>
        <v>5.4736791281691226E-2</v>
      </c>
      <c r="D122" s="90"/>
      <c r="E122" s="90"/>
      <c r="F122" s="90"/>
      <c r="G122" s="91"/>
      <c r="K122" s="98">
        <f t="shared" si="1"/>
        <v>0.4668532986459325</v>
      </c>
    </row>
    <row r="123" spans="1:11" x14ac:dyDescent="0.25">
      <c r="A123" s="76">
        <v>36923</v>
      </c>
      <c r="B123" s="90">
        <f>'Dívida Pública - Valor'!M40</f>
        <v>0.47200722612233381</v>
      </c>
      <c r="C123" s="90">
        <f>Reservas!I124</f>
        <v>5.5048660826665978E-2</v>
      </c>
      <c r="D123" s="90"/>
      <c r="E123" s="90"/>
      <c r="F123" s="90"/>
      <c r="G123" s="91"/>
      <c r="K123" s="98">
        <f t="shared" si="1"/>
        <v>0.47200722612233381</v>
      </c>
    </row>
    <row r="124" spans="1:11" x14ac:dyDescent="0.25">
      <c r="A124" s="76">
        <v>36951</v>
      </c>
      <c r="B124" s="90">
        <f>'Dívida Pública - Valor'!M41</f>
        <v>0.47683554248826576</v>
      </c>
      <c r="C124" s="90">
        <f>Reservas!I125</f>
        <v>5.4056416917254858E-2</v>
      </c>
      <c r="D124" s="90"/>
      <c r="E124" s="90"/>
      <c r="F124" s="90"/>
      <c r="G124" s="91"/>
      <c r="K124" s="98">
        <f t="shared" si="1"/>
        <v>0.47683554248826576</v>
      </c>
    </row>
    <row r="125" spans="1:11" x14ac:dyDescent="0.25">
      <c r="A125" s="76">
        <v>36982</v>
      </c>
      <c r="B125" s="90">
        <f>'Dívida Pública - Valor'!M42</f>
        <v>0.47706026882774788</v>
      </c>
      <c r="C125" s="90">
        <f>Reservas!I126</f>
        <v>5.4907983864649616E-2</v>
      </c>
      <c r="D125" s="90"/>
      <c r="E125" s="90"/>
      <c r="F125" s="90"/>
      <c r="G125" s="91"/>
      <c r="K125" s="98">
        <f t="shared" si="1"/>
        <v>0.47706026882774788</v>
      </c>
    </row>
    <row r="126" spans="1:11" x14ac:dyDescent="0.25">
      <c r="A126" s="76">
        <v>37012</v>
      </c>
      <c r="B126" s="90">
        <f>'Dívida Pública - Valor'!M43</f>
        <v>0.48959939238790917</v>
      </c>
      <c r="C126" s="90">
        <f>Reservas!I127</f>
        <v>5.6747691386748185E-2</v>
      </c>
      <c r="D126" s="90"/>
      <c r="E126" s="90"/>
      <c r="F126" s="90"/>
      <c r="G126" s="91"/>
      <c r="K126" s="98">
        <f t="shared" si="1"/>
        <v>0.48959939238790917</v>
      </c>
    </row>
    <row r="127" spans="1:11" x14ac:dyDescent="0.25">
      <c r="A127" s="76">
        <v>37043</v>
      </c>
      <c r="B127" s="90">
        <f>'Dívida Pública - Valor'!M44</f>
        <v>0.48945670330364971</v>
      </c>
      <c r="C127" s="90">
        <f>Reservas!I128</f>
        <v>6.0703175290305077E-2</v>
      </c>
      <c r="D127" s="90"/>
      <c r="E127" s="90"/>
      <c r="F127" s="90"/>
      <c r="G127" s="91"/>
      <c r="K127" s="98">
        <f t="shared" si="1"/>
        <v>0.48945670330364971</v>
      </c>
    </row>
    <row r="128" spans="1:11" x14ac:dyDescent="0.25">
      <c r="A128" s="76">
        <v>37073</v>
      </c>
      <c r="B128" s="90">
        <f>'Dívida Pública - Valor'!M45</f>
        <v>0.50379677852142313</v>
      </c>
      <c r="C128" s="90">
        <f>Reservas!I129</f>
        <v>5.8649813954468021E-2</v>
      </c>
      <c r="D128" s="90"/>
      <c r="E128" s="90"/>
      <c r="F128" s="90"/>
      <c r="G128" s="91"/>
      <c r="K128" s="98">
        <f t="shared" si="1"/>
        <v>0.50379677852142313</v>
      </c>
    </row>
    <row r="129" spans="1:23" x14ac:dyDescent="0.25">
      <c r="A129" s="76">
        <v>37104</v>
      </c>
      <c r="B129" s="90">
        <f>'Dívida Pública - Valor'!M46</f>
        <v>0.51396105138220061</v>
      </c>
      <c r="C129" s="90">
        <f>Reservas!I130</f>
        <v>6.0769744763344263E-2</v>
      </c>
      <c r="D129" s="90"/>
      <c r="E129" s="90"/>
      <c r="F129" s="90"/>
      <c r="G129" s="91"/>
      <c r="K129" s="98">
        <f t="shared" si="1"/>
        <v>0.51396105138220061</v>
      </c>
    </row>
    <row r="130" spans="1:23" x14ac:dyDescent="0.25">
      <c r="A130" s="76">
        <v>37135</v>
      </c>
      <c r="B130" s="90">
        <f>'Dívida Pública - Valor'!M47</f>
        <v>0.52120061253557048</v>
      </c>
      <c r="C130" s="90">
        <f>Reservas!I131</f>
        <v>6.8061937760328636E-2</v>
      </c>
      <c r="D130" s="90"/>
      <c r="E130" s="90"/>
      <c r="F130" s="90"/>
      <c r="G130" s="91"/>
      <c r="K130" s="98">
        <f t="shared" ref="K130:K132" si="2">B130</f>
        <v>0.52120061253557048</v>
      </c>
    </row>
    <row r="131" spans="1:23" x14ac:dyDescent="0.25">
      <c r="A131" s="76">
        <v>37165</v>
      </c>
      <c r="B131" s="90">
        <f>'Dívida Pública - Valor'!M48</f>
        <v>0.51984141856065202</v>
      </c>
      <c r="C131" s="90">
        <f>Reservas!I132</f>
        <v>6.4779451402409885E-2</v>
      </c>
      <c r="D131" s="90"/>
      <c r="E131" s="90"/>
      <c r="F131" s="90"/>
      <c r="G131" s="91"/>
      <c r="K131" s="98">
        <f t="shared" si="2"/>
        <v>0.51984141856065202</v>
      </c>
    </row>
    <row r="132" spans="1:23" s="115" customFormat="1" x14ac:dyDescent="0.25">
      <c r="A132" s="112">
        <v>37196</v>
      </c>
      <c r="B132" s="113">
        <f>'Dívida Pública - Valor'!M49</f>
        <v>0.504663491341523</v>
      </c>
      <c r="C132" s="113">
        <f>Reservas!I133</f>
        <v>6.538932420031357E-2</v>
      </c>
      <c r="D132" s="113"/>
      <c r="E132" s="113"/>
      <c r="F132" s="113"/>
      <c r="G132" s="114"/>
      <c r="K132" s="98">
        <f t="shared" si="2"/>
        <v>0.504663491341523</v>
      </c>
    </row>
    <row r="133" spans="1:23" x14ac:dyDescent="0.25">
      <c r="A133" s="76">
        <v>37226</v>
      </c>
      <c r="B133" s="90">
        <f>'Dívida Pública - Valor'!M50</f>
        <v>0.51486072450390663</v>
      </c>
      <c r="C133" s="90">
        <f>Reservas!I134</f>
        <v>6.4097188404108801E-2</v>
      </c>
      <c r="D133" s="90">
        <f>Reservas!J134</f>
        <v>0</v>
      </c>
      <c r="E133" s="90">
        <f>'Dívida Pública - Valor'!U50</f>
        <v>3.231679213957304E-3</v>
      </c>
      <c r="F133" s="90">
        <f>'Dívida Pública - Valor'!S50+'Dívida Pública - Valor'!O50</f>
        <v>0.61857034998337446</v>
      </c>
      <c r="G133" s="91">
        <f>'Dívida Pública - Valor'!R50</f>
        <v>0.1506491552279508</v>
      </c>
      <c r="I133" s="98">
        <f t="shared" ref="I133:I196" si="3">F133-E133-C133-B133</f>
        <v>3.6380757861401714E-2</v>
      </c>
      <c r="K133" s="98">
        <f>B133</f>
        <v>0.51486072450390663</v>
      </c>
      <c r="L133" s="98">
        <f t="shared" ref="L133:L196" si="4">F133-E133</f>
        <v>0.61533867076941717</v>
      </c>
      <c r="M133" s="98">
        <f>F133</f>
        <v>0.61857034998337446</v>
      </c>
      <c r="N133" s="98">
        <f>G133+F133</f>
        <v>0.76921950521132532</v>
      </c>
      <c r="O133" s="98">
        <f t="shared" ref="O133:O196" si="5">B133+C133+E133</f>
        <v>0.58218959212197274</v>
      </c>
      <c r="V133" s="98">
        <f>C133</f>
        <v>6.4097188404108801E-2</v>
      </c>
      <c r="W133" s="90">
        <f>'Dívida Pública - Valor'!O50+'Dívida Pública - Valor'!P50</f>
        <v>8.9243092113116762E-2</v>
      </c>
    </row>
    <row r="134" spans="1:23" x14ac:dyDescent="0.25">
      <c r="A134" s="76">
        <v>37257</v>
      </c>
      <c r="B134" s="90">
        <f>'Dívida Pública - Valor'!M51</f>
        <v>0.52279586535783495</v>
      </c>
      <c r="C134" s="90">
        <f>Reservas!I135</f>
        <v>6.5226719848504949E-2</v>
      </c>
      <c r="D134" s="90">
        <f>Reservas!J135</f>
        <v>0</v>
      </c>
      <c r="E134" s="90">
        <f>'Dívida Pública - Valor'!U51</f>
        <v>3.2157075183185026E-3</v>
      </c>
      <c r="F134" s="90">
        <f>'Dívida Pública - Valor'!S51+'Dívida Pública - Valor'!O51</f>
        <v>0.63484687908412163</v>
      </c>
      <c r="G134" s="91">
        <f>'Dívida Pública - Valor'!R51</f>
        <v>0.14496625432806404</v>
      </c>
      <c r="I134" s="98">
        <f t="shared" si="3"/>
        <v>4.3608586359463297E-2</v>
      </c>
      <c r="K134" s="98">
        <f t="shared" ref="K134:K197" si="6">B134</f>
        <v>0.52279586535783495</v>
      </c>
      <c r="L134" s="98">
        <f t="shared" si="4"/>
        <v>0.63163117156580317</v>
      </c>
      <c r="M134" s="98">
        <f t="shared" ref="M134:M197" si="7">F134</f>
        <v>0.63484687908412163</v>
      </c>
      <c r="N134" s="98">
        <f t="shared" ref="N134:N197" si="8">G134+F134</f>
        <v>0.77981313341218561</v>
      </c>
      <c r="O134" s="98">
        <f t="shared" si="5"/>
        <v>0.59123829272465833</v>
      </c>
      <c r="V134" s="98">
        <f t="shared" ref="V134:V197" si="9">C134</f>
        <v>6.5226719848504949E-2</v>
      </c>
      <c r="W134" s="90">
        <f>'Dívida Pública - Valor'!O51+'Dívida Pública - Valor'!P51</f>
        <v>9.6138606601918086E-2</v>
      </c>
    </row>
    <row r="135" spans="1:23" x14ac:dyDescent="0.25">
      <c r="A135" s="76">
        <v>37288</v>
      </c>
      <c r="B135" s="90">
        <f>'Dívida Pública - Valor'!M52</f>
        <v>0.51429242795677899</v>
      </c>
      <c r="C135" s="90">
        <f>Reservas!I136</f>
        <v>6.537735963205675E-2</v>
      </c>
      <c r="D135" s="90">
        <f>Reservas!J136</f>
        <v>0</v>
      </c>
      <c r="E135" s="90">
        <f>'Dívida Pública - Valor'!U52</f>
        <v>3.2178950719964202E-3</v>
      </c>
      <c r="F135" s="90">
        <f>'Dívida Pública - Valor'!S52+'Dívida Pública - Valor'!O52</f>
        <v>0.62435237912467745</v>
      </c>
      <c r="G135" s="91">
        <f>'Dívida Pública - Valor'!R52</f>
        <v>0.14259360431288112</v>
      </c>
      <c r="I135" s="98">
        <f t="shared" si="3"/>
        <v>4.1464696463845319E-2</v>
      </c>
      <c r="K135" s="98">
        <f t="shared" si="6"/>
        <v>0.51429242795677899</v>
      </c>
      <c r="L135" s="98">
        <f t="shared" si="4"/>
        <v>0.62113448405268101</v>
      </c>
      <c r="M135" s="98">
        <f t="shared" si="7"/>
        <v>0.62435237912467745</v>
      </c>
      <c r="N135" s="98">
        <f t="shared" si="8"/>
        <v>0.7669459834375586</v>
      </c>
      <c r="O135" s="98">
        <f t="shared" si="5"/>
        <v>0.58288768266083213</v>
      </c>
      <c r="V135" s="98">
        <f t="shared" si="9"/>
        <v>6.537735963205675E-2</v>
      </c>
      <c r="W135" s="90">
        <f>'Dívida Pública - Valor'!O52+'Dívida Pública - Valor'!P52</f>
        <v>9.2751423563235361E-2</v>
      </c>
    </row>
    <row r="136" spans="1:23" x14ac:dyDescent="0.25">
      <c r="A136" s="76">
        <v>37316</v>
      </c>
      <c r="B136" s="90">
        <f>'Dívida Pública - Valor'!M53</f>
        <v>0.5100642673435879</v>
      </c>
      <c r="C136" s="90">
        <f>Reservas!I137</f>
        <v>6.7557146393457196E-2</v>
      </c>
      <c r="D136" s="90">
        <f>Reservas!J137</f>
        <v>0</v>
      </c>
      <c r="E136" s="90">
        <f>'Dívida Pública - Valor'!U53</f>
        <v>3.2194691472977907E-3</v>
      </c>
      <c r="F136" s="90">
        <f>'Dívida Pública - Valor'!S53+'Dívida Pública - Valor'!O53</f>
        <v>0.62172263239529257</v>
      </c>
      <c r="G136" s="91">
        <f>'Dívida Pública - Valor'!R53</f>
        <v>0.13717224530319519</v>
      </c>
      <c r="I136" s="98">
        <f t="shared" si="3"/>
        <v>4.0881749510949694E-2</v>
      </c>
      <c r="K136" s="98">
        <f t="shared" si="6"/>
        <v>0.5100642673435879</v>
      </c>
      <c r="L136" s="98">
        <f t="shared" si="4"/>
        <v>0.61850316324799481</v>
      </c>
      <c r="M136" s="98">
        <f t="shared" si="7"/>
        <v>0.62172263239529257</v>
      </c>
      <c r="N136" s="98">
        <f t="shared" si="8"/>
        <v>0.75889487769848774</v>
      </c>
      <c r="O136" s="98">
        <f t="shared" si="5"/>
        <v>0.58084088288434288</v>
      </c>
      <c r="V136" s="98">
        <f t="shared" si="9"/>
        <v>6.7557146393457196E-2</v>
      </c>
      <c r="W136" s="90">
        <f>'Dívida Pública - Valor'!O53+'Dívida Pública - Valor'!P53</f>
        <v>9.411181856394811E-2</v>
      </c>
    </row>
    <row r="137" spans="1:23" x14ac:dyDescent="0.25">
      <c r="A137" s="76">
        <v>37347</v>
      </c>
      <c r="B137" s="90">
        <f>'Dívida Pública - Valor'!M54</f>
        <v>0.50950047493503925</v>
      </c>
      <c r="C137" s="90">
        <f>Reservas!I138</f>
        <v>6.1247166232954862E-2</v>
      </c>
      <c r="D137" s="90">
        <f>Reservas!J138</f>
        <v>0</v>
      </c>
      <c r="E137" s="90">
        <f>'Dívida Pública - Valor'!U54</f>
        <v>4.0815176951085634E-3</v>
      </c>
      <c r="F137" s="90">
        <f>'Dívida Pública - Valor'!S54+'Dívida Pública - Valor'!O54</f>
        <v>0.62711222845669556</v>
      </c>
      <c r="G137" s="91">
        <f>'Dívida Pública - Valor'!R54</f>
        <v>0.13585095848991197</v>
      </c>
      <c r="I137" s="98">
        <f t="shared" si="3"/>
        <v>5.2283069593592857E-2</v>
      </c>
      <c r="K137" s="98">
        <f t="shared" si="6"/>
        <v>0.50950047493503925</v>
      </c>
      <c r="L137" s="98">
        <f t="shared" si="4"/>
        <v>0.623030710761587</v>
      </c>
      <c r="M137" s="98">
        <f t="shared" si="7"/>
        <v>0.62711222845669556</v>
      </c>
      <c r="N137" s="98">
        <f t="shared" si="8"/>
        <v>0.76296318694660759</v>
      </c>
      <c r="O137" s="98">
        <f t="shared" si="5"/>
        <v>0.57482915886310271</v>
      </c>
      <c r="V137" s="98">
        <f t="shared" si="9"/>
        <v>6.1247166232954862E-2</v>
      </c>
      <c r="W137" s="90">
        <f>'Dívida Pública - Valor'!O54+'Dívida Pública - Valor'!P54</f>
        <v>9.0664373618810662E-2</v>
      </c>
    </row>
    <row r="138" spans="1:23" x14ac:dyDescent="0.25">
      <c r="A138" s="76">
        <v>37377</v>
      </c>
      <c r="B138" s="90">
        <f>'Dívida Pública - Valor'!M55</f>
        <v>0.52171790905773541</v>
      </c>
      <c r="C138" s="90">
        <f>Reservas!I139</f>
        <v>6.1699684178612602E-2</v>
      </c>
      <c r="D138" s="90">
        <f>Reservas!J139</f>
        <v>0</v>
      </c>
      <c r="E138" s="90">
        <f>'Dívida Pública - Valor'!U55</f>
        <v>4.131323995259225E-3</v>
      </c>
      <c r="F138" s="90">
        <f>'Dívida Pública - Valor'!S55+'Dívida Pública - Valor'!O55</f>
        <v>0.63823209300778116</v>
      </c>
      <c r="G138" s="91">
        <f>'Dívida Pública - Valor'!R55</f>
        <v>0.13772880500692103</v>
      </c>
      <c r="I138" s="98">
        <f t="shared" si="3"/>
        <v>5.0683175776173983E-2</v>
      </c>
      <c r="K138" s="98">
        <f t="shared" si="6"/>
        <v>0.52171790905773541</v>
      </c>
      <c r="L138" s="98">
        <f t="shared" si="4"/>
        <v>0.63410076901252199</v>
      </c>
      <c r="M138" s="98">
        <f t="shared" si="7"/>
        <v>0.63823209300778116</v>
      </c>
      <c r="N138" s="98">
        <f t="shared" si="8"/>
        <v>0.77596089801470214</v>
      </c>
      <c r="O138" s="98">
        <f t="shared" si="5"/>
        <v>0.58754891723160718</v>
      </c>
      <c r="V138" s="98">
        <f t="shared" si="9"/>
        <v>6.1699684178612602E-2</v>
      </c>
      <c r="W138" s="90">
        <f>'Dívida Pública - Valor'!O55+'Dívida Pública - Valor'!P55</f>
        <v>9.257247231016294E-2</v>
      </c>
    </row>
    <row r="139" spans="1:23" x14ac:dyDescent="0.25">
      <c r="A139" s="76">
        <v>37408</v>
      </c>
      <c r="B139" s="90">
        <f>'Dívida Pública - Valor'!M56</f>
        <v>0.54535157673908896</v>
      </c>
      <c r="C139" s="90">
        <f>Reservas!I140</f>
        <v>7.9334990802955377E-2</v>
      </c>
      <c r="D139" s="90">
        <f>Reservas!J140</f>
        <v>1.4261886006917486E-3</v>
      </c>
      <c r="E139" s="90">
        <f>'Dívida Pública - Valor'!U56</f>
        <v>4.1308762547314264E-3</v>
      </c>
      <c r="F139" s="90">
        <f>'Dívida Pública - Valor'!S56+'Dívida Pública - Valor'!O56</f>
        <v>0.66709659328617554</v>
      </c>
      <c r="G139" s="91">
        <f>'Dívida Pública - Valor'!R56</f>
        <v>0.13479826933427322</v>
      </c>
      <c r="I139" s="98">
        <f t="shared" si="3"/>
        <v>3.8279149489399811E-2</v>
      </c>
      <c r="K139" s="98">
        <f t="shared" si="6"/>
        <v>0.54535157673908896</v>
      </c>
      <c r="L139" s="98">
        <f t="shared" si="4"/>
        <v>0.66296571703144414</v>
      </c>
      <c r="M139" s="98">
        <f t="shared" si="7"/>
        <v>0.66709659328617554</v>
      </c>
      <c r="N139" s="98">
        <f t="shared" si="8"/>
        <v>0.80189486262044873</v>
      </c>
      <c r="O139" s="98">
        <f t="shared" si="5"/>
        <v>0.62881744379677573</v>
      </c>
      <c r="V139" s="98">
        <f t="shared" si="9"/>
        <v>7.9334990802955377E-2</v>
      </c>
      <c r="W139" s="90">
        <f>'Dívida Pública - Valor'!O56+'Dívida Pública - Valor'!P56</f>
        <v>0.10538290158529783</v>
      </c>
    </row>
    <row r="140" spans="1:23" x14ac:dyDescent="0.25">
      <c r="A140" s="76">
        <v>37438</v>
      </c>
      <c r="B140" s="90">
        <f>'Dívida Pública - Valor'!M57</f>
        <v>0.58791669536714508</v>
      </c>
      <c r="C140" s="90">
        <f>Reservas!I141</f>
        <v>7.4351543363535819E-2</v>
      </c>
      <c r="D140" s="90">
        <f>Reservas!J141</f>
        <v>2.7696507194429482E-3</v>
      </c>
      <c r="E140" s="90">
        <f>'Dívida Pública - Valor'!U57</f>
        <v>4.1100314932009758E-3</v>
      </c>
      <c r="F140" s="90">
        <f>'Dívida Pública - Valor'!S57+'Dívida Pública - Valor'!O57</f>
        <v>0.70614378345292661</v>
      </c>
      <c r="G140" s="91">
        <f>'Dívida Pública - Valor'!R57</f>
        <v>0.14549397350260354</v>
      </c>
      <c r="I140" s="98">
        <f t="shared" si="3"/>
        <v>3.9765513229044758E-2</v>
      </c>
      <c r="K140" s="98">
        <f t="shared" si="6"/>
        <v>0.58791669536714508</v>
      </c>
      <c r="L140" s="98">
        <f t="shared" si="4"/>
        <v>0.70203375195972562</v>
      </c>
      <c r="M140" s="98">
        <f t="shared" si="7"/>
        <v>0.70614378345292661</v>
      </c>
      <c r="N140" s="98">
        <f t="shared" si="8"/>
        <v>0.85163775695553012</v>
      </c>
      <c r="O140" s="98">
        <f t="shared" si="5"/>
        <v>0.66637827022388185</v>
      </c>
      <c r="V140" s="98">
        <f t="shared" si="9"/>
        <v>7.4351543363535819E-2</v>
      </c>
      <c r="W140" s="90">
        <f>'Dívida Pública - Valor'!O57+'Dívida Pública - Valor'!P57</f>
        <v>9.6380503968400921E-2</v>
      </c>
    </row>
    <row r="141" spans="1:23" x14ac:dyDescent="0.25">
      <c r="A141" s="76">
        <v>37469</v>
      </c>
      <c r="B141" s="90">
        <f>'Dívida Pública - Valor'!M58</f>
        <v>0.55905215482192339</v>
      </c>
      <c r="C141" s="90">
        <f>Reservas!I142</f>
        <v>7.2240049114635149E-2</v>
      </c>
      <c r="D141" s="90">
        <f>Reservas!J142</f>
        <v>2.2357540248370204E-3</v>
      </c>
      <c r="E141" s="90">
        <f>'Dívida Pública - Valor'!U58</f>
        <v>5.8192795883144511E-3</v>
      </c>
      <c r="F141" s="90">
        <f>'Dívida Pública - Valor'!S58+'Dívida Pública - Valor'!O58</f>
        <v>0.65540223797243158</v>
      </c>
      <c r="G141" s="91">
        <f>'Dívida Pública - Valor'!R58</f>
        <v>0.13753768396925836</v>
      </c>
      <c r="I141" s="98">
        <f t="shared" si="3"/>
        <v>1.8290754447558677E-2</v>
      </c>
      <c r="K141" s="98">
        <f t="shared" si="6"/>
        <v>0.55905215482192339</v>
      </c>
      <c r="L141" s="98">
        <f t="shared" si="4"/>
        <v>0.64958295838411717</v>
      </c>
      <c r="M141" s="98">
        <f t="shared" si="7"/>
        <v>0.65540223797243158</v>
      </c>
      <c r="N141" s="98">
        <f t="shared" si="8"/>
        <v>0.79293992194168994</v>
      </c>
      <c r="O141" s="98">
        <f t="shared" si="5"/>
        <v>0.6371114835248729</v>
      </c>
      <c r="V141" s="98">
        <f t="shared" si="9"/>
        <v>7.2240049114635149E-2</v>
      </c>
      <c r="W141" s="90">
        <f>'Dívida Pública - Valor'!O58+'Dívida Pública - Valor'!P58</f>
        <v>9.096028967124295E-2</v>
      </c>
    </row>
    <row r="142" spans="1:23" x14ac:dyDescent="0.25">
      <c r="A142" s="76">
        <v>37500</v>
      </c>
      <c r="B142" s="90">
        <f>'Dívida Pública - Valor'!M59</f>
        <v>0.62445272743309277</v>
      </c>
      <c r="C142" s="90">
        <f>Reservas!I143</f>
        <v>7.4149033376603168E-2</v>
      </c>
      <c r="D142" s="90">
        <f>Reservas!J143</f>
        <v>2.192732492431692E-3</v>
      </c>
      <c r="E142" s="90">
        <f>'Dívida Pública - Valor'!U59</f>
        <v>6.2126053356242848E-3</v>
      </c>
      <c r="F142" s="90">
        <f>'Dívida Pública - Valor'!S59+'Dívida Pública - Valor'!O59</f>
        <v>0.72686309997460485</v>
      </c>
      <c r="G142" s="91">
        <f>'Dívida Pública - Valor'!R59</f>
        <v>0.14859885894984284</v>
      </c>
      <c r="I142" s="98">
        <f t="shared" si="3"/>
        <v>2.2048733829284628E-2</v>
      </c>
      <c r="K142" s="98">
        <f t="shared" si="6"/>
        <v>0.62445272743309277</v>
      </c>
      <c r="L142" s="98">
        <f t="shared" si="4"/>
        <v>0.72065049463898057</v>
      </c>
      <c r="M142" s="98">
        <f t="shared" si="7"/>
        <v>0.72686309997460485</v>
      </c>
      <c r="N142" s="98">
        <f t="shared" si="8"/>
        <v>0.87546195892444767</v>
      </c>
      <c r="O142" s="98">
        <f t="shared" si="5"/>
        <v>0.70481436614532023</v>
      </c>
      <c r="V142" s="98">
        <f t="shared" si="9"/>
        <v>7.4149033376603168E-2</v>
      </c>
      <c r="W142" s="90">
        <f>'Dívida Pública - Valor'!O59+'Dívida Pública - Valor'!P59</f>
        <v>0.10871684664991103</v>
      </c>
    </row>
    <row r="143" spans="1:23" x14ac:dyDescent="0.25">
      <c r="A143" s="76">
        <v>37530</v>
      </c>
      <c r="B143" s="90">
        <f>'Dívida Pública - Valor'!M60</f>
        <v>0.60395463818821893</v>
      </c>
      <c r="C143" s="90">
        <f>Reservas!I144</f>
        <v>6.9701054628822146E-2</v>
      </c>
      <c r="D143" s="90">
        <f>Reservas!J144</f>
        <v>1.8176233651109625E-3</v>
      </c>
      <c r="E143" s="90">
        <f>'Dívida Pública - Valor'!U60</f>
        <v>6.9926899554661323E-3</v>
      </c>
      <c r="F143" s="90">
        <f>'Dívida Pública - Valor'!S60+'Dívida Pública - Valor'!O60</f>
        <v>0.68927551797597086</v>
      </c>
      <c r="G143" s="91">
        <f>'Dívida Pública - Valor'!R60</f>
        <v>0.14368072602886139</v>
      </c>
      <c r="I143" s="98">
        <f t="shared" si="3"/>
        <v>8.6271352034636983E-3</v>
      </c>
      <c r="K143" s="98">
        <f t="shared" si="6"/>
        <v>0.60395463818821893</v>
      </c>
      <c r="L143" s="98">
        <f t="shared" si="4"/>
        <v>0.68228282802050477</v>
      </c>
      <c r="M143" s="98">
        <f t="shared" si="7"/>
        <v>0.68927551797597086</v>
      </c>
      <c r="N143" s="98">
        <f t="shared" si="8"/>
        <v>0.83295624400483226</v>
      </c>
      <c r="O143" s="98">
        <f t="shared" si="5"/>
        <v>0.68064838277250717</v>
      </c>
      <c r="V143" s="98">
        <f t="shared" si="9"/>
        <v>6.9701054628822146E-2</v>
      </c>
      <c r="W143" s="90">
        <f>'Dívida Pública - Valor'!O60+'Dívida Pública - Valor'!P60</f>
        <v>0.10453231079251211</v>
      </c>
    </row>
    <row r="144" spans="1:23" x14ac:dyDescent="0.25">
      <c r="A144" s="76">
        <v>37561</v>
      </c>
      <c r="B144" s="90">
        <f>'Dívida Pública - Valor'!M61</f>
        <v>0.59845738149945071</v>
      </c>
      <c r="C144" s="90">
        <f>Reservas!I145</f>
        <v>6.9661386774945017E-2</v>
      </c>
      <c r="D144" s="90">
        <f>Reservas!J145</f>
        <v>1.6538469066212592E-3</v>
      </c>
      <c r="E144" s="90">
        <f>'Dívida Pública - Valor'!U61</f>
        <v>7.0682621903733903E-3</v>
      </c>
      <c r="F144" s="90">
        <f>'Dívida Pública - Valor'!S61+'Dívida Pública - Valor'!O61</f>
        <v>0.68603741857708023</v>
      </c>
      <c r="G144" s="91">
        <f>'Dívida Pública - Valor'!R61</f>
        <v>0.13888774151122871</v>
      </c>
      <c r="I144" s="98">
        <f t="shared" si="3"/>
        <v>1.0850388112311093E-2</v>
      </c>
      <c r="K144" s="98">
        <f t="shared" si="6"/>
        <v>0.59845738149945071</v>
      </c>
      <c r="L144" s="98">
        <f t="shared" si="4"/>
        <v>0.67896915638670685</v>
      </c>
      <c r="M144" s="98">
        <f t="shared" si="7"/>
        <v>0.68603741857708023</v>
      </c>
      <c r="N144" s="98">
        <f t="shared" si="8"/>
        <v>0.82492516008830896</v>
      </c>
      <c r="O144" s="98">
        <f t="shared" si="5"/>
        <v>0.67518703046476913</v>
      </c>
      <c r="V144" s="98">
        <f t="shared" si="9"/>
        <v>6.9661386774945017E-2</v>
      </c>
      <c r="W144" s="90">
        <f>'Dívida Pública - Valor'!O61+'Dívida Pública - Valor'!P61</f>
        <v>0.10203047995906121</v>
      </c>
    </row>
    <row r="145" spans="1:23" x14ac:dyDescent="0.25">
      <c r="A145" s="76">
        <v>37591</v>
      </c>
      <c r="B145" s="90">
        <f>'Dívida Pública - Valor'!M62</f>
        <v>0.59934138341991494</v>
      </c>
      <c r="C145" s="90">
        <f>Reservas!I146</f>
        <v>7.4440822648916563E-2</v>
      </c>
      <c r="D145" s="90">
        <f>Reservas!J146</f>
        <v>3.4855274837089474E-3</v>
      </c>
      <c r="E145" s="90">
        <f>'Dívida Pública - Valor'!U62</f>
        <v>7.9312750719998763E-3</v>
      </c>
      <c r="F145" s="90">
        <f>'Dívida Pública - Valor'!S62+'Dívida Pública - Valor'!O62</f>
        <v>0.66791123529317453</v>
      </c>
      <c r="G145" s="91">
        <f>'Dívida Pública - Valor'!R62</f>
        <v>0.13812675958802173</v>
      </c>
      <c r="I145" s="98">
        <f t="shared" si="3"/>
        <v>-1.380224584765688E-2</v>
      </c>
      <c r="K145" s="98">
        <f t="shared" si="6"/>
        <v>0.59934138341991494</v>
      </c>
      <c r="L145" s="98">
        <f t="shared" si="4"/>
        <v>0.65997996022117467</v>
      </c>
      <c r="M145" s="98">
        <f t="shared" si="7"/>
        <v>0.66791123529317453</v>
      </c>
      <c r="N145" s="98">
        <f t="shared" si="8"/>
        <v>0.80603799488119621</v>
      </c>
      <c r="O145" s="98">
        <f t="shared" si="5"/>
        <v>0.68171348114083141</v>
      </c>
      <c r="V145" s="98">
        <f t="shared" si="9"/>
        <v>7.4440822648916563E-2</v>
      </c>
      <c r="W145" s="90">
        <f>'Dívida Pública - Valor'!O62+'Dívida Pública - Valor'!P62</f>
        <v>9.6866617255554233E-2</v>
      </c>
    </row>
    <row r="146" spans="1:23" x14ac:dyDescent="0.25">
      <c r="A146" s="76">
        <v>37622</v>
      </c>
      <c r="B146" s="90">
        <f>'Dívida Pública - Valor'!M63</f>
        <v>0.59913454459889637</v>
      </c>
      <c r="C146" s="90">
        <f>Reservas!I147</f>
        <v>7.5664930276192421E-2</v>
      </c>
      <c r="D146" s="90">
        <f>Reservas!J147</f>
        <v>1.3563251589535025E-3</v>
      </c>
      <c r="E146" s="90">
        <f>'Dívida Pública - Valor'!U63</f>
        <v>7.7732555931640688E-3</v>
      </c>
      <c r="F146" s="90">
        <f>'Dívida Pública - Valor'!S63+'Dívida Pública - Valor'!O63</f>
        <v>0.67785239028447852</v>
      </c>
      <c r="G146" s="91">
        <f>'Dívida Pública - Valor'!R63</f>
        <v>0.1375115700295074</v>
      </c>
      <c r="I146" s="98">
        <f t="shared" si="3"/>
        <v>-4.7203401837744297E-3</v>
      </c>
      <c r="K146" s="98">
        <f t="shared" si="6"/>
        <v>0.59913454459889637</v>
      </c>
      <c r="L146" s="98">
        <f t="shared" si="4"/>
        <v>0.67007913469131442</v>
      </c>
      <c r="M146" s="98">
        <f t="shared" si="7"/>
        <v>0.67785239028447852</v>
      </c>
      <c r="N146" s="98">
        <f t="shared" si="8"/>
        <v>0.81536396031398595</v>
      </c>
      <c r="O146" s="98">
        <f t="shared" si="5"/>
        <v>0.68257273046825284</v>
      </c>
      <c r="V146" s="98">
        <f t="shared" si="9"/>
        <v>7.5664930276192421E-2</v>
      </c>
      <c r="W146" s="90">
        <f>'Dívida Pública - Valor'!O63+'Dívida Pública - Valor'!P63</f>
        <v>0.10235001364824278</v>
      </c>
    </row>
    <row r="147" spans="1:23" x14ac:dyDescent="0.25">
      <c r="A147" s="76">
        <v>37653</v>
      </c>
      <c r="B147" s="90">
        <f>'Dívida Pública - Valor'!M64</f>
        <v>0.6019852425331792</v>
      </c>
      <c r="C147" s="90">
        <f>Reservas!I148</f>
        <v>7.4370976819782067E-2</v>
      </c>
      <c r="D147" s="90">
        <f>Reservas!J148</f>
        <v>1.6792773316862261E-3</v>
      </c>
      <c r="E147" s="90">
        <f>'Dívida Pública - Valor'!U64</f>
        <v>7.7918320644673961E-3</v>
      </c>
      <c r="F147" s="90">
        <f>'Dívida Pública - Valor'!S64+'Dívida Pública - Valor'!O64</f>
        <v>0.6748390936996288</v>
      </c>
      <c r="G147" s="91">
        <f>'Dívida Pública - Valor'!R64</f>
        <v>0.14252519186655685</v>
      </c>
      <c r="I147" s="98">
        <f t="shared" si="3"/>
        <v>-9.3089577177999372E-3</v>
      </c>
      <c r="K147" s="98">
        <f t="shared" si="6"/>
        <v>0.6019852425331792</v>
      </c>
      <c r="L147" s="98">
        <f t="shared" si="4"/>
        <v>0.66704726163516137</v>
      </c>
      <c r="M147" s="98">
        <f t="shared" si="7"/>
        <v>0.6748390936996288</v>
      </c>
      <c r="N147" s="98">
        <f t="shared" si="8"/>
        <v>0.81736428556618568</v>
      </c>
      <c r="O147" s="98">
        <f t="shared" si="5"/>
        <v>0.68414805141742874</v>
      </c>
      <c r="V147" s="98">
        <f t="shared" si="9"/>
        <v>7.4370976819782067E-2</v>
      </c>
      <c r="W147" s="90">
        <f>'Dívida Pública - Valor'!O64+'Dívida Pública - Valor'!P64</f>
        <v>9.5977783135386061E-2</v>
      </c>
    </row>
    <row r="148" spans="1:23" x14ac:dyDescent="0.25">
      <c r="A148" s="76">
        <v>37681</v>
      </c>
      <c r="B148" s="90">
        <f>'Dívida Pública - Valor'!M65</f>
        <v>0.58462049311402586</v>
      </c>
      <c r="C148" s="90">
        <f>Reservas!I149</f>
        <v>8.0931858702543075E-2</v>
      </c>
      <c r="D148" s="90">
        <f>Reservas!J149</f>
        <v>9.9981456594092489E-4</v>
      </c>
      <c r="E148" s="90">
        <f>'Dívida Pública - Valor'!U65</f>
        <v>7.8067887681555134E-3</v>
      </c>
      <c r="F148" s="90">
        <f>'Dívida Pública - Valor'!S65+'Dívida Pública - Valor'!O65</f>
        <v>0.65383800329305819</v>
      </c>
      <c r="G148" s="91">
        <f>'Dívida Pública - Valor'!R65</f>
        <v>0.14168776759855112</v>
      </c>
      <c r="I148" s="98">
        <f t="shared" si="3"/>
        <v>-1.9521137291666268E-2</v>
      </c>
      <c r="K148" s="98">
        <f t="shared" si="6"/>
        <v>0.58462049311402586</v>
      </c>
      <c r="L148" s="98">
        <f t="shared" si="4"/>
        <v>0.64603121452490264</v>
      </c>
      <c r="M148" s="98">
        <f t="shared" si="7"/>
        <v>0.65383800329305819</v>
      </c>
      <c r="N148" s="98">
        <f t="shared" si="8"/>
        <v>0.79552577089160925</v>
      </c>
      <c r="O148" s="98">
        <f t="shared" si="5"/>
        <v>0.67335914058472446</v>
      </c>
      <c r="V148" s="98">
        <f t="shared" si="9"/>
        <v>8.0931858702543075E-2</v>
      </c>
      <c r="W148" s="90">
        <f>'Dívida Pública - Valor'!O65+'Dívida Pública - Valor'!P65</f>
        <v>8.7867502450295482E-2</v>
      </c>
    </row>
    <row r="149" spans="1:23" x14ac:dyDescent="0.25">
      <c r="A149" s="76">
        <v>37712</v>
      </c>
      <c r="B149" s="90">
        <f>'Dívida Pública - Valor'!M66</f>
        <v>0.54428866010742782</v>
      </c>
      <c r="C149" s="90">
        <f>Reservas!I150</f>
        <v>7.8627836709753457E-2</v>
      </c>
      <c r="D149" s="90">
        <f>Reservas!J150</f>
        <v>8.0333764053672045E-4</v>
      </c>
      <c r="E149" s="90">
        <f>'Dívida Pública - Valor'!U66</f>
        <v>7.5548518649554862E-3</v>
      </c>
      <c r="F149" s="90">
        <f>'Dívida Pública - Valor'!S66+'Dívida Pública - Valor'!O66</f>
        <v>0.60307112993640333</v>
      </c>
      <c r="G149" s="91">
        <f>'Dívida Pública - Valor'!R66</f>
        <v>0.14709748046821877</v>
      </c>
      <c r="I149" s="98">
        <f t="shared" si="3"/>
        <v>-2.7400218745733507E-2</v>
      </c>
      <c r="K149" s="98">
        <f t="shared" si="6"/>
        <v>0.54428866010742782</v>
      </c>
      <c r="L149" s="98">
        <f t="shared" si="4"/>
        <v>0.5955162780714478</v>
      </c>
      <c r="M149" s="98">
        <f t="shared" si="7"/>
        <v>0.60307112993640333</v>
      </c>
      <c r="N149" s="98">
        <f t="shared" si="8"/>
        <v>0.75016861040462213</v>
      </c>
      <c r="O149" s="98">
        <f t="shared" si="5"/>
        <v>0.63047134868213683</v>
      </c>
      <c r="V149" s="98">
        <f t="shared" si="9"/>
        <v>7.8627836709753457E-2</v>
      </c>
      <c r="W149" s="90">
        <f>'Dívida Pública - Valor'!O66+'Dívida Pública - Valor'!P66</f>
        <v>6.7762395520556087E-2</v>
      </c>
    </row>
    <row r="150" spans="1:23" x14ac:dyDescent="0.25">
      <c r="A150" s="76">
        <v>37742</v>
      </c>
      <c r="B150" s="90">
        <f>'Dívida Pública - Valor'!M67</f>
        <v>0.54963831639125227</v>
      </c>
      <c r="C150" s="90">
        <f>Reservas!I151</f>
        <v>8.1649725061094455E-2</v>
      </c>
      <c r="D150" s="90">
        <f>Reservas!J151</f>
        <v>0</v>
      </c>
      <c r="E150" s="90">
        <f>'Dívida Pública - Valor'!U67</f>
        <v>7.590910784541151E-3</v>
      </c>
      <c r="F150" s="90">
        <f>'Dívida Pública - Valor'!S67+'Dívida Pública - Valor'!O67</f>
        <v>0.61182841181010594</v>
      </c>
      <c r="G150" s="91">
        <f>'Dívida Pública - Valor'!R67</f>
        <v>0.15100920010635838</v>
      </c>
      <c r="I150" s="98">
        <f t="shared" si="3"/>
        <v>-2.7050540426781899E-2</v>
      </c>
      <c r="K150" s="98">
        <f t="shared" si="6"/>
        <v>0.54963831639125227</v>
      </c>
      <c r="L150" s="98">
        <f t="shared" si="4"/>
        <v>0.60423750102556484</v>
      </c>
      <c r="M150" s="98">
        <f t="shared" si="7"/>
        <v>0.61182841181010594</v>
      </c>
      <c r="N150" s="98">
        <f t="shared" si="8"/>
        <v>0.76283761191646438</v>
      </c>
      <c r="O150" s="98">
        <f t="shared" si="5"/>
        <v>0.63887895223688784</v>
      </c>
      <c r="V150" s="98">
        <f t="shared" si="9"/>
        <v>8.1649725061094455E-2</v>
      </c>
      <c r="W150" s="90">
        <f>'Dívida Pública - Valor'!O67+'Dívida Pública - Valor'!P67</f>
        <v>6.3789245653119636E-2</v>
      </c>
    </row>
    <row r="151" spans="1:23" x14ac:dyDescent="0.25">
      <c r="A151" s="76">
        <v>37773</v>
      </c>
      <c r="B151" s="90">
        <f>'Dívida Pública - Valor'!M68</f>
        <v>0.54423563081535309</v>
      </c>
      <c r="C151" s="90">
        <f>Reservas!I152</f>
        <v>8.9646244824694854E-2</v>
      </c>
      <c r="D151" s="90">
        <f>Reservas!J152</f>
        <v>0</v>
      </c>
      <c r="E151" s="90">
        <f>'Dívida Pública - Valor'!U68</f>
        <v>7.6293401970857063E-3</v>
      </c>
      <c r="F151" s="90">
        <f>'Dívida Pública - Valor'!S68+'Dívida Pública - Valor'!O68</f>
        <v>0.60711908976769902</v>
      </c>
      <c r="G151" s="91">
        <f>'Dívida Pública - Valor'!R68</f>
        <v>0.14973436471450555</v>
      </c>
      <c r="I151" s="98">
        <f t="shared" si="3"/>
        <v>-3.4392126069434648E-2</v>
      </c>
      <c r="K151" s="98">
        <f t="shared" si="6"/>
        <v>0.54423563081535309</v>
      </c>
      <c r="L151" s="98">
        <f t="shared" si="4"/>
        <v>0.5994897495706133</v>
      </c>
      <c r="M151" s="98">
        <f t="shared" si="7"/>
        <v>0.60711908976769902</v>
      </c>
      <c r="N151" s="98">
        <f t="shared" si="8"/>
        <v>0.75685345448220454</v>
      </c>
      <c r="O151" s="98">
        <f t="shared" si="5"/>
        <v>0.64151121583713366</v>
      </c>
      <c r="V151" s="98">
        <f t="shared" si="9"/>
        <v>8.9646244824694854E-2</v>
      </c>
      <c r="W151" s="90">
        <f>'Dívida Pública - Valor'!O68+'Dívida Pública - Valor'!P68</f>
        <v>6.0857657248482425E-2</v>
      </c>
    </row>
    <row r="152" spans="1:23" x14ac:dyDescent="0.25">
      <c r="A152" s="76">
        <v>37803</v>
      </c>
      <c r="B152" s="90">
        <f>'Dívida Pública - Valor'!M69</f>
        <v>0.55063447109941355</v>
      </c>
      <c r="C152" s="90">
        <f>Reservas!I153</f>
        <v>8.8292332254464548E-2</v>
      </c>
      <c r="D152" s="90">
        <f>Reservas!J153</f>
        <v>0</v>
      </c>
      <c r="E152" s="90">
        <f>'Dívida Pública - Valor'!U69</f>
        <v>8.2773712152224253E-3</v>
      </c>
      <c r="F152" s="90">
        <f>'Dívida Pública - Valor'!S69+'Dívida Pública - Valor'!O69</f>
        <v>0.61478988363608578</v>
      </c>
      <c r="G152" s="91">
        <f>'Dívida Pública - Valor'!R69</f>
        <v>0.15185171727192079</v>
      </c>
      <c r="I152" s="98">
        <f t="shared" si="3"/>
        <v>-3.2414290933014733E-2</v>
      </c>
      <c r="K152" s="98">
        <f t="shared" si="6"/>
        <v>0.55063447109941355</v>
      </c>
      <c r="L152" s="98">
        <f t="shared" si="4"/>
        <v>0.60651251242086335</v>
      </c>
      <c r="M152" s="98">
        <f t="shared" si="7"/>
        <v>0.61478988363608578</v>
      </c>
      <c r="N152" s="98">
        <f t="shared" si="8"/>
        <v>0.76664160090800659</v>
      </c>
      <c r="O152" s="98">
        <f t="shared" si="5"/>
        <v>0.64720417456910051</v>
      </c>
      <c r="V152" s="98">
        <f t="shared" si="9"/>
        <v>8.8292332254464548E-2</v>
      </c>
      <c r="W152" s="90">
        <f>'Dívida Pública - Valor'!O69+'Dívida Pública - Valor'!P69</f>
        <v>5.7805197208391577E-2</v>
      </c>
    </row>
    <row r="153" spans="1:23" x14ac:dyDescent="0.25">
      <c r="A153" s="76">
        <v>37834</v>
      </c>
      <c r="B153" s="90">
        <f>'Dívida Pública - Valor'!M70</f>
        <v>0.55429671649841561</v>
      </c>
      <c r="C153" s="90">
        <f>Reservas!I154</f>
        <v>8.804177377151505E-2</v>
      </c>
      <c r="D153" s="90">
        <f>Reservas!J154</f>
        <v>0</v>
      </c>
      <c r="E153" s="90">
        <f>'Dívida Pública - Valor'!U70</f>
        <v>8.2982544177408381E-3</v>
      </c>
      <c r="F153" s="90">
        <f>'Dívida Pública - Valor'!S70+'Dívida Pública - Valor'!O70</f>
        <v>0.61948552532470935</v>
      </c>
      <c r="G153" s="91">
        <f>'Dívida Pública - Valor'!R70</f>
        <v>0.14356734045159331</v>
      </c>
      <c r="I153" s="98">
        <f t="shared" si="3"/>
        <v>-3.1151219362962057E-2</v>
      </c>
      <c r="K153" s="98">
        <f t="shared" si="6"/>
        <v>0.55429671649841561</v>
      </c>
      <c r="L153" s="98">
        <f t="shared" si="4"/>
        <v>0.61118727090696856</v>
      </c>
      <c r="M153" s="98">
        <f t="shared" si="7"/>
        <v>0.61948552532470935</v>
      </c>
      <c r="N153" s="98">
        <f t="shared" si="8"/>
        <v>0.76305286577630271</v>
      </c>
      <c r="O153" s="98">
        <f t="shared" si="5"/>
        <v>0.65063674468767141</v>
      </c>
      <c r="V153" s="98">
        <f t="shared" si="9"/>
        <v>8.804177377151505E-2</v>
      </c>
      <c r="W153" s="90">
        <f>'Dívida Pública - Valor'!O70+'Dívida Pública - Valor'!P70</f>
        <v>6.3617216487358186E-2</v>
      </c>
    </row>
    <row r="154" spans="1:23" x14ac:dyDescent="0.25">
      <c r="A154" s="76">
        <v>37865</v>
      </c>
      <c r="B154" s="90">
        <f>'Dívida Pública - Valor'!M71</f>
        <v>0.54731797823690931</v>
      </c>
      <c r="C154" s="90">
        <f>Reservas!I155</f>
        <v>9.6235159397768194E-2</v>
      </c>
      <c r="D154" s="90">
        <f>Reservas!J155</f>
        <v>0</v>
      </c>
      <c r="E154" s="90">
        <f>'Dívida Pública - Valor'!U71</f>
        <v>8.3322378470879425E-3</v>
      </c>
      <c r="F154" s="90">
        <f>'Dívida Pública - Valor'!S71+'Dívida Pública - Valor'!O71</f>
        <v>0.61923156880052843</v>
      </c>
      <c r="G154" s="91">
        <f>'Dívida Pública - Valor'!R71</f>
        <v>0.14459575749001757</v>
      </c>
      <c r="I154" s="98">
        <f t="shared" si="3"/>
        <v>-3.2653806681236963E-2</v>
      </c>
      <c r="K154" s="98">
        <f t="shared" si="6"/>
        <v>0.54731797823690931</v>
      </c>
      <c r="L154" s="98">
        <f t="shared" si="4"/>
        <v>0.61089933095344051</v>
      </c>
      <c r="M154" s="98">
        <f t="shared" si="7"/>
        <v>0.61923156880052843</v>
      </c>
      <c r="N154" s="98">
        <f t="shared" si="8"/>
        <v>0.76382732629054595</v>
      </c>
      <c r="O154" s="98">
        <f t="shared" si="5"/>
        <v>0.65188537548176539</v>
      </c>
      <c r="V154" s="98">
        <f t="shared" si="9"/>
        <v>9.6235159397768194E-2</v>
      </c>
      <c r="W154" s="90">
        <f>'Dívida Pública - Valor'!O71+'Dívida Pública - Valor'!P71</f>
        <v>6.3420542190950335E-2</v>
      </c>
    </row>
    <row r="155" spans="1:23" x14ac:dyDescent="0.25">
      <c r="A155" s="76">
        <v>37895</v>
      </c>
      <c r="B155" s="90">
        <f>'Dívida Pública - Valor'!M72</f>
        <v>0.53907147701657121</v>
      </c>
      <c r="C155" s="90">
        <f>Reservas!I156</f>
        <v>9.8131144746316137E-2</v>
      </c>
      <c r="D155" s="90">
        <f>Reservas!J156</f>
        <v>0</v>
      </c>
      <c r="E155" s="90">
        <f>'Dívida Pública - Valor'!U72</f>
        <v>8.0144244176878522E-3</v>
      </c>
      <c r="F155" s="90">
        <f>'Dívida Pública - Valor'!S72+'Dívida Pública - Valor'!O72</f>
        <v>0.61181970869599944</v>
      </c>
      <c r="G155" s="91">
        <f>'Dívida Pública - Valor'!R72</f>
        <v>0.14216664409665605</v>
      </c>
      <c r="I155" s="98">
        <f t="shared" si="3"/>
        <v>-3.339733748457574E-2</v>
      </c>
      <c r="K155" s="98">
        <f t="shared" si="6"/>
        <v>0.53907147701657121</v>
      </c>
      <c r="L155" s="98">
        <f t="shared" si="4"/>
        <v>0.60380528427831159</v>
      </c>
      <c r="M155" s="98">
        <f t="shared" si="7"/>
        <v>0.61181970869599944</v>
      </c>
      <c r="N155" s="98">
        <f t="shared" si="8"/>
        <v>0.75398635279265547</v>
      </c>
      <c r="O155" s="98">
        <f t="shared" si="5"/>
        <v>0.64521704618057518</v>
      </c>
      <c r="V155" s="98">
        <f t="shared" si="9"/>
        <v>9.8131144746316137E-2</v>
      </c>
      <c r="W155" s="90">
        <f>'Dívida Pública - Valor'!O72+'Dívida Pública - Valor'!P72</f>
        <v>5.8007593531627731E-2</v>
      </c>
    </row>
    <row r="156" spans="1:23" x14ac:dyDescent="0.25">
      <c r="A156" s="76">
        <v>37926</v>
      </c>
      <c r="B156" s="90">
        <f>'Dívida Pública - Valor'!M73</f>
        <v>0.54360842620548677</v>
      </c>
      <c r="C156" s="90">
        <f>Reservas!I157</f>
        <v>9.8134695911520936E-2</v>
      </c>
      <c r="D156" s="90">
        <f>Reservas!J157</f>
        <v>0</v>
      </c>
      <c r="E156" s="90">
        <f>'Dívida Pública - Valor'!U73</f>
        <v>8.0209461197308617E-3</v>
      </c>
      <c r="F156" s="90">
        <f>'Dívida Pública - Valor'!S73+'Dívida Pública - Valor'!O73</f>
        <v>0.61752178726612539</v>
      </c>
      <c r="G156" s="91">
        <f>'Dívida Pública - Valor'!R73</f>
        <v>0.13790797383641337</v>
      </c>
      <c r="I156" s="98">
        <f t="shared" si="3"/>
        <v>-3.2242280970613102E-2</v>
      </c>
      <c r="K156" s="98">
        <f t="shared" si="6"/>
        <v>0.54360842620548677</v>
      </c>
      <c r="L156" s="98">
        <f t="shared" si="4"/>
        <v>0.60950084114639458</v>
      </c>
      <c r="M156" s="98">
        <f t="shared" si="7"/>
        <v>0.61752178726612539</v>
      </c>
      <c r="N156" s="98">
        <f t="shared" si="8"/>
        <v>0.75542976110253879</v>
      </c>
      <c r="O156" s="98">
        <f t="shared" si="5"/>
        <v>0.64976406823673849</v>
      </c>
      <c r="V156" s="98">
        <f t="shared" si="9"/>
        <v>9.8134695911520936E-2</v>
      </c>
      <c r="W156" s="90">
        <f>'Dívida Pública - Valor'!O73+'Dívida Pública - Valor'!P73</f>
        <v>5.7824686170394927E-2</v>
      </c>
    </row>
    <row r="157" spans="1:23" x14ac:dyDescent="0.25">
      <c r="A157" s="76">
        <v>37956</v>
      </c>
      <c r="B157" s="90">
        <f>'Dívida Pública - Valor'!M74</f>
        <v>0.5425869862133389</v>
      </c>
      <c r="C157" s="90">
        <f>Reservas!I158</f>
        <v>8.8113112059059237E-2</v>
      </c>
      <c r="D157" s="90">
        <f>Reservas!J158</f>
        <v>0</v>
      </c>
      <c r="E157" s="90">
        <f>'Dívida Pública - Valor'!U74</f>
        <v>7.9290624455746802E-3</v>
      </c>
      <c r="F157" s="90">
        <f>'Dívida Pública - Valor'!S74+'Dívida Pública - Valor'!O74</f>
        <v>0.61010704861154386</v>
      </c>
      <c r="G157" s="91">
        <f>'Dívida Pública - Valor'!R74</f>
        <v>0.12287584729508139</v>
      </c>
      <c r="I157" s="98">
        <f t="shared" si="3"/>
        <v>-2.8522112106428965E-2</v>
      </c>
      <c r="K157" s="98">
        <f t="shared" si="6"/>
        <v>0.5425869862133389</v>
      </c>
      <c r="L157" s="98">
        <f t="shared" si="4"/>
        <v>0.60217798616596918</v>
      </c>
      <c r="M157" s="98">
        <f t="shared" si="7"/>
        <v>0.61010704861154386</v>
      </c>
      <c r="N157" s="98">
        <f t="shared" si="8"/>
        <v>0.73298289590662524</v>
      </c>
      <c r="O157" s="98">
        <f t="shared" si="5"/>
        <v>0.63862916071797282</v>
      </c>
      <c r="V157" s="98">
        <f t="shared" si="9"/>
        <v>8.8113112059059237E-2</v>
      </c>
      <c r="W157" s="90">
        <f>'Dívida Pública - Valor'!O74+'Dívida Pública - Valor'!P74</f>
        <v>5.6153812263046138E-2</v>
      </c>
    </row>
    <row r="158" spans="1:23" x14ac:dyDescent="0.25">
      <c r="A158" s="76">
        <v>37987</v>
      </c>
      <c r="B158" s="90">
        <f>'Dívida Pública - Valor'!M75</f>
        <v>0.54032275677586672</v>
      </c>
      <c r="C158" s="90">
        <f>Reservas!I159</f>
        <v>9.4097473806704135E-2</v>
      </c>
      <c r="D158" s="90">
        <f>Reservas!J159</f>
        <v>0</v>
      </c>
      <c r="E158" s="90">
        <f>'Dívida Pública - Valor'!U75</f>
        <v>7.9028328016865941E-3</v>
      </c>
      <c r="F158" s="90">
        <f>'Dívida Pública - Valor'!S75+'Dívida Pública - Valor'!O75</f>
        <v>0.62270471365845814</v>
      </c>
      <c r="G158" s="91">
        <f>'Dívida Pública - Valor'!R75</f>
        <v>0.1113049844058059</v>
      </c>
      <c r="I158" s="98">
        <f t="shared" si="3"/>
        <v>-1.9618349725799233E-2</v>
      </c>
      <c r="K158" s="98">
        <f t="shared" si="6"/>
        <v>0.54032275677586672</v>
      </c>
      <c r="L158" s="98">
        <f t="shared" si="4"/>
        <v>0.61480188085677157</v>
      </c>
      <c r="M158" s="98">
        <f t="shared" si="7"/>
        <v>0.62270471365845814</v>
      </c>
      <c r="N158" s="98">
        <f t="shared" si="8"/>
        <v>0.73400969806426408</v>
      </c>
      <c r="O158" s="98">
        <f t="shared" si="5"/>
        <v>0.64232306338425738</v>
      </c>
      <c r="V158" s="98">
        <f t="shared" si="9"/>
        <v>9.4097473806704135E-2</v>
      </c>
      <c r="W158" s="90">
        <f>'Dívida Pública - Valor'!O75+'Dívida Pública - Valor'!P75</f>
        <v>6.7900514961283479E-2</v>
      </c>
    </row>
    <row r="159" spans="1:23" x14ac:dyDescent="0.25">
      <c r="A159" s="76">
        <v>38018</v>
      </c>
      <c r="B159" s="90">
        <f>'Dívida Pública - Valor'!M76</f>
        <v>0.53745158056426223</v>
      </c>
      <c r="C159" s="90">
        <f>Reservas!I160</f>
        <v>9.2627788680319456E-2</v>
      </c>
      <c r="D159" s="90">
        <f>Reservas!J160</f>
        <v>0</v>
      </c>
      <c r="E159" s="90">
        <f>'Dívida Pública - Valor'!U76</f>
        <v>8.9143376715804367E-3</v>
      </c>
      <c r="F159" s="90">
        <f>'Dívida Pública - Valor'!S76+'Dívida Pública - Valor'!O76</f>
        <v>0.61892145792177611</v>
      </c>
      <c r="G159" s="91">
        <f>'Dívida Pública - Valor'!R76</f>
        <v>0.11591955827297573</v>
      </c>
      <c r="I159" s="98">
        <f t="shared" si="3"/>
        <v>-2.0072248994385977E-2</v>
      </c>
      <c r="K159" s="98">
        <f t="shared" si="6"/>
        <v>0.53745158056426223</v>
      </c>
      <c r="L159" s="98">
        <f t="shared" si="4"/>
        <v>0.61000712025019566</v>
      </c>
      <c r="M159" s="98">
        <f t="shared" si="7"/>
        <v>0.61892145792177611</v>
      </c>
      <c r="N159" s="98">
        <f t="shared" si="8"/>
        <v>0.73484101619475184</v>
      </c>
      <c r="O159" s="98">
        <f t="shared" si="5"/>
        <v>0.63899370691616209</v>
      </c>
      <c r="V159" s="98">
        <f t="shared" si="9"/>
        <v>9.2627788680319456E-2</v>
      </c>
      <c r="W159" s="90">
        <f>'Dívida Pública - Valor'!O76+'Dívida Pública - Valor'!P76</f>
        <v>6.5266712362346088E-2</v>
      </c>
    </row>
    <row r="160" spans="1:23" x14ac:dyDescent="0.25">
      <c r="A160" s="76">
        <v>38047</v>
      </c>
      <c r="B160" s="90">
        <f>'Dívida Pública - Valor'!M77</f>
        <v>0.53190007862963085</v>
      </c>
      <c r="C160" s="90">
        <f>Reservas!I161</f>
        <v>8.8723997414334316E-2</v>
      </c>
      <c r="D160" s="90">
        <f>Reservas!J161</f>
        <v>0</v>
      </c>
      <c r="E160" s="90">
        <f>'Dívida Pública - Valor'!U77</f>
        <v>8.8483319835680942E-3</v>
      </c>
      <c r="F160" s="90">
        <f>'Dívida Pública - Valor'!S77+'Dívida Pública - Valor'!O77</f>
        <v>0.61733571919149988</v>
      </c>
      <c r="G160" s="91">
        <f>'Dívida Pública - Valor'!R77</f>
        <v>0.12050785987139855</v>
      </c>
      <c r="I160" s="98">
        <f t="shared" si="3"/>
        <v>-1.213668883603336E-2</v>
      </c>
      <c r="K160" s="98">
        <f t="shared" si="6"/>
        <v>0.53190007862963085</v>
      </c>
      <c r="L160" s="98">
        <f t="shared" si="4"/>
        <v>0.60848738720793183</v>
      </c>
      <c r="M160" s="98">
        <f t="shared" si="7"/>
        <v>0.61733571919149988</v>
      </c>
      <c r="N160" s="98">
        <f t="shared" si="8"/>
        <v>0.73784357906289844</v>
      </c>
      <c r="O160" s="98">
        <f t="shared" si="5"/>
        <v>0.62947240802753324</v>
      </c>
      <c r="V160" s="98">
        <f t="shared" si="9"/>
        <v>8.8723997414334316E-2</v>
      </c>
      <c r="W160" s="90">
        <f>'Dívida Pública - Valor'!O77+'Dívida Pública - Valor'!P77</f>
        <v>5.9468123790957728E-2</v>
      </c>
    </row>
    <row r="161" spans="1:23" x14ac:dyDescent="0.25">
      <c r="A161" s="76">
        <v>38078</v>
      </c>
      <c r="B161" s="90">
        <f>'Dívida Pública - Valor'!M78</f>
        <v>0.52985458643121108</v>
      </c>
      <c r="C161" s="90">
        <f>Reservas!I162</f>
        <v>8.5550870832141634E-2</v>
      </c>
      <c r="D161" s="90">
        <f>Reservas!J162</f>
        <v>0</v>
      </c>
      <c r="E161" s="90">
        <f>'Dívida Pública - Valor'!U78</f>
        <v>9.3170820939014899E-3</v>
      </c>
      <c r="F161" s="90">
        <f>'Dívida Pública - Valor'!S78+'Dívida Pública - Valor'!O78</f>
        <v>0.60685619937559643</v>
      </c>
      <c r="G161" s="91">
        <f>'Dívida Pública - Valor'!R78</f>
        <v>0.12085629020905453</v>
      </c>
      <c r="I161" s="98">
        <f t="shared" si="3"/>
        <v>-1.7866339981657764E-2</v>
      </c>
      <c r="K161" s="98">
        <f t="shared" si="6"/>
        <v>0.52985458643121108</v>
      </c>
      <c r="L161" s="98">
        <f t="shared" si="4"/>
        <v>0.59753911728169495</v>
      </c>
      <c r="M161" s="98">
        <f t="shared" si="7"/>
        <v>0.60685619937559643</v>
      </c>
      <c r="N161" s="98">
        <f t="shared" si="8"/>
        <v>0.72771248958465096</v>
      </c>
      <c r="O161" s="98">
        <f t="shared" si="5"/>
        <v>0.62472253935725419</v>
      </c>
      <c r="V161" s="98">
        <f t="shared" si="9"/>
        <v>8.5550870832141634E-2</v>
      </c>
      <c r="W161" s="90">
        <f>'Dívida Pública - Valor'!O78+'Dívida Pública - Valor'!P78</f>
        <v>5.3482075129147565E-2</v>
      </c>
    </row>
    <row r="162" spans="1:23" x14ac:dyDescent="0.25">
      <c r="A162" s="76">
        <v>38108</v>
      </c>
      <c r="B162" s="90">
        <f>'Dívida Pública - Valor'!M79</f>
        <v>0.53527739870338509</v>
      </c>
      <c r="C162" s="90">
        <f>Reservas!I163</f>
        <v>8.4331434741938424E-2</v>
      </c>
      <c r="D162" s="90">
        <f>Reservas!J163</f>
        <v>0</v>
      </c>
      <c r="E162" s="90">
        <f>'Dívida Pública - Valor'!U79</f>
        <v>9.3711916442373137E-3</v>
      </c>
      <c r="F162" s="90">
        <f>'Dívida Pública - Valor'!S79+'Dívida Pública - Valor'!O79</f>
        <v>0.61268618233197913</v>
      </c>
      <c r="G162" s="91">
        <f>'Dívida Pública - Valor'!R79</f>
        <v>0.10874158529929445</v>
      </c>
      <c r="I162" s="98">
        <f t="shared" si="3"/>
        <v>-1.6293842757581611E-2</v>
      </c>
      <c r="K162" s="98">
        <f t="shared" si="6"/>
        <v>0.53527739870338509</v>
      </c>
      <c r="L162" s="98">
        <f t="shared" si="4"/>
        <v>0.60331499068774186</v>
      </c>
      <c r="M162" s="98">
        <f t="shared" si="7"/>
        <v>0.61268618233197913</v>
      </c>
      <c r="N162" s="98">
        <f t="shared" si="8"/>
        <v>0.72142776763127359</v>
      </c>
      <c r="O162" s="98">
        <f t="shared" si="5"/>
        <v>0.62898002508956075</v>
      </c>
      <c r="V162" s="98">
        <f t="shared" si="9"/>
        <v>8.4331434741938424E-2</v>
      </c>
      <c r="W162" s="90">
        <f>'Dívida Pública - Valor'!O79+'Dívida Pública - Valor'!P79</f>
        <v>6.8103551773141813E-2</v>
      </c>
    </row>
    <row r="163" spans="1:23" x14ac:dyDescent="0.25">
      <c r="A163" s="76">
        <v>38139</v>
      </c>
      <c r="B163" s="90">
        <f>'Dívida Pública - Valor'!M80</f>
        <v>0.5282656581669124</v>
      </c>
      <c r="C163" s="90">
        <f>Reservas!I164</f>
        <v>8.1676968947113515E-2</v>
      </c>
      <c r="D163" s="90">
        <f>Reservas!J164</f>
        <v>0</v>
      </c>
      <c r="E163" s="90">
        <f>'Dívida Pública - Valor'!U80</f>
        <v>9.3079975008476465E-3</v>
      </c>
      <c r="F163" s="90">
        <f>'Dívida Pública - Valor'!S80+'Dívida Pública - Valor'!O80</f>
        <v>0.60635922556197464</v>
      </c>
      <c r="G163" s="91">
        <f>'Dívida Pública - Valor'!R80</f>
        <v>0.11515292686447053</v>
      </c>
      <c r="I163" s="98">
        <f t="shared" si="3"/>
        <v>-1.2891399052898933E-2</v>
      </c>
      <c r="K163" s="98">
        <f t="shared" si="6"/>
        <v>0.5282656581669124</v>
      </c>
      <c r="L163" s="98">
        <f t="shared" si="4"/>
        <v>0.59705122806112698</v>
      </c>
      <c r="M163" s="98">
        <f t="shared" si="7"/>
        <v>0.60635922556197464</v>
      </c>
      <c r="N163" s="98">
        <f t="shared" si="8"/>
        <v>0.72151215242644517</v>
      </c>
      <c r="O163" s="98">
        <f t="shared" si="5"/>
        <v>0.61925062461487357</v>
      </c>
      <c r="V163" s="98">
        <f t="shared" si="9"/>
        <v>8.1676968947113515E-2</v>
      </c>
      <c r="W163" s="90">
        <f>'Dívida Pública - Valor'!O80+'Dívida Pública - Valor'!P80</f>
        <v>6.2845334398248673E-2</v>
      </c>
    </row>
    <row r="164" spans="1:23" x14ac:dyDescent="0.25">
      <c r="A164" s="76">
        <v>38169</v>
      </c>
      <c r="B164" s="90">
        <f>'Dívida Pública - Valor'!M81</f>
        <v>0.52019160919333129</v>
      </c>
      <c r="C164" s="90">
        <f>Reservas!I165</f>
        <v>8.0110152315463229E-2</v>
      </c>
      <c r="D164" s="90">
        <f>Reservas!J165</f>
        <v>0</v>
      </c>
      <c r="E164" s="90">
        <f>'Dívida Pública - Valor'!U81</f>
        <v>9.0284217480259207E-3</v>
      </c>
      <c r="F164" s="90">
        <f>'Dívida Pública - Valor'!S81+'Dívida Pública - Valor'!O81</f>
        <v>0.59489798007120864</v>
      </c>
      <c r="G164" s="91">
        <f>'Dívida Pública - Valor'!R81</f>
        <v>0.11266007413418674</v>
      </c>
      <c r="I164" s="98">
        <f t="shared" si="3"/>
        <v>-1.4432203185611781E-2</v>
      </c>
      <c r="K164" s="98">
        <f t="shared" si="6"/>
        <v>0.52019160919333129</v>
      </c>
      <c r="L164" s="98">
        <f t="shared" si="4"/>
        <v>0.58586955832318277</v>
      </c>
      <c r="M164" s="98">
        <f t="shared" si="7"/>
        <v>0.59489798007120864</v>
      </c>
      <c r="N164" s="98">
        <f t="shared" si="8"/>
        <v>0.70755805420539541</v>
      </c>
      <c r="O164" s="98">
        <f t="shared" si="5"/>
        <v>0.60933018325682042</v>
      </c>
      <c r="V164" s="98">
        <f t="shared" si="9"/>
        <v>8.0110152315463229E-2</v>
      </c>
      <c r="W164" s="90">
        <f>'Dívida Pública - Valor'!O81+'Dívida Pública - Valor'!P81</f>
        <v>6.1096664912315482E-2</v>
      </c>
    </row>
    <row r="165" spans="1:23" x14ac:dyDescent="0.25">
      <c r="A165" s="76">
        <v>38200</v>
      </c>
      <c r="B165" s="90">
        <f>'Dívida Pública - Valor'!M82</f>
        <v>0.51371665661107579</v>
      </c>
      <c r="C165" s="90">
        <f>Reservas!I166</f>
        <v>7.8685785935026953E-2</v>
      </c>
      <c r="D165" s="90">
        <f>Reservas!J166</f>
        <v>0</v>
      </c>
      <c r="E165" s="90">
        <f>'Dívida Pública - Valor'!U82</f>
        <v>9.0162625820680783E-3</v>
      </c>
      <c r="F165" s="90">
        <f>'Dívida Pública - Valor'!S82+'Dívida Pública - Valor'!O82</f>
        <v>0.58604148546620105</v>
      </c>
      <c r="G165" s="91">
        <f>'Dívida Pública - Valor'!R82</f>
        <v>0.11166243523439133</v>
      </c>
      <c r="I165" s="98">
        <f t="shared" si="3"/>
        <v>-1.537721966196981E-2</v>
      </c>
      <c r="K165" s="98">
        <f t="shared" si="6"/>
        <v>0.51371665661107579</v>
      </c>
      <c r="L165" s="98">
        <f t="shared" si="4"/>
        <v>0.57702522288413294</v>
      </c>
      <c r="M165" s="98">
        <f t="shared" si="7"/>
        <v>0.58604148546620105</v>
      </c>
      <c r="N165" s="98">
        <f t="shared" si="8"/>
        <v>0.69770392070059239</v>
      </c>
      <c r="O165" s="98">
        <f t="shared" si="5"/>
        <v>0.60141870512817086</v>
      </c>
      <c r="V165" s="98">
        <f t="shared" si="9"/>
        <v>7.8685785935026953E-2</v>
      </c>
      <c r="W165" s="90">
        <f>'Dívida Pública - Valor'!O82+'Dívida Pública - Valor'!P82</f>
        <v>5.7965102553847576E-2</v>
      </c>
    </row>
    <row r="166" spans="1:23" x14ac:dyDescent="0.25">
      <c r="A166" s="76">
        <v>38231</v>
      </c>
      <c r="B166" s="90">
        <f>'Dívida Pública - Valor'!M83</f>
        <v>0.5085545082193963</v>
      </c>
      <c r="C166" s="90">
        <f>Reservas!I167</f>
        <v>7.7431565657626905E-2</v>
      </c>
      <c r="D166" s="90">
        <f>Reservas!J167</f>
        <v>0</v>
      </c>
      <c r="E166" s="90">
        <f>'Dívida Pública - Valor'!U83</f>
        <v>9.4301103725768706E-3</v>
      </c>
      <c r="F166" s="90">
        <f>'Dívida Pública - Valor'!S83+'Dívida Pública - Valor'!O83</f>
        <v>0.58141307747294313</v>
      </c>
      <c r="G166" s="91">
        <f>'Dívida Pública - Valor'!R83</f>
        <v>0.11306911676951889</v>
      </c>
      <c r="I166" s="98">
        <f t="shared" si="3"/>
        <v>-1.4003106776656948E-2</v>
      </c>
      <c r="K166" s="98">
        <f t="shared" si="6"/>
        <v>0.5085545082193963</v>
      </c>
      <c r="L166" s="98">
        <f t="shared" si="4"/>
        <v>0.57198296710036622</v>
      </c>
      <c r="M166" s="98">
        <f t="shared" si="7"/>
        <v>0.58141307747294313</v>
      </c>
      <c r="N166" s="98">
        <f t="shared" si="8"/>
        <v>0.69448219424246205</v>
      </c>
      <c r="O166" s="98">
        <f t="shared" si="5"/>
        <v>0.59541618424960008</v>
      </c>
      <c r="V166" s="98">
        <f t="shared" si="9"/>
        <v>7.7431565657626905E-2</v>
      </c>
      <c r="W166" s="90">
        <f>'Dívida Pública - Valor'!O83+'Dívida Pública - Valor'!P83</f>
        <v>5.3535564165296014E-2</v>
      </c>
    </row>
    <row r="167" spans="1:23" x14ac:dyDescent="0.25">
      <c r="A167" s="76">
        <v>38261</v>
      </c>
      <c r="B167" s="90">
        <f>'Dívida Pública - Valor'!M84</f>
        <v>0.50760662954959468</v>
      </c>
      <c r="C167" s="90">
        <f>Reservas!I168</f>
        <v>7.6266529745549719E-2</v>
      </c>
      <c r="D167" s="90">
        <f>Reservas!J168</f>
        <v>0</v>
      </c>
      <c r="E167" s="90">
        <f>'Dívida Pública - Valor'!U84</f>
        <v>9.1470329817631372E-3</v>
      </c>
      <c r="F167" s="90">
        <f>'Dívida Pública - Valor'!S84+'Dívida Pública - Valor'!O84</f>
        <v>0.58030739858253877</v>
      </c>
      <c r="G167" s="91">
        <f>'Dívida Pública - Valor'!R84</f>
        <v>0.11342810403396177</v>
      </c>
      <c r="I167" s="98">
        <f t="shared" si="3"/>
        <v>-1.2712793694368729E-2</v>
      </c>
      <c r="K167" s="98">
        <f t="shared" si="6"/>
        <v>0.50760662954959468</v>
      </c>
      <c r="L167" s="98">
        <f t="shared" si="4"/>
        <v>0.57116036560077565</v>
      </c>
      <c r="M167" s="98">
        <f t="shared" si="7"/>
        <v>0.58030739858253877</v>
      </c>
      <c r="N167" s="98">
        <f t="shared" si="8"/>
        <v>0.69373550261650052</v>
      </c>
      <c r="O167" s="98">
        <f t="shared" si="5"/>
        <v>0.5930201922769075</v>
      </c>
      <c r="V167" s="98">
        <f t="shared" si="9"/>
        <v>7.6266529745549719E-2</v>
      </c>
      <c r="W167" s="90">
        <f>'Dívida Pública - Valor'!O84+'Dívida Pública - Valor'!P84</f>
        <v>5.2447343676782325E-2</v>
      </c>
    </row>
    <row r="168" spans="1:23" x14ac:dyDescent="0.25">
      <c r="A168" s="76">
        <v>38292</v>
      </c>
      <c r="B168" s="90">
        <f>'Dívida Pública - Valor'!M85</f>
        <v>0.50063483328403402</v>
      </c>
      <c r="C168" s="90">
        <f>Reservas!I169</f>
        <v>7.6106339660516026E-2</v>
      </c>
      <c r="D168" s="90">
        <f>Reservas!J169</f>
        <v>0</v>
      </c>
      <c r="E168" s="90">
        <f>'Dívida Pública - Valor'!U85</f>
        <v>9.1236923139954886E-3</v>
      </c>
      <c r="F168" s="90">
        <f>'Dívida Pública - Valor'!S85+'Dívida Pública - Valor'!O85</f>
        <v>0.56962126514771338</v>
      </c>
      <c r="G168" s="91">
        <f>'Dívida Pública - Valor'!R85</f>
        <v>0.11475014191254169</v>
      </c>
      <c r="I168" s="98">
        <f t="shared" si="3"/>
        <v>-1.6243600110832146E-2</v>
      </c>
      <c r="K168" s="98">
        <f t="shared" si="6"/>
        <v>0.50063483328403402</v>
      </c>
      <c r="L168" s="98">
        <f t="shared" si="4"/>
        <v>0.56049757283371793</v>
      </c>
      <c r="M168" s="98">
        <f t="shared" si="7"/>
        <v>0.56962126514771338</v>
      </c>
      <c r="N168" s="98">
        <f t="shared" si="8"/>
        <v>0.68437140706025512</v>
      </c>
      <c r="O168" s="98">
        <f t="shared" si="5"/>
        <v>0.58586486525854553</v>
      </c>
      <c r="V168" s="98">
        <f t="shared" si="9"/>
        <v>7.6106339660516026E-2</v>
      </c>
      <c r="W168" s="90">
        <f>'Dívida Pública - Valor'!O85+'Dívida Pública - Valor'!P85</f>
        <v>4.800157312982084E-2</v>
      </c>
    </row>
    <row r="169" spans="1:23" x14ac:dyDescent="0.25">
      <c r="A169" s="76">
        <v>38322</v>
      </c>
      <c r="B169" s="90">
        <f>'Dívida Pública - Valor'!M86</f>
        <v>0.50185580782685768</v>
      </c>
      <c r="C169" s="90">
        <f>Reservas!I170</f>
        <v>7.9085133276295821E-2</v>
      </c>
      <c r="D169" s="90">
        <f>Reservas!J170</f>
        <v>0</v>
      </c>
      <c r="E169" s="90">
        <f>'Dívida Pública - Valor'!U86</f>
        <v>9.0784232950540389E-3</v>
      </c>
      <c r="F169" s="90">
        <f>'Dívida Pública - Valor'!S86+'Dívida Pública - Valor'!O86</f>
        <v>0.56257517725314465</v>
      </c>
      <c r="G169" s="91">
        <f>'Dívida Pública - Valor'!R86</f>
        <v>0.12461359402986187</v>
      </c>
      <c r="I169" s="98">
        <f t="shared" si="3"/>
        <v>-2.7444187145062915E-2</v>
      </c>
      <c r="K169" s="98">
        <f t="shared" si="6"/>
        <v>0.50185580782685768</v>
      </c>
      <c r="L169" s="98">
        <f t="shared" si="4"/>
        <v>0.55349675395809061</v>
      </c>
      <c r="M169" s="98">
        <f t="shared" si="7"/>
        <v>0.56257517725314465</v>
      </c>
      <c r="N169" s="98">
        <f t="shared" si="8"/>
        <v>0.68718877128300648</v>
      </c>
      <c r="O169" s="98">
        <f t="shared" si="5"/>
        <v>0.59001936439820757</v>
      </c>
      <c r="V169" s="98">
        <f t="shared" si="9"/>
        <v>7.9085133276295821E-2</v>
      </c>
      <c r="W169" s="90">
        <f>'Dívida Pública - Valor'!O86+'Dívida Pública - Valor'!P86</f>
        <v>3.7020108353028464E-2</v>
      </c>
    </row>
    <row r="170" spans="1:23" x14ac:dyDescent="0.25">
      <c r="A170" s="76">
        <v>38353</v>
      </c>
      <c r="B170" s="90">
        <f>'Dívida Pública - Valor'!M87</f>
        <v>0.49567776664998764</v>
      </c>
      <c r="C170" s="90">
        <f>Reservas!I171</f>
        <v>7.8664731983750111E-2</v>
      </c>
      <c r="D170" s="90">
        <f>Reservas!J171</f>
        <v>0</v>
      </c>
      <c r="E170" s="90">
        <f>'Dívida Pública - Valor'!U87</f>
        <v>8.7731528901201453E-3</v>
      </c>
      <c r="F170" s="90">
        <f>'Dívida Pública - Valor'!S87+'Dívida Pública - Valor'!O87</f>
        <v>0.56690071563128086</v>
      </c>
      <c r="G170" s="91">
        <f>'Dívida Pública - Valor'!R87</f>
        <v>0.11763210641269239</v>
      </c>
      <c r="I170" s="98">
        <f t="shared" si="3"/>
        <v>-1.6214935892577054E-2</v>
      </c>
      <c r="K170" s="98">
        <f t="shared" si="6"/>
        <v>0.49567776664998764</v>
      </c>
      <c r="L170" s="98">
        <f t="shared" si="4"/>
        <v>0.55812756274116071</v>
      </c>
      <c r="M170" s="98">
        <f t="shared" si="7"/>
        <v>0.56690071563128086</v>
      </c>
      <c r="N170" s="98">
        <f t="shared" si="8"/>
        <v>0.68453282204397325</v>
      </c>
      <c r="O170" s="98">
        <f t="shared" si="5"/>
        <v>0.58311565152385791</v>
      </c>
      <c r="V170" s="98">
        <f t="shared" si="9"/>
        <v>7.8664731983750111E-2</v>
      </c>
      <c r="W170" s="90">
        <f>'Dívida Pública - Valor'!O87+'Dívida Pública - Valor'!P87</f>
        <v>4.1566667233178672E-2</v>
      </c>
    </row>
    <row r="171" spans="1:23" x14ac:dyDescent="0.25">
      <c r="A171" s="76">
        <v>38384</v>
      </c>
      <c r="B171" s="90">
        <f>'Dívida Pública - Valor'!M88</f>
        <v>0.49319945672582549</v>
      </c>
      <c r="C171" s="90">
        <f>Reservas!I172</f>
        <v>8.3809133904864247E-2</v>
      </c>
      <c r="D171" s="90">
        <f>Reservas!J172</f>
        <v>0</v>
      </c>
      <c r="E171" s="90">
        <f>'Dívida Pública - Valor'!U88</f>
        <v>8.6267349452740019E-3</v>
      </c>
      <c r="F171" s="90">
        <f>'Dívida Pública - Valor'!S88+'Dívida Pública - Valor'!O88</f>
        <v>0.57036203505818617</v>
      </c>
      <c r="G171" s="91">
        <f>'Dívida Pública - Valor'!R88</f>
        <v>0.1143627930320131</v>
      </c>
      <c r="I171" s="98">
        <f t="shared" si="3"/>
        <v>-1.5273290517777538E-2</v>
      </c>
      <c r="K171" s="98">
        <f t="shared" si="6"/>
        <v>0.49319945672582549</v>
      </c>
      <c r="L171" s="98">
        <f t="shared" si="4"/>
        <v>0.56173530011291217</v>
      </c>
      <c r="M171" s="98">
        <f t="shared" si="7"/>
        <v>0.57036203505818617</v>
      </c>
      <c r="N171" s="98">
        <f t="shared" si="8"/>
        <v>0.6847248280901993</v>
      </c>
      <c r="O171" s="98">
        <f t="shared" si="5"/>
        <v>0.58563532557596376</v>
      </c>
      <c r="V171" s="98">
        <f t="shared" si="9"/>
        <v>8.3809133904864247E-2</v>
      </c>
      <c r="W171" s="90">
        <f>'Dívida Pública - Valor'!O88+'Dívida Pública - Valor'!P88</f>
        <v>4.0325059469507055E-2</v>
      </c>
    </row>
    <row r="172" spans="1:23" x14ac:dyDescent="0.25">
      <c r="A172" s="76">
        <v>38412</v>
      </c>
      <c r="B172" s="90">
        <f>'Dívida Pública - Valor'!M89</f>
        <v>0.49307703998965358</v>
      </c>
      <c r="C172" s="90">
        <f>Reservas!I173</f>
        <v>8.5710767942689461E-2</v>
      </c>
      <c r="D172" s="90">
        <f>Reservas!J173</f>
        <v>0</v>
      </c>
      <c r="E172" s="90">
        <f>'Dívida Pública - Valor'!U89</f>
        <v>8.589950722870188E-3</v>
      </c>
      <c r="F172" s="90">
        <f>'Dívida Pública - Valor'!S89+'Dívida Pública - Valor'!O89</f>
        <v>0.57759714809168561</v>
      </c>
      <c r="G172" s="91">
        <f>'Dívida Pública - Valor'!R89</f>
        <v>0.11861080592587733</v>
      </c>
      <c r="I172" s="98">
        <f t="shared" si="3"/>
        <v>-9.7806105635275808E-3</v>
      </c>
      <c r="K172" s="98">
        <f t="shared" si="6"/>
        <v>0.49307703998965358</v>
      </c>
      <c r="L172" s="98">
        <f t="shared" si="4"/>
        <v>0.56900719736881544</v>
      </c>
      <c r="M172" s="98">
        <f t="shared" si="7"/>
        <v>0.57759714809168561</v>
      </c>
      <c r="N172" s="98">
        <f t="shared" si="8"/>
        <v>0.69620795401756297</v>
      </c>
      <c r="O172" s="98">
        <f t="shared" si="5"/>
        <v>0.58737775865521324</v>
      </c>
      <c r="V172" s="98">
        <f t="shared" si="9"/>
        <v>8.5710767942689461E-2</v>
      </c>
      <c r="W172" s="90">
        <f>'Dívida Pública - Valor'!O89+'Dívida Pública - Valor'!P89</f>
        <v>3.5693047543015347E-2</v>
      </c>
    </row>
    <row r="173" spans="1:23" x14ac:dyDescent="0.25">
      <c r="A173" s="76">
        <v>38443</v>
      </c>
      <c r="B173" s="90">
        <f>'Dívida Pública - Valor'!M90</f>
        <v>0.48285397862790408</v>
      </c>
      <c r="C173" s="90">
        <f>Reservas!I174</f>
        <v>8.2970137430662547E-2</v>
      </c>
      <c r="D173" s="90">
        <f>Reservas!J174</f>
        <v>0</v>
      </c>
      <c r="E173" s="90">
        <f>'Dívida Pública - Valor'!U90</f>
        <v>8.5027417686558693E-3</v>
      </c>
      <c r="F173" s="90">
        <f>'Dívida Pública - Valor'!S90+'Dívida Pública - Valor'!O90</f>
        <v>0.56472232873138717</v>
      </c>
      <c r="G173" s="91">
        <f>'Dívida Pública - Valor'!R90</f>
        <v>0.11765748297020839</v>
      </c>
      <c r="I173" s="98">
        <f t="shared" si="3"/>
        <v>-9.6045290958353124E-3</v>
      </c>
      <c r="K173" s="98">
        <f t="shared" si="6"/>
        <v>0.48285397862790408</v>
      </c>
      <c r="L173" s="98">
        <f t="shared" si="4"/>
        <v>0.55621958696273133</v>
      </c>
      <c r="M173" s="98">
        <f t="shared" si="7"/>
        <v>0.56472232873138717</v>
      </c>
      <c r="N173" s="98">
        <f t="shared" si="8"/>
        <v>0.68237981170159556</v>
      </c>
      <c r="O173" s="98">
        <f t="shared" si="5"/>
        <v>0.57432685782722248</v>
      </c>
      <c r="V173" s="98">
        <f t="shared" si="9"/>
        <v>8.2970137430662547E-2</v>
      </c>
      <c r="W173" s="90">
        <f>'Dívida Pública - Valor'!O90+'Dívida Pública - Valor'!P90</f>
        <v>3.444879291177233E-2</v>
      </c>
    </row>
    <row r="174" spans="1:23" x14ac:dyDescent="0.25">
      <c r="A174" s="76">
        <v>38473</v>
      </c>
      <c r="B174" s="90">
        <f>'Dívida Pública - Valor'!M91</f>
        <v>0.47909129105165443</v>
      </c>
      <c r="C174" s="90">
        <f>Reservas!I175</f>
        <v>7.9754576763476692E-2</v>
      </c>
      <c r="D174" s="90">
        <f>Reservas!J175</f>
        <v>0</v>
      </c>
      <c r="E174" s="90">
        <f>'Dívida Pública - Valor'!U91</f>
        <v>8.5364585387816636E-3</v>
      </c>
      <c r="F174" s="90">
        <f>'Dívida Pública - Valor'!S91+'Dívida Pública - Valor'!O91</f>
        <v>0.5576024305550531</v>
      </c>
      <c r="G174" s="91">
        <f>'Dívida Pública - Valor'!R91</f>
        <v>0.122725463475964</v>
      </c>
      <c r="I174" s="98">
        <f t="shared" si="3"/>
        <v>-9.779895798859739E-3</v>
      </c>
      <c r="K174" s="98">
        <f t="shared" si="6"/>
        <v>0.47909129105165443</v>
      </c>
      <c r="L174" s="98">
        <f t="shared" si="4"/>
        <v>0.54906597201627139</v>
      </c>
      <c r="M174" s="98">
        <f t="shared" si="7"/>
        <v>0.5576024305550531</v>
      </c>
      <c r="N174" s="98">
        <f t="shared" si="8"/>
        <v>0.68032789403101712</v>
      </c>
      <c r="O174" s="98">
        <f t="shared" si="5"/>
        <v>0.56738232635391284</v>
      </c>
      <c r="V174" s="98">
        <f t="shared" si="9"/>
        <v>7.9754576763476692E-2</v>
      </c>
      <c r="W174" s="90">
        <f>'Dívida Pública - Valor'!O91+'Dívida Pública - Valor'!P91</f>
        <v>2.9859883720153278E-2</v>
      </c>
    </row>
    <row r="175" spans="1:23" x14ac:dyDescent="0.25">
      <c r="A175" s="76">
        <v>38504</v>
      </c>
      <c r="B175" s="90">
        <f>'Dívida Pública - Valor'!M92</f>
        <v>0.48035600831478087</v>
      </c>
      <c r="C175" s="90">
        <f>Reservas!I176</f>
        <v>7.6793093263550272E-2</v>
      </c>
      <c r="D175" s="90">
        <f>Reservas!J176</f>
        <v>0</v>
      </c>
      <c r="E175" s="90">
        <f>'Dívida Pública - Valor'!U92</f>
        <v>8.5399703306240863E-3</v>
      </c>
      <c r="F175" s="90">
        <f>'Dívida Pública - Valor'!S92+'Dívida Pública - Valor'!O92</f>
        <v>0.55731952105037974</v>
      </c>
      <c r="G175" s="91">
        <f>'Dívida Pública - Valor'!R92</f>
        <v>0.1251460503815473</v>
      </c>
      <c r="I175" s="98">
        <f t="shared" si="3"/>
        <v>-8.3695508585754363E-3</v>
      </c>
      <c r="K175" s="98">
        <f t="shared" si="6"/>
        <v>0.48035600831478087</v>
      </c>
      <c r="L175" s="98">
        <f t="shared" si="4"/>
        <v>0.5487795507197557</v>
      </c>
      <c r="M175" s="98">
        <f t="shared" si="7"/>
        <v>0.55731952105037974</v>
      </c>
      <c r="N175" s="98">
        <f t="shared" si="8"/>
        <v>0.68246557143192699</v>
      </c>
      <c r="O175" s="98">
        <f t="shared" si="5"/>
        <v>0.56568907190895523</v>
      </c>
      <c r="V175" s="98">
        <f t="shared" si="9"/>
        <v>7.6793093263550272E-2</v>
      </c>
      <c r="W175" s="90">
        <f>'Dívida Pública - Valor'!O92+'Dívida Pública - Valor'!P92</f>
        <v>2.7969892376609438E-2</v>
      </c>
    </row>
    <row r="176" spans="1:23" x14ac:dyDescent="0.25">
      <c r="A176" s="76">
        <v>38534</v>
      </c>
      <c r="B176" s="90">
        <f>'Dívida Pública - Valor'!M93</f>
        <v>0.48154597224991796</v>
      </c>
      <c r="C176" s="90">
        <f>Reservas!I177</f>
        <v>6.8578154932101468E-2</v>
      </c>
      <c r="D176" s="90">
        <f>Reservas!J177</f>
        <v>0</v>
      </c>
      <c r="E176" s="90">
        <f>'Dívida Pública - Valor'!U93</f>
        <v>8.2157509193449586E-3</v>
      </c>
      <c r="F176" s="90">
        <f>'Dívida Pública - Valor'!S93+'Dívida Pública - Valor'!O93</f>
        <v>0.55816627114896811</v>
      </c>
      <c r="G176" s="91">
        <f>'Dívida Pública - Valor'!R93</f>
        <v>0.12330259044383096</v>
      </c>
      <c r="I176" s="98">
        <f t="shared" si="3"/>
        <v>-1.7360695239632129E-4</v>
      </c>
      <c r="K176" s="98">
        <f t="shared" si="6"/>
        <v>0.48154597224991796</v>
      </c>
      <c r="L176" s="98">
        <f t="shared" si="4"/>
        <v>0.5499505202296231</v>
      </c>
      <c r="M176" s="98">
        <f t="shared" si="7"/>
        <v>0.55816627114896811</v>
      </c>
      <c r="N176" s="98">
        <f t="shared" si="8"/>
        <v>0.68146886159279907</v>
      </c>
      <c r="O176" s="98">
        <f t="shared" si="5"/>
        <v>0.55833987810136443</v>
      </c>
      <c r="V176" s="98">
        <f t="shared" si="9"/>
        <v>6.8578154932101468E-2</v>
      </c>
      <c r="W176" s="90">
        <f>'Dívida Pública - Valor'!O93+'Dívida Pública - Valor'!P93</f>
        <v>2.9269907192688828E-2</v>
      </c>
    </row>
    <row r="177" spans="1:23" x14ac:dyDescent="0.25">
      <c r="A177" s="76">
        <v>38565</v>
      </c>
      <c r="B177" s="90">
        <f>'Dívida Pública - Valor'!M94</f>
        <v>0.47983668309960231</v>
      </c>
      <c r="C177" s="90">
        <f>Reservas!I178</f>
        <v>6.738831671290349E-2</v>
      </c>
      <c r="D177" s="90">
        <f>Reservas!J178</f>
        <v>0</v>
      </c>
      <c r="E177" s="90">
        <f>'Dívida Pública - Valor'!U94</f>
        <v>8.1978453765500937E-3</v>
      </c>
      <c r="F177" s="90">
        <f>'Dívida Pública - Valor'!S94+'Dívida Pública - Valor'!O94</f>
        <v>0.55965732183633765</v>
      </c>
      <c r="G177" s="91">
        <f>'Dívida Pública - Valor'!R94</f>
        <v>0.11951095581507618</v>
      </c>
      <c r="I177" s="98">
        <f t="shared" si="3"/>
        <v>4.2344766472817708E-3</v>
      </c>
      <c r="K177" s="98">
        <f t="shared" si="6"/>
        <v>0.47983668309960231</v>
      </c>
      <c r="L177" s="98">
        <f t="shared" si="4"/>
        <v>0.55145947645978755</v>
      </c>
      <c r="M177" s="98">
        <f t="shared" si="7"/>
        <v>0.55965732183633765</v>
      </c>
      <c r="N177" s="98">
        <f t="shared" si="8"/>
        <v>0.67916827765141385</v>
      </c>
      <c r="O177" s="98">
        <f t="shared" si="5"/>
        <v>0.55542284518905594</v>
      </c>
      <c r="V177" s="98">
        <f t="shared" si="9"/>
        <v>6.738831671290349E-2</v>
      </c>
      <c r="W177" s="90">
        <f>'Dívida Pública - Valor'!O94+'Dívida Pública - Valor'!P94</f>
        <v>3.2988140303226089E-2</v>
      </c>
    </row>
    <row r="178" spans="1:23" x14ac:dyDescent="0.25">
      <c r="A178" s="76">
        <v>38596</v>
      </c>
      <c r="B178" s="90">
        <f>'Dívida Pública - Valor'!M95</f>
        <v>0.47652234287651263</v>
      </c>
      <c r="C178" s="90">
        <f>Reservas!I179</f>
        <v>6.8199056769530184E-2</v>
      </c>
      <c r="D178" s="90">
        <f>Reservas!J179</f>
        <v>0</v>
      </c>
      <c r="E178" s="90">
        <f>'Dívida Pública - Valor'!U95</f>
        <v>8.1519755895728754E-3</v>
      </c>
      <c r="F178" s="90">
        <f>'Dívida Pública - Valor'!S95+'Dívida Pública - Valor'!O95</f>
        <v>0.55698213050295109</v>
      </c>
      <c r="G178" s="91">
        <f>'Dívida Pública - Valor'!R95</f>
        <v>0.12133939534658474</v>
      </c>
      <c r="I178" s="98">
        <f t="shared" si="3"/>
        <v>4.10875526733534E-3</v>
      </c>
      <c r="K178" s="98">
        <f t="shared" si="6"/>
        <v>0.47652234287651263</v>
      </c>
      <c r="L178" s="98">
        <f t="shared" si="4"/>
        <v>0.54883015491337817</v>
      </c>
      <c r="M178" s="98">
        <f t="shared" si="7"/>
        <v>0.55698213050295109</v>
      </c>
      <c r="N178" s="98">
        <f t="shared" si="8"/>
        <v>0.67832152584953587</v>
      </c>
      <c r="O178" s="98">
        <f t="shared" si="5"/>
        <v>0.55287337523561575</v>
      </c>
      <c r="V178" s="98">
        <f t="shared" si="9"/>
        <v>6.8199056769530184E-2</v>
      </c>
      <c r="W178" s="90">
        <f>'Dívida Pública - Valor'!O95+'Dívida Pública - Valor'!P95</f>
        <v>3.1659713207624438E-2</v>
      </c>
    </row>
    <row r="179" spans="1:23" x14ac:dyDescent="0.25">
      <c r="A179" s="76">
        <v>38626</v>
      </c>
      <c r="B179" s="90">
        <f>'Dívida Pública - Valor'!M96</f>
        <v>0.47529659085159859</v>
      </c>
      <c r="C179" s="90">
        <f>Reservas!I180</f>
        <v>7.047282425483109E-2</v>
      </c>
      <c r="D179" s="90">
        <f>Reservas!J180</f>
        <v>0</v>
      </c>
      <c r="E179" s="90">
        <f>'Dívida Pública - Valor'!U96</f>
        <v>7.7732172441624184E-3</v>
      </c>
      <c r="F179" s="90">
        <f>'Dívida Pública - Valor'!S96+'Dívida Pública - Valor'!O96</f>
        <v>0.55895667721005771</v>
      </c>
      <c r="G179" s="91">
        <f>'Dívida Pública - Valor'!R96</f>
        <v>0.11449429295827798</v>
      </c>
      <c r="I179" s="98">
        <f t="shared" si="3"/>
        <v>5.414044859465561E-3</v>
      </c>
      <c r="K179" s="98">
        <f t="shared" si="6"/>
        <v>0.47529659085159859</v>
      </c>
      <c r="L179" s="98">
        <f t="shared" si="4"/>
        <v>0.55118345996589524</v>
      </c>
      <c r="M179" s="98">
        <f t="shared" si="7"/>
        <v>0.55895667721005771</v>
      </c>
      <c r="N179" s="98">
        <f t="shared" si="8"/>
        <v>0.67345097016833566</v>
      </c>
      <c r="O179" s="98">
        <f t="shared" si="5"/>
        <v>0.55354263235059209</v>
      </c>
      <c r="V179" s="98">
        <f t="shared" si="9"/>
        <v>7.047282425483109E-2</v>
      </c>
      <c r="W179" s="90">
        <f>'Dívida Pública - Valor'!O96+'Dívida Pública - Valor'!P96</f>
        <v>3.5680213194350871E-2</v>
      </c>
    </row>
    <row r="180" spans="1:23" x14ac:dyDescent="0.25">
      <c r="A180" s="76">
        <v>38657</v>
      </c>
      <c r="B180" s="90">
        <f>'Dívida Pública - Valor'!M97</f>
        <v>0.47430205376554685</v>
      </c>
      <c r="C180" s="90">
        <f>Reservas!I181</f>
        <v>7.3621509762499565E-2</v>
      </c>
      <c r="D180" s="90">
        <f>Reservas!J181</f>
        <v>0</v>
      </c>
      <c r="E180" s="90">
        <f>'Dívida Pública - Valor'!U97</f>
        <v>7.7571000666661468E-3</v>
      </c>
      <c r="F180" s="90">
        <f>'Dívida Pública - Valor'!S97+'Dívida Pública - Valor'!O97</f>
        <v>0.55707072738256935</v>
      </c>
      <c r="G180" s="91">
        <f>'Dívida Pública - Valor'!R97</f>
        <v>0.12108184795279912</v>
      </c>
      <c r="I180" s="98">
        <f t="shared" si="3"/>
        <v>1.3900637878567212E-3</v>
      </c>
      <c r="K180" s="98">
        <f t="shared" si="6"/>
        <v>0.47430205376554685</v>
      </c>
      <c r="L180" s="98">
        <f t="shared" si="4"/>
        <v>0.54931362731590316</v>
      </c>
      <c r="M180" s="98">
        <f t="shared" si="7"/>
        <v>0.55707072738256935</v>
      </c>
      <c r="N180" s="98">
        <f t="shared" si="8"/>
        <v>0.67815257533536843</v>
      </c>
      <c r="O180" s="98">
        <f t="shared" si="5"/>
        <v>0.55568066359471258</v>
      </c>
      <c r="V180" s="98">
        <f t="shared" si="9"/>
        <v>7.3621509762499565E-2</v>
      </c>
      <c r="W180" s="90">
        <f>'Dívida Pública - Valor'!O97+'Dívida Pública - Valor'!P97</f>
        <v>2.7018968252333402E-2</v>
      </c>
    </row>
    <row r="181" spans="1:23" x14ac:dyDescent="0.25">
      <c r="A181" s="76">
        <v>38687</v>
      </c>
      <c r="B181" s="90">
        <f>'Dívida Pública - Valor'!M98</f>
        <v>0.47915486358628284</v>
      </c>
      <c r="C181" s="90">
        <f>Reservas!I182</f>
        <v>6.0310868616573123E-2</v>
      </c>
      <c r="D181" s="90">
        <f>Reservas!J182</f>
        <v>0</v>
      </c>
      <c r="E181" s="90">
        <f>'Dívida Pública - Valor'!U98</f>
        <v>7.7463032192480862E-3</v>
      </c>
      <c r="F181" s="90">
        <f>'Dívida Pública - Valor'!S98+'Dívida Pública - Valor'!O98</f>
        <v>0.56110634777862267</v>
      </c>
      <c r="G181" s="91">
        <f>'Dívida Pública - Valor'!R98</f>
        <v>0.1117185851395721</v>
      </c>
      <c r="I181" s="98">
        <f t="shared" si="3"/>
        <v>1.3894312356518612E-2</v>
      </c>
      <c r="K181" s="98">
        <f t="shared" si="6"/>
        <v>0.47915486358628284</v>
      </c>
      <c r="L181" s="98">
        <f t="shared" si="4"/>
        <v>0.5533600445593746</v>
      </c>
      <c r="M181" s="98">
        <f t="shared" si="7"/>
        <v>0.56110634777862267</v>
      </c>
      <c r="N181" s="98">
        <f t="shared" si="8"/>
        <v>0.67282493291819478</v>
      </c>
      <c r="O181" s="98">
        <f t="shared" si="5"/>
        <v>0.54721203542210406</v>
      </c>
      <c r="V181" s="98">
        <f t="shared" si="9"/>
        <v>6.0310868616573123E-2</v>
      </c>
      <c r="W181" s="90">
        <f>'Dívida Pública - Valor'!O98+'Dívida Pública - Valor'!P98</f>
        <v>2.0263580461771229E-2</v>
      </c>
    </row>
    <row r="182" spans="1:23" x14ac:dyDescent="0.25">
      <c r="A182" s="76">
        <v>38718</v>
      </c>
      <c r="B182" s="90">
        <f>'Dívida Pública - Valor'!M99</f>
        <v>0.47779885261815008</v>
      </c>
      <c r="C182" s="90">
        <f>Reservas!I183</f>
        <v>6.2557329810952134E-2</v>
      </c>
      <c r="D182" s="90">
        <f>Reservas!J183</f>
        <v>0</v>
      </c>
      <c r="E182" s="90">
        <f>'Dívida Pública - Valor'!U99</f>
        <v>6.9913932678928826E-3</v>
      </c>
      <c r="F182" s="90">
        <f>'Dívida Pública - Valor'!S99+'Dívida Pública - Valor'!O99</f>
        <v>0.5664702658828773</v>
      </c>
      <c r="G182" s="91">
        <f>'Dívida Pública - Valor'!R99</f>
        <v>0.10160957870041924</v>
      </c>
      <c r="I182" s="98">
        <f t="shared" si="3"/>
        <v>1.9122690185882196E-2</v>
      </c>
      <c r="K182" s="98">
        <f t="shared" si="6"/>
        <v>0.47779885261815008</v>
      </c>
      <c r="L182" s="98">
        <f t="shared" si="4"/>
        <v>0.55947887261498441</v>
      </c>
      <c r="M182" s="98">
        <f t="shared" si="7"/>
        <v>0.5664702658828773</v>
      </c>
      <c r="N182" s="98">
        <f t="shared" si="8"/>
        <v>0.6680798445832965</v>
      </c>
      <c r="O182" s="98">
        <f t="shared" si="5"/>
        <v>0.5473475756969951</v>
      </c>
      <c r="V182" s="98">
        <f t="shared" si="9"/>
        <v>6.2557329810952134E-2</v>
      </c>
      <c r="W182" s="90">
        <f>'Dívida Pública - Valor'!O99+'Dívida Pública - Valor'!P99</f>
        <v>3.559234114811078E-2</v>
      </c>
    </row>
    <row r="183" spans="1:23" x14ac:dyDescent="0.25">
      <c r="A183" s="76">
        <v>38749</v>
      </c>
      <c r="B183" s="90">
        <f>'Dívida Pública - Valor'!M100</f>
        <v>0.47723196153004327</v>
      </c>
      <c r="C183" s="90">
        <f>Reservas!I184</f>
        <v>6.1955188132552387E-2</v>
      </c>
      <c r="D183" s="90">
        <f>Reservas!J184</f>
        <v>0</v>
      </c>
      <c r="E183" s="90">
        <f>'Dívida Pública - Valor'!U100</f>
        <v>6.9610435227306974E-3</v>
      </c>
      <c r="F183" s="90">
        <f>'Dívida Pública - Valor'!S100+'Dívida Pública - Valor'!O100</f>
        <v>0.56020855798280844</v>
      </c>
      <c r="G183" s="91">
        <f>'Dívida Pública - Valor'!R100</f>
        <v>0.1101418359241805</v>
      </c>
      <c r="I183" s="98">
        <f t="shared" si="3"/>
        <v>1.4060364797482017E-2</v>
      </c>
      <c r="K183" s="98">
        <f t="shared" si="6"/>
        <v>0.47723196153004327</v>
      </c>
      <c r="L183" s="98">
        <f t="shared" si="4"/>
        <v>0.55324751446007769</v>
      </c>
      <c r="M183" s="98">
        <f t="shared" si="7"/>
        <v>0.56020855798280844</v>
      </c>
      <c r="N183" s="98">
        <f t="shared" si="8"/>
        <v>0.67035039390698892</v>
      </c>
      <c r="O183" s="98">
        <f t="shared" si="5"/>
        <v>0.54614819318532637</v>
      </c>
      <c r="V183" s="98">
        <f t="shared" si="9"/>
        <v>6.1955188132552387E-2</v>
      </c>
      <c r="W183" s="90">
        <f>'Dívida Pública - Valor'!O100+'Dívida Pública - Valor'!P100</f>
        <v>2.7051054215202465E-2</v>
      </c>
    </row>
    <row r="184" spans="1:23" x14ac:dyDescent="0.25">
      <c r="A184" s="76">
        <v>38777</v>
      </c>
      <c r="B184" s="90">
        <f>'Dívida Pública - Valor'!M101</f>
        <v>0.47659943987460407</v>
      </c>
      <c r="C184" s="90">
        <f>Reservas!I185</f>
        <v>6.3321870455617643E-2</v>
      </c>
      <c r="D184" s="90">
        <f>Reservas!J185</f>
        <v>0</v>
      </c>
      <c r="E184" s="90">
        <f>'Dívida Pública - Valor'!U101</f>
        <v>6.888476236555593E-3</v>
      </c>
      <c r="F184" s="90">
        <f>'Dívida Pública - Valor'!S101+'Dívida Pública - Valor'!O101</f>
        <v>0.5647419424200133</v>
      </c>
      <c r="G184" s="91">
        <f>'Dívida Pública - Valor'!R101</f>
        <v>0.10807633425163843</v>
      </c>
      <c r="I184" s="98">
        <f t="shared" si="3"/>
        <v>1.7932155853235932E-2</v>
      </c>
      <c r="K184" s="98">
        <f t="shared" si="6"/>
        <v>0.47659943987460407</v>
      </c>
      <c r="L184" s="98">
        <f t="shared" si="4"/>
        <v>0.55785346618345766</v>
      </c>
      <c r="M184" s="98">
        <f t="shared" si="7"/>
        <v>0.5647419424200133</v>
      </c>
      <c r="N184" s="98">
        <f t="shared" si="8"/>
        <v>0.67281827667165173</v>
      </c>
      <c r="O184" s="98">
        <f t="shared" si="5"/>
        <v>0.54680978656677737</v>
      </c>
      <c r="V184" s="98">
        <f t="shared" si="9"/>
        <v>6.3321870455617643E-2</v>
      </c>
      <c r="W184" s="90">
        <f>'Dívida Pública - Valor'!O101+'Dívida Pública - Valor'!P101</f>
        <v>3.0122800216310388E-2</v>
      </c>
    </row>
    <row r="185" spans="1:23" x14ac:dyDescent="0.25">
      <c r="A185" s="76">
        <v>38808</v>
      </c>
      <c r="B185" s="90">
        <f>'Dívida Pública - Valor'!M102</f>
        <v>0.47201983720259644</v>
      </c>
      <c r="C185" s="90">
        <f>Reservas!I186</f>
        <v>5.8949529620812569E-2</v>
      </c>
      <c r="D185" s="90">
        <f>Reservas!J186</f>
        <v>0</v>
      </c>
      <c r="E185" s="90">
        <f>'Dívida Pública - Valor'!U102</f>
        <v>6.8532785298394813E-3</v>
      </c>
      <c r="F185" s="90">
        <f>'Dívida Pública - Valor'!S102+'Dívida Pública - Valor'!O102</f>
        <v>0.55654266296057064</v>
      </c>
      <c r="G185" s="91">
        <f>'Dívida Pública - Valor'!R102</f>
        <v>9.0024021400907456E-2</v>
      </c>
      <c r="I185" s="98">
        <f t="shared" si="3"/>
        <v>1.8720017607322115E-2</v>
      </c>
      <c r="K185" s="98">
        <f t="shared" si="6"/>
        <v>0.47201983720259644</v>
      </c>
      <c r="L185" s="98">
        <f t="shared" si="4"/>
        <v>0.54968938443073112</v>
      </c>
      <c r="M185" s="98">
        <f t="shared" si="7"/>
        <v>0.55654266296057064</v>
      </c>
      <c r="N185" s="98">
        <f t="shared" si="8"/>
        <v>0.64656668436147813</v>
      </c>
      <c r="O185" s="98">
        <f t="shared" si="5"/>
        <v>0.53782264535324853</v>
      </c>
      <c r="V185" s="98">
        <f t="shared" si="9"/>
        <v>5.8949529620812569E-2</v>
      </c>
      <c r="W185" s="90">
        <f>'Dívida Pública - Valor'!O102+'Dívida Pública - Valor'!P102</f>
        <v>4.1575331080144863E-2</v>
      </c>
    </row>
    <row r="186" spans="1:23" x14ac:dyDescent="0.25">
      <c r="A186" s="76">
        <v>38838</v>
      </c>
      <c r="B186" s="90">
        <f>'Dívida Pública - Valor'!M103</f>
        <v>0.47085442540829892</v>
      </c>
      <c r="C186" s="90">
        <f>Reservas!I187</f>
        <v>6.4751615674116955E-2</v>
      </c>
      <c r="D186" s="90">
        <f>Reservas!J187</f>
        <v>0</v>
      </c>
      <c r="E186" s="90">
        <f>'Dívida Pública - Valor'!U103</f>
        <v>6.8181633852170123E-3</v>
      </c>
      <c r="F186" s="90">
        <f>'Dívida Pública - Valor'!S103+'Dívida Pública - Valor'!O103</f>
        <v>0.56549583352830335</v>
      </c>
      <c r="G186" s="91">
        <f>'Dívida Pública - Valor'!R103</f>
        <v>7.2559280342174792E-2</v>
      </c>
      <c r="I186" s="98">
        <f t="shared" si="3"/>
        <v>2.3071629060670451E-2</v>
      </c>
      <c r="K186" s="98">
        <f t="shared" si="6"/>
        <v>0.47085442540829892</v>
      </c>
      <c r="L186" s="98">
        <f t="shared" si="4"/>
        <v>0.55867767014308634</v>
      </c>
      <c r="M186" s="98">
        <f t="shared" si="7"/>
        <v>0.56549583352830335</v>
      </c>
      <c r="N186" s="98">
        <f t="shared" si="8"/>
        <v>0.6380551138704782</v>
      </c>
      <c r="O186" s="98">
        <f t="shared" si="5"/>
        <v>0.54242420446763284</v>
      </c>
      <c r="V186" s="98">
        <f t="shared" si="9"/>
        <v>6.4751615674116955E-2</v>
      </c>
      <c r="W186" s="90">
        <f>'Dívida Pública - Valor'!O103+'Dívida Pública - Valor'!P103</f>
        <v>4.9432341471750837E-2</v>
      </c>
    </row>
    <row r="187" spans="1:23" x14ac:dyDescent="0.25">
      <c r="A187" s="76">
        <v>38869</v>
      </c>
      <c r="B187" s="90">
        <f>'Dívida Pública - Valor'!M104</f>
        <v>0.46958935915565847</v>
      </c>
      <c r="C187" s="90">
        <f>Reservas!I188</f>
        <v>6.2930113883649857E-2</v>
      </c>
      <c r="D187" s="90">
        <f>Reservas!J188</f>
        <v>0</v>
      </c>
      <c r="E187" s="90">
        <f>'Dívida Pública - Valor'!U104</f>
        <v>6.8010406574042972E-3</v>
      </c>
      <c r="F187" s="90">
        <f>'Dívida Pública - Valor'!S104+'Dívida Pública - Valor'!O104</f>
        <v>0.55540813940435207</v>
      </c>
      <c r="G187" s="91">
        <f>'Dívida Pública - Valor'!R104</f>
        <v>9.2583627261183257E-2</v>
      </c>
      <c r="I187" s="98">
        <f t="shared" si="3"/>
        <v>1.6087625707639441E-2</v>
      </c>
      <c r="K187" s="98">
        <f t="shared" si="6"/>
        <v>0.46958935915565847</v>
      </c>
      <c r="L187" s="98">
        <f t="shared" si="4"/>
        <v>0.5486070987469478</v>
      </c>
      <c r="M187" s="98">
        <f t="shared" si="7"/>
        <v>0.55540813940435207</v>
      </c>
      <c r="N187" s="98">
        <f t="shared" si="8"/>
        <v>0.64799176666553537</v>
      </c>
      <c r="O187" s="98">
        <f t="shared" si="5"/>
        <v>0.53932051369671263</v>
      </c>
      <c r="V187" s="98">
        <f t="shared" si="9"/>
        <v>6.2930113883649857E-2</v>
      </c>
      <c r="W187" s="90">
        <f>'Dívida Pública - Valor'!O104+'Dívida Pública - Valor'!P104</f>
        <v>4.0626757835716232E-2</v>
      </c>
    </row>
    <row r="188" spans="1:23" x14ac:dyDescent="0.25">
      <c r="A188" s="76">
        <v>38899</v>
      </c>
      <c r="B188" s="90">
        <f>'Dívida Pública - Valor'!M105</f>
        <v>0.4681086369248289</v>
      </c>
      <c r="C188" s="90">
        <f>Reservas!I189</f>
        <v>6.578124469859889E-2</v>
      </c>
      <c r="D188" s="90">
        <f>Reservas!J189</f>
        <v>0</v>
      </c>
      <c r="E188" s="90">
        <f>'Dívida Pública - Valor'!U105</f>
        <v>6.5526048166003681E-3</v>
      </c>
      <c r="F188" s="90">
        <f>'Dívida Pública - Valor'!S105+'Dívida Pública - Valor'!O105</f>
        <v>0.55894544913738509</v>
      </c>
      <c r="G188" s="91">
        <f>'Dívida Pública - Valor'!R105</f>
        <v>7.646420654743788E-2</v>
      </c>
      <c r="I188" s="98">
        <f t="shared" si="3"/>
        <v>1.8502962697356906E-2</v>
      </c>
      <c r="K188" s="98">
        <f t="shared" si="6"/>
        <v>0.4681086369248289</v>
      </c>
      <c r="L188" s="98">
        <f t="shared" si="4"/>
        <v>0.55239284432078473</v>
      </c>
      <c r="M188" s="98">
        <f t="shared" si="7"/>
        <v>0.55894544913738509</v>
      </c>
      <c r="N188" s="98">
        <f t="shared" si="8"/>
        <v>0.63540965568482299</v>
      </c>
      <c r="O188" s="98">
        <f t="shared" si="5"/>
        <v>0.54044248644002812</v>
      </c>
      <c r="V188" s="98">
        <f t="shared" si="9"/>
        <v>6.578124469859889E-2</v>
      </c>
      <c r="W188" s="90">
        <f>'Dívida Pública - Valor'!O105+'Dívida Pública - Valor'!P105</f>
        <v>5.1544482455950474E-2</v>
      </c>
    </row>
    <row r="189" spans="1:23" x14ac:dyDescent="0.25">
      <c r="A189" s="76">
        <v>38930</v>
      </c>
      <c r="B189" s="90">
        <f>'Dívida Pública - Valor'!M106</f>
        <v>0.46585881998736139</v>
      </c>
      <c r="C189" s="90">
        <f>Reservas!I190</f>
        <v>6.901883225946627E-2</v>
      </c>
      <c r="D189" s="90">
        <f>Reservas!J190</f>
        <v>0</v>
      </c>
      <c r="E189" s="90">
        <f>'Dívida Pública - Valor'!U106</f>
        <v>4.543477395821437E-3</v>
      </c>
      <c r="F189" s="90">
        <f>'Dívida Pública - Valor'!S106+'Dívida Pública - Valor'!O106</f>
        <v>0.55707022908614234</v>
      </c>
      <c r="G189" s="91">
        <f>'Dívida Pública - Valor'!R106</f>
        <v>8.0997670179432379E-2</v>
      </c>
      <c r="I189" s="98">
        <f t="shared" si="3"/>
        <v>1.7649099443493299E-2</v>
      </c>
      <c r="K189" s="98">
        <f t="shared" si="6"/>
        <v>0.46585881998736139</v>
      </c>
      <c r="L189" s="98">
        <f t="shared" si="4"/>
        <v>0.55252675169032095</v>
      </c>
      <c r="M189" s="98">
        <f t="shared" si="7"/>
        <v>0.55707022908614234</v>
      </c>
      <c r="N189" s="98">
        <f t="shared" si="8"/>
        <v>0.63806789926557472</v>
      </c>
      <c r="O189" s="98">
        <f t="shared" si="5"/>
        <v>0.5394211296426491</v>
      </c>
      <c r="V189" s="98">
        <f t="shared" si="9"/>
        <v>6.901883225946627E-2</v>
      </c>
      <c r="W189" s="90">
        <f>'Dívida Pública - Valor'!O106+'Dívida Pública - Valor'!P106</f>
        <v>4.3638953946507228E-2</v>
      </c>
    </row>
    <row r="190" spans="1:23" x14ac:dyDescent="0.25">
      <c r="A190" s="76">
        <v>38961</v>
      </c>
      <c r="B190" s="90">
        <f>'Dívida Pública - Valor'!M107</f>
        <v>0.4657356055241384</v>
      </c>
      <c r="C190" s="90">
        <f>Reservas!I191</f>
        <v>6.9704714665983492E-2</v>
      </c>
      <c r="D190" s="90">
        <f>Reservas!J191</f>
        <v>0</v>
      </c>
      <c r="E190" s="90">
        <f>'Dívida Pública - Valor'!U107</f>
        <v>4.4792369443994546E-3</v>
      </c>
      <c r="F190" s="90">
        <f>'Dívida Pública - Valor'!S107+'Dívida Pública - Valor'!O107</f>
        <v>0.56120528860348651</v>
      </c>
      <c r="G190" s="91">
        <f>'Dívida Pública - Valor'!R107</f>
        <v>8.8333551636313831E-2</v>
      </c>
      <c r="I190" s="98">
        <f t="shared" si="3"/>
        <v>2.1285731468965174E-2</v>
      </c>
      <c r="K190" s="98">
        <f t="shared" si="6"/>
        <v>0.4657356055241384</v>
      </c>
      <c r="L190" s="98">
        <f t="shared" si="4"/>
        <v>0.55672605165908706</v>
      </c>
      <c r="M190" s="98">
        <f t="shared" si="7"/>
        <v>0.56120528860348651</v>
      </c>
      <c r="N190" s="98">
        <f t="shared" si="8"/>
        <v>0.64953884023980035</v>
      </c>
      <c r="O190" s="98">
        <f t="shared" si="5"/>
        <v>0.53991955713452133</v>
      </c>
      <c r="V190" s="98">
        <f t="shared" si="9"/>
        <v>6.9704714665983492E-2</v>
      </c>
      <c r="W190" s="90">
        <f>'Dívida Pública - Valor'!O107+'Dívida Pública - Valor'!P107</f>
        <v>4.0602227321893163E-2</v>
      </c>
    </row>
    <row r="191" spans="1:23" x14ac:dyDescent="0.25">
      <c r="A191" s="76">
        <v>38991</v>
      </c>
      <c r="B191" s="90">
        <f>'Dívida Pública - Valor'!M108</f>
        <v>0.46188524904268913</v>
      </c>
      <c r="C191" s="90">
        <f>Reservas!I192</f>
        <v>7.2948816076465653E-2</v>
      </c>
      <c r="D191" s="90">
        <f>Reservas!J192</f>
        <v>0</v>
      </c>
      <c r="E191" s="90">
        <f>'Dívida Pública - Valor'!U108</f>
        <v>4.1249659897099914E-3</v>
      </c>
      <c r="F191" s="90">
        <f>'Dívida Pública - Valor'!S108+'Dívida Pública - Valor'!O108</f>
        <v>0.56217668014289912</v>
      </c>
      <c r="G191" s="91">
        <f>'Dívida Pública - Valor'!R108</f>
        <v>8.0173791236225284E-2</v>
      </c>
      <c r="I191" s="98">
        <f t="shared" si="3"/>
        <v>2.3217649034034338E-2</v>
      </c>
      <c r="K191" s="98">
        <f t="shared" si="6"/>
        <v>0.46188524904268913</v>
      </c>
      <c r="L191" s="98">
        <f t="shared" si="4"/>
        <v>0.5580517141531891</v>
      </c>
      <c r="M191" s="98">
        <f t="shared" si="7"/>
        <v>0.56217668014289912</v>
      </c>
      <c r="N191" s="98">
        <f t="shared" si="8"/>
        <v>0.64235047137912438</v>
      </c>
      <c r="O191" s="98">
        <f t="shared" si="5"/>
        <v>0.53895903110886478</v>
      </c>
      <c r="V191" s="98">
        <f t="shared" si="9"/>
        <v>7.2948816076465653E-2</v>
      </c>
      <c r="W191" s="90">
        <f>'Dívida Pública - Valor'!O108+'Dívida Pública - Valor'!P108</f>
        <v>4.5057160299372304E-2</v>
      </c>
    </row>
    <row r="192" spans="1:23" x14ac:dyDescent="0.25">
      <c r="A192" s="76">
        <v>39022</v>
      </c>
      <c r="B192" s="90">
        <f>'Dívida Pública - Valor'!M109</f>
        <v>0.46017645233166971</v>
      </c>
      <c r="C192" s="90">
        <f>Reservas!I193</f>
        <v>7.6259115065526989E-2</v>
      </c>
      <c r="D192" s="90">
        <f>Reservas!J193</f>
        <v>0</v>
      </c>
      <c r="E192" s="90">
        <f>'Dívida Pública - Valor'!U109</f>
        <v>4.097149785907455E-3</v>
      </c>
      <c r="F192" s="90">
        <f>'Dívida Pública - Valor'!S109+'Dívida Pública - Valor'!O109</f>
        <v>0.56012639647436047</v>
      </c>
      <c r="G192" s="91">
        <f>'Dívida Pública - Valor'!R109</f>
        <v>8.5100439233725969E-2</v>
      </c>
      <c r="I192" s="98">
        <f t="shared" si="3"/>
        <v>1.9593679291256327E-2</v>
      </c>
      <c r="K192" s="98">
        <f t="shared" si="6"/>
        <v>0.46017645233166971</v>
      </c>
      <c r="L192" s="98">
        <f t="shared" si="4"/>
        <v>0.55602924668845299</v>
      </c>
      <c r="M192" s="98">
        <f t="shared" si="7"/>
        <v>0.56012639647436047</v>
      </c>
      <c r="N192" s="98">
        <f t="shared" si="8"/>
        <v>0.64522683570808648</v>
      </c>
      <c r="O192" s="98">
        <f t="shared" si="5"/>
        <v>0.54053271718310414</v>
      </c>
      <c r="V192" s="98">
        <f t="shared" si="9"/>
        <v>7.6259115065526989E-2</v>
      </c>
      <c r="W192" s="90">
        <f>'Dívida Pública - Valor'!O109+'Dívida Pública - Valor'!P109</f>
        <v>3.7577767751974196E-2</v>
      </c>
    </row>
    <row r="193" spans="1:23" x14ac:dyDescent="0.25">
      <c r="A193" s="76">
        <v>39052</v>
      </c>
      <c r="B193" s="90">
        <f>'Dívida Pública - Valor'!M110</f>
        <v>0.46485823589857583</v>
      </c>
      <c r="C193" s="90">
        <f>Reservas!I194</f>
        <v>7.753270787389005E-2</v>
      </c>
      <c r="D193" s="90">
        <f>Reservas!J194</f>
        <v>0</v>
      </c>
      <c r="E193" s="90">
        <f>'Dívida Pública - Valor'!U110</f>
        <v>4.1308969335333888E-3</v>
      </c>
      <c r="F193" s="90">
        <f>'Dívida Pública - Valor'!S110+'Dívida Pública - Valor'!O110</f>
        <v>0.55475106579306754</v>
      </c>
      <c r="G193" s="91">
        <f>'Dívida Pública - Valor'!R110</f>
        <v>9.1237155144910792E-2</v>
      </c>
      <c r="I193" s="98">
        <f t="shared" si="3"/>
        <v>8.2292250870682482E-3</v>
      </c>
      <c r="K193" s="98">
        <f t="shared" si="6"/>
        <v>0.46485823589857583</v>
      </c>
      <c r="L193" s="98">
        <f t="shared" si="4"/>
        <v>0.55062016885953413</v>
      </c>
      <c r="M193" s="98">
        <f t="shared" si="7"/>
        <v>0.55475106579306754</v>
      </c>
      <c r="N193" s="98">
        <f t="shared" si="8"/>
        <v>0.64598822093797836</v>
      </c>
      <c r="O193" s="98">
        <f t="shared" si="5"/>
        <v>0.5465218407059993</v>
      </c>
      <c r="V193" s="98">
        <f t="shared" si="9"/>
        <v>7.753270787389005E-2</v>
      </c>
      <c r="W193" s="90">
        <f>'Dívida Pública - Valor'!O110+'Dívida Pública - Valor'!P110</f>
        <v>3.2109874524010665E-2</v>
      </c>
    </row>
    <row r="194" spans="1:23" x14ac:dyDescent="0.25">
      <c r="A194" s="76">
        <v>39083</v>
      </c>
      <c r="B194" s="90">
        <f>'Dívida Pública - Valor'!M111</f>
        <v>0.45938305859793838</v>
      </c>
      <c r="C194" s="90">
        <f>Reservas!I195</f>
        <v>8.0741070790027666E-2</v>
      </c>
      <c r="D194" s="90">
        <f>Reservas!J195</f>
        <v>0</v>
      </c>
      <c r="E194" s="90">
        <f>'Dívida Pública - Valor'!U111</f>
        <v>3.5235727638214033E-3</v>
      </c>
      <c r="F194" s="90">
        <f>'Dívida Pública - Valor'!S111+'Dívida Pública - Valor'!O111</f>
        <v>0.5615782723700713</v>
      </c>
      <c r="G194" s="91">
        <f>'Dívida Pública - Valor'!R111</f>
        <v>7.4451540418202497E-2</v>
      </c>
      <c r="I194" s="98">
        <f t="shared" si="3"/>
        <v>1.7930570218283814E-2</v>
      </c>
      <c r="K194" s="98">
        <f t="shared" si="6"/>
        <v>0.45938305859793838</v>
      </c>
      <c r="L194" s="98">
        <f t="shared" si="4"/>
        <v>0.55805469960624987</v>
      </c>
      <c r="M194" s="98">
        <f t="shared" si="7"/>
        <v>0.5615782723700713</v>
      </c>
      <c r="N194" s="98">
        <f t="shared" si="8"/>
        <v>0.63602981278827375</v>
      </c>
      <c r="O194" s="98">
        <f t="shared" si="5"/>
        <v>0.54364770215178748</v>
      </c>
      <c r="V194" s="98">
        <f t="shared" si="9"/>
        <v>8.0741070790027666E-2</v>
      </c>
      <c r="W194" s="90">
        <f>'Dívida Pública - Valor'!O111+'Dívida Pública - Valor'!P111</f>
        <v>4.8191780954845602E-2</v>
      </c>
    </row>
    <row r="195" spans="1:23" x14ac:dyDescent="0.25">
      <c r="A195" s="76">
        <v>39114</v>
      </c>
      <c r="B195" s="90">
        <f>'Dívida Pública - Valor'!M112</f>
        <v>0.45852368537188343</v>
      </c>
      <c r="C195" s="90">
        <f>Reservas!I196</f>
        <v>8.798449523968338E-2</v>
      </c>
      <c r="D195" s="90">
        <f>Reservas!J196</f>
        <v>0</v>
      </c>
      <c r="E195" s="90">
        <f>'Dívida Pública - Valor'!U112</f>
        <v>3.5342021284403991E-3</v>
      </c>
      <c r="F195" s="90">
        <f>'Dívida Pública - Valor'!S112+'Dívida Pública - Valor'!O112</f>
        <v>0.5689096005497315</v>
      </c>
      <c r="G195" s="91">
        <f>'Dívida Pública - Valor'!R112</f>
        <v>7.8036798534603713E-2</v>
      </c>
      <c r="I195" s="98">
        <f t="shared" si="3"/>
        <v>1.8867217809724335E-2</v>
      </c>
      <c r="K195" s="98">
        <f t="shared" si="6"/>
        <v>0.45852368537188343</v>
      </c>
      <c r="L195" s="98">
        <f t="shared" si="4"/>
        <v>0.56537539842129114</v>
      </c>
      <c r="M195" s="98">
        <f t="shared" si="7"/>
        <v>0.5689096005497315</v>
      </c>
      <c r="N195" s="98">
        <f t="shared" si="8"/>
        <v>0.64694639908433516</v>
      </c>
      <c r="O195" s="98">
        <f t="shared" si="5"/>
        <v>0.55004238274000716</v>
      </c>
      <c r="V195" s="98">
        <f t="shared" si="9"/>
        <v>8.798449523968338E-2</v>
      </c>
      <c r="W195" s="90">
        <f>'Dívida Pública - Valor'!O112+'Dívida Pública - Valor'!P112</f>
        <v>4.7852954322537333E-2</v>
      </c>
    </row>
    <row r="196" spans="1:23" x14ac:dyDescent="0.25">
      <c r="A196" s="76">
        <v>39142</v>
      </c>
      <c r="B196" s="90">
        <f>'Dívida Pública - Valor'!M113</f>
        <v>0.45810050862572532</v>
      </c>
      <c r="C196" s="90">
        <f>Reservas!I197</f>
        <v>9.3468276168837447E-2</v>
      </c>
      <c r="D196" s="90">
        <f>Reservas!J197</f>
        <v>0</v>
      </c>
      <c r="E196" s="90">
        <f>'Dívida Pública - Valor'!U113</f>
        <v>3.438012468821426E-3</v>
      </c>
      <c r="F196" s="90">
        <f>'Dívida Pública - Valor'!S113+'Dívida Pública - Valor'!O113</f>
        <v>0.57237674698710383</v>
      </c>
      <c r="G196" s="91">
        <f>'Dívida Pública - Valor'!R113</f>
        <v>7.2545483851739034E-2</v>
      </c>
      <c r="I196" s="98">
        <f t="shared" si="3"/>
        <v>1.736994972371958E-2</v>
      </c>
      <c r="K196" s="98">
        <f t="shared" si="6"/>
        <v>0.45810050862572532</v>
      </c>
      <c r="L196" s="98">
        <f t="shared" si="4"/>
        <v>0.56893873451828236</v>
      </c>
      <c r="M196" s="98">
        <f t="shared" si="7"/>
        <v>0.57237674698710383</v>
      </c>
      <c r="N196" s="98">
        <f t="shared" si="8"/>
        <v>0.64492223083884292</v>
      </c>
      <c r="O196" s="98">
        <f t="shared" si="5"/>
        <v>0.5550067972633842</v>
      </c>
      <c r="V196" s="98">
        <f t="shared" si="9"/>
        <v>9.3468276168837447E-2</v>
      </c>
      <c r="W196" s="90">
        <f>'Dívida Pública - Valor'!O113+'Dívida Pública - Valor'!P113</f>
        <v>5.0432908875777303E-2</v>
      </c>
    </row>
    <row r="197" spans="1:23" x14ac:dyDescent="0.25">
      <c r="A197" s="76">
        <v>39173</v>
      </c>
      <c r="B197" s="90">
        <f>'Dívida Pública - Valor'!M114</f>
        <v>0.45087077905657741</v>
      </c>
      <c r="C197" s="90">
        <f>Reservas!I198</f>
        <v>0.10188648753594558</v>
      </c>
      <c r="D197" s="90">
        <f>Reservas!J198</f>
        <v>0</v>
      </c>
      <c r="E197" s="90">
        <f>'Dívida Pública - Valor'!U114</f>
        <v>3.0333028118889999E-3</v>
      </c>
      <c r="F197" s="90">
        <f>'Dívida Pública - Valor'!S114+'Dívida Pública - Valor'!O114</f>
        <v>0.57172274061703976</v>
      </c>
      <c r="G197" s="91">
        <f>'Dívida Pública - Valor'!R114</f>
        <v>6.4980029463811262E-2</v>
      </c>
      <c r="I197" s="98">
        <f t="shared" ref="I197:I249" si="10">F197-E197-C197-B197</f>
        <v>1.5932171212627799E-2</v>
      </c>
      <c r="K197" s="98">
        <f t="shared" si="6"/>
        <v>0.45087077905657741</v>
      </c>
      <c r="L197" s="98">
        <f t="shared" ref="L197:L260" si="11">F197-E197</f>
        <v>0.5686894378051508</v>
      </c>
      <c r="M197" s="98">
        <f t="shared" si="7"/>
        <v>0.57172274061703976</v>
      </c>
      <c r="N197" s="98">
        <f t="shared" si="8"/>
        <v>0.63670277008085097</v>
      </c>
      <c r="O197" s="98">
        <f t="shared" ref="O197:O260" si="12">B197+C197+E197</f>
        <v>0.55579056940441196</v>
      </c>
      <c r="V197" s="98">
        <f t="shared" si="9"/>
        <v>0.10188648753594558</v>
      </c>
      <c r="W197" s="90">
        <f>'Dívida Pública - Valor'!O114+'Dívida Pública - Valor'!P114</f>
        <v>5.3857640813157553E-2</v>
      </c>
    </row>
    <row r="198" spans="1:23" x14ac:dyDescent="0.25">
      <c r="A198" s="76">
        <v>39203</v>
      </c>
      <c r="B198" s="90">
        <f>'Dívida Pública - Valor'!M115</f>
        <v>0.45239217876800858</v>
      </c>
      <c r="C198" s="90">
        <f>Reservas!I199</f>
        <v>0.11185505875623161</v>
      </c>
      <c r="D198" s="90">
        <f>Reservas!J199</f>
        <v>0</v>
      </c>
      <c r="E198" s="90">
        <f>'Dívida Pública - Valor'!U115</f>
        <v>2.9919405230791891E-3</v>
      </c>
      <c r="F198" s="90">
        <f>'Dívida Pública - Valor'!S115+'Dívida Pública - Valor'!O115</f>
        <v>0.57922378636891847</v>
      </c>
      <c r="G198" s="91">
        <f>'Dívida Pública - Valor'!R115</f>
        <v>6.0743860610510736E-2</v>
      </c>
      <c r="I198" s="98">
        <f t="shared" si="10"/>
        <v>1.1984608321599144E-2</v>
      </c>
      <c r="K198" s="98">
        <f t="shared" ref="K198:K261" si="13">B198</f>
        <v>0.45239217876800858</v>
      </c>
      <c r="L198" s="98">
        <f t="shared" si="11"/>
        <v>0.57623184584583931</v>
      </c>
      <c r="M198" s="98">
        <f t="shared" ref="M198:M261" si="14">F198</f>
        <v>0.57922378636891847</v>
      </c>
      <c r="N198" s="98">
        <f t="shared" ref="N198:N261" si="15">G198+F198</f>
        <v>0.63996764697942921</v>
      </c>
      <c r="O198" s="98">
        <f t="shared" si="12"/>
        <v>0.56723917804731938</v>
      </c>
      <c r="V198" s="98">
        <f t="shared" ref="V198:V261" si="16">C198</f>
        <v>0.11185505875623161</v>
      </c>
      <c r="W198" s="90">
        <f>'Dívida Pública - Valor'!O115+'Dívida Pública - Valor'!P115</f>
        <v>6.2038855050828269E-2</v>
      </c>
    </row>
    <row r="199" spans="1:23" x14ac:dyDescent="0.25">
      <c r="A199" s="76">
        <v>39234</v>
      </c>
      <c r="B199" s="90">
        <f>'Dívida Pública - Valor'!M116</f>
        <v>0.44800223105811049</v>
      </c>
      <c r="C199" s="90">
        <f>Reservas!I200</f>
        <v>0.11822104471234089</v>
      </c>
      <c r="D199" s="90">
        <f>Reservas!J200</f>
        <v>0</v>
      </c>
      <c r="E199" s="90">
        <f>'Dívida Pública - Valor'!U116</f>
        <v>2.9905868499052321E-3</v>
      </c>
      <c r="F199" s="90">
        <f>'Dívida Pública - Valor'!S116+'Dívida Pública - Valor'!O116</f>
        <v>0.58225068937156088</v>
      </c>
      <c r="G199" s="91">
        <f>'Dívida Pública - Valor'!R116</f>
        <v>6.0506235922666893E-2</v>
      </c>
      <c r="I199" s="98">
        <f t="shared" si="10"/>
        <v>1.3036826751204211E-2</v>
      </c>
      <c r="K199" s="98">
        <f t="shared" si="13"/>
        <v>0.44800223105811049</v>
      </c>
      <c r="L199" s="98">
        <f t="shared" si="11"/>
        <v>0.57926010252165561</v>
      </c>
      <c r="M199" s="98">
        <f t="shared" si="14"/>
        <v>0.58225068937156088</v>
      </c>
      <c r="N199" s="98">
        <f t="shared" si="15"/>
        <v>0.64275692529422779</v>
      </c>
      <c r="O199" s="98">
        <f t="shared" si="12"/>
        <v>0.56921386262035667</v>
      </c>
      <c r="V199" s="98">
        <f t="shared" si="16"/>
        <v>0.11822104471234089</v>
      </c>
      <c r="W199" s="90">
        <f>'Dívida Pública - Valor'!O116+'Dívida Pública - Valor'!P116</f>
        <v>6.0948952498009613E-2</v>
      </c>
    </row>
    <row r="200" spans="1:23" x14ac:dyDescent="0.25">
      <c r="A200" s="76">
        <v>39264</v>
      </c>
      <c r="B200" s="90">
        <f>'Dívida Pública - Valor'!M117</f>
        <v>0.4473882740207657</v>
      </c>
      <c r="C200" s="90">
        <f>Reservas!I201</f>
        <v>0.12286305395287103</v>
      </c>
      <c r="D200" s="90">
        <f>Reservas!J201</f>
        <v>0</v>
      </c>
      <c r="E200" s="90">
        <f>'Dívida Pública - Valor'!U117</f>
        <v>2.6829721945461752E-3</v>
      </c>
      <c r="F200" s="90">
        <f>'Dívida Pública - Valor'!S117+'Dívida Pública - Valor'!O117</f>
        <v>0.58331986359788823</v>
      </c>
      <c r="G200" s="91">
        <f>'Dívida Pública - Valor'!R117</f>
        <v>3.8297037816721093E-2</v>
      </c>
      <c r="I200" s="98">
        <f t="shared" si="10"/>
        <v>1.0385563429705369E-2</v>
      </c>
      <c r="K200" s="98">
        <f t="shared" si="13"/>
        <v>0.4473882740207657</v>
      </c>
      <c r="L200" s="98">
        <f t="shared" si="11"/>
        <v>0.58063689140334207</v>
      </c>
      <c r="M200" s="98">
        <f t="shared" si="14"/>
        <v>0.58331986359788823</v>
      </c>
      <c r="N200" s="98">
        <f t="shared" si="15"/>
        <v>0.62161690141460935</v>
      </c>
      <c r="O200" s="98">
        <f t="shared" si="12"/>
        <v>0.57293430016818292</v>
      </c>
      <c r="V200" s="98">
        <f t="shared" si="16"/>
        <v>0.12286305395287103</v>
      </c>
      <c r="W200" s="90">
        <f>'Dívida Pública - Valor'!O117+'Dívida Pública - Valor'!P117</f>
        <v>8.0982146896926496E-2</v>
      </c>
    </row>
    <row r="201" spans="1:23" x14ac:dyDescent="0.25">
      <c r="A201" s="76">
        <v>39295</v>
      </c>
      <c r="B201" s="90">
        <f>'Dívida Pública - Valor'!M118</f>
        <v>0.44102138790359452</v>
      </c>
      <c r="C201" s="90">
        <f>Reservas!I202</f>
        <v>0.12458481268826338</v>
      </c>
      <c r="D201" s="90">
        <f>Reservas!J202</f>
        <v>0</v>
      </c>
      <c r="E201" s="90">
        <f>'Dívida Pública - Valor'!U118</f>
        <v>2.6439182441770088E-3</v>
      </c>
      <c r="F201" s="90">
        <f>'Dívida Pública - Valor'!S118+'Dívida Pública - Valor'!O118</f>
        <v>0.58472555931192383</v>
      </c>
      <c r="G201" s="91">
        <f>'Dívida Pública - Valor'!R118</f>
        <v>4.2081197032311432E-2</v>
      </c>
      <c r="I201" s="98">
        <f t="shared" si="10"/>
        <v>1.6475440475888947E-2</v>
      </c>
      <c r="K201" s="98">
        <f t="shared" si="13"/>
        <v>0.44102138790359452</v>
      </c>
      <c r="L201" s="98">
        <f t="shared" si="11"/>
        <v>0.58208164106774685</v>
      </c>
      <c r="M201" s="98">
        <f t="shared" si="14"/>
        <v>0.58472555931192383</v>
      </c>
      <c r="N201" s="98">
        <f t="shared" si="15"/>
        <v>0.62680675634423522</v>
      </c>
      <c r="O201" s="98">
        <f t="shared" si="12"/>
        <v>0.56825011883603482</v>
      </c>
      <c r="V201" s="98">
        <f t="shared" si="16"/>
        <v>0.12458481268826338</v>
      </c>
      <c r="W201" s="90">
        <f>'Dívida Pública - Valor'!O118+'Dívida Pública - Valor'!P118</f>
        <v>7.8106235675281674E-2</v>
      </c>
    </row>
    <row r="202" spans="1:23" x14ac:dyDescent="0.25">
      <c r="A202" s="76">
        <v>39326</v>
      </c>
      <c r="B202" s="90">
        <f>'Dívida Pública - Valor'!M119</f>
        <v>0.44585385039738179</v>
      </c>
      <c r="C202" s="90">
        <f>Reservas!I203</f>
        <v>0.12378010651165575</v>
      </c>
      <c r="D202" s="90">
        <f>Reservas!J203</f>
        <v>0</v>
      </c>
      <c r="E202" s="90">
        <f>'Dívida Pública - Valor'!U119</f>
        <v>2.612118039368077E-3</v>
      </c>
      <c r="F202" s="90">
        <f>'Dívida Pública - Valor'!S119+'Dívida Pública - Valor'!O119</f>
        <v>0.57881108384792312</v>
      </c>
      <c r="G202" s="91">
        <f>'Dívida Pública - Valor'!R119</f>
        <v>4.5835174243678896E-2</v>
      </c>
      <c r="I202" s="98">
        <f t="shared" si="10"/>
        <v>6.5650088995174993E-3</v>
      </c>
      <c r="K202" s="98">
        <f t="shared" si="13"/>
        <v>0.44585385039738179</v>
      </c>
      <c r="L202" s="98">
        <f t="shared" si="11"/>
        <v>0.57619896580855501</v>
      </c>
      <c r="M202" s="98">
        <f t="shared" si="14"/>
        <v>0.57881108384792312</v>
      </c>
      <c r="N202" s="98">
        <f t="shared" si="15"/>
        <v>0.62464625809160201</v>
      </c>
      <c r="O202" s="98">
        <f t="shared" si="12"/>
        <v>0.57224607494840563</v>
      </c>
      <c r="V202" s="98">
        <f t="shared" si="16"/>
        <v>0.12378010651165575</v>
      </c>
      <c r="W202" s="90">
        <f>'Dívida Pública - Valor'!O119+'Dívida Pública - Valor'!P119</f>
        <v>7.4297987339915342E-2</v>
      </c>
    </row>
    <row r="203" spans="1:23" x14ac:dyDescent="0.25">
      <c r="A203" s="76">
        <v>39356</v>
      </c>
      <c r="B203" s="90">
        <f>'Dívida Pública - Valor'!M120</f>
        <v>0.44586903913123088</v>
      </c>
      <c r="C203" s="90">
        <f>Reservas!I204</f>
        <v>0.12480960670427714</v>
      </c>
      <c r="D203" s="90">
        <f>Reservas!J204</f>
        <v>0</v>
      </c>
      <c r="E203" s="90">
        <f>'Dívida Pública - Valor'!U120</f>
        <v>2.3920815069051441E-3</v>
      </c>
      <c r="F203" s="90">
        <f>'Dívida Pública - Valor'!S120+'Dívida Pública - Valor'!O120</f>
        <v>0.57464250122023375</v>
      </c>
      <c r="G203" s="91">
        <f>'Dívida Pública - Valor'!R120</f>
        <v>5.2335858132574485E-2</v>
      </c>
      <c r="I203" s="98">
        <f t="shared" si="10"/>
        <v>1.571773877820537E-3</v>
      </c>
      <c r="K203" s="98">
        <f t="shared" si="13"/>
        <v>0.44586903913123088</v>
      </c>
      <c r="L203" s="98">
        <f t="shared" si="11"/>
        <v>0.57225041971332857</v>
      </c>
      <c r="M203" s="98">
        <f t="shared" si="14"/>
        <v>0.57464250122023375</v>
      </c>
      <c r="N203" s="98">
        <f t="shared" si="15"/>
        <v>0.62697835935280821</v>
      </c>
      <c r="O203" s="98">
        <f t="shared" si="12"/>
        <v>0.57307072734241316</v>
      </c>
      <c r="V203" s="98">
        <f t="shared" si="16"/>
        <v>0.12480960670427714</v>
      </c>
      <c r="W203" s="90">
        <f>'Dívida Pública - Valor'!O120+'Dívida Pública - Valor'!P120</f>
        <v>7.905028686511141E-2</v>
      </c>
    </row>
    <row r="204" spans="1:23" x14ac:dyDescent="0.25">
      <c r="A204" s="76">
        <v>39387</v>
      </c>
      <c r="B204" s="90">
        <f>'Dívida Pública - Valor'!M121</f>
        <v>0.44095574143224509</v>
      </c>
      <c r="C204" s="90">
        <f>Reservas!I205</f>
        <v>0.12908125069534754</v>
      </c>
      <c r="D204" s="90">
        <f>Reservas!J205</f>
        <v>0</v>
      </c>
      <c r="E204" s="90">
        <f>'Dívida Pública - Valor'!U121</f>
        <v>2.3901632396140871E-3</v>
      </c>
      <c r="F204" s="90">
        <f>'Dívida Pública - Valor'!S121+'Dívida Pública - Valor'!O121</f>
        <v>0.57238368885738933</v>
      </c>
      <c r="G204" s="91">
        <f>'Dívida Pública - Valor'!R121</f>
        <v>5.905937636123048E-2</v>
      </c>
      <c r="I204" s="98">
        <f t="shared" si="10"/>
        <v>-4.346650981734701E-5</v>
      </c>
      <c r="K204" s="98">
        <f t="shared" si="13"/>
        <v>0.44095574143224509</v>
      </c>
      <c r="L204" s="98">
        <f t="shared" si="11"/>
        <v>0.56999352561777528</v>
      </c>
      <c r="M204" s="98">
        <f t="shared" si="14"/>
        <v>0.57238368885738933</v>
      </c>
      <c r="N204" s="98">
        <f t="shared" si="15"/>
        <v>0.63144306521861981</v>
      </c>
      <c r="O204" s="98">
        <f t="shared" si="12"/>
        <v>0.57242715536720667</v>
      </c>
      <c r="V204" s="98">
        <f t="shared" si="16"/>
        <v>0.12908125069534754</v>
      </c>
      <c r="W204" s="90">
        <f>'Dívida Pública - Valor'!O121+'Dívida Pública - Valor'!P121</f>
        <v>7.20272193156688E-2</v>
      </c>
    </row>
    <row r="205" spans="1:23" x14ac:dyDescent="0.25">
      <c r="A205" s="76">
        <v>39417</v>
      </c>
      <c r="B205" s="90">
        <f>'Dívida Pública - Valor'!M122</f>
        <v>0.44545777174698814</v>
      </c>
      <c r="C205" s="90">
        <f>Reservas!I206</f>
        <v>0.12910509451936197</v>
      </c>
      <c r="D205" s="90">
        <f>Reservas!J206</f>
        <v>0</v>
      </c>
      <c r="E205" s="90">
        <f>'Dívida Pública - Valor'!U122</f>
        <v>2.4429279195624805E-3</v>
      </c>
      <c r="F205" s="90">
        <f>'Dívida Pública - Valor'!S122+'Dívida Pública - Valor'!O122</f>
        <v>0.56717011800587369</v>
      </c>
      <c r="G205" s="91">
        <f>'Dívida Pública - Valor'!R122</f>
        <v>6.307649575958274E-2</v>
      </c>
      <c r="I205" s="98">
        <f t="shared" si="10"/>
        <v>-9.8356761800388881E-3</v>
      </c>
      <c r="K205" s="98">
        <f t="shared" si="13"/>
        <v>0.44545777174698814</v>
      </c>
      <c r="L205" s="98">
        <f t="shared" si="11"/>
        <v>0.56472719008631123</v>
      </c>
      <c r="M205" s="98">
        <f t="shared" si="14"/>
        <v>0.56717011800587369</v>
      </c>
      <c r="N205" s="98">
        <f t="shared" si="15"/>
        <v>0.63024661376545643</v>
      </c>
      <c r="O205" s="98">
        <f t="shared" si="12"/>
        <v>0.57700579418591258</v>
      </c>
      <c r="V205" s="98">
        <f t="shared" si="16"/>
        <v>0.12910509451936197</v>
      </c>
      <c r="W205" s="90">
        <f>'Dívida Pública - Valor'!O122+'Dívida Pública - Valor'!P122</f>
        <v>6.8896357932705682E-2</v>
      </c>
    </row>
    <row r="206" spans="1:23" x14ac:dyDescent="0.25">
      <c r="A206" s="76">
        <v>39448</v>
      </c>
      <c r="B206" s="90">
        <f>'Dívida Pública - Valor'!M123</f>
        <v>0.4370975070642979</v>
      </c>
      <c r="C206" s="90">
        <f>Reservas!I207</f>
        <v>0.13186425980406066</v>
      </c>
      <c r="D206" s="90">
        <f>Reservas!J207</f>
        <v>0</v>
      </c>
      <c r="E206" s="90">
        <f>'Dívida Pública - Valor'!U123</f>
        <v>2.4017102510012723E-3</v>
      </c>
      <c r="F206" s="90">
        <f>'Dívida Pública - Valor'!S123+'Dívida Pública - Valor'!O123</f>
        <v>0.57511123458675883</v>
      </c>
      <c r="G206" s="91">
        <f>'Dívida Pública - Valor'!R123</f>
        <v>3.7909850257956464E-2</v>
      </c>
      <c r="I206" s="98">
        <f t="shared" si="10"/>
        <v>3.7477574673990266E-3</v>
      </c>
      <c r="K206" s="98">
        <f t="shared" si="13"/>
        <v>0.4370975070642979</v>
      </c>
      <c r="L206" s="98">
        <f t="shared" si="11"/>
        <v>0.57270952433575761</v>
      </c>
      <c r="M206" s="98">
        <f t="shared" si="14"/>
        <v>0.57511123458675883</v>
      </c>
      <c r="N206" s="98">
        <f t="shared" si="15"/>
        <v>0.61302108484471529</v>
      </c>
      <c r="O206" s="98">
        <f t="shared" si="12"/>
        <v>0.57136347711935975</v>
      </c>
      <c r="V206" s="98">
        <f t="shared" si="16"/>
        <v>0.13186425980406066</v>
      </c>
      <c r="W206" s="90">
        <f>'Dívida Pública - Valor'!O123+'Dívida Pública - Valor'!P123</f>
        <v>9.1078314971228466E-2</v>
      </c>
    </row>
    <row r="207" spans="1:23" x14ac:dyDescent="0.25">
      <c r="A207" s="76">
        <v>39479</v>
      </c>
      <c r="B207" s="90">
        <f>'Dívida Pública - Valor'!M124</f>
        <v>0.43798526479601213</v>
      </c>
      <c r="C207" s="90">
        <f>Reservas!I208</f>
        <v>0.13317718143261142</v>
      </c>
      <c r="D207" s="90">
        <f>Reservas!J208</f>
        <v>0</v>
      </c>
      <c r="E207" s="90">
        <f>'Dívida Pública - Valor'!U124</f>
        <v>2.403870588874727E-3</v>
      </c>
      <c r="F207" s="90">
        <f>'Dívida Pública - Valor'!S124+'Dívida Pública - Valor'!O124</f>
        <v>0.57049342233578748</v>
      </c>
      <c r="G207" s="91">
        <f>'Dívida Pública - Valor'!R124</f>
        <v>4.853432868874033E-2</v>
      </c>
      <c r="I207" s="98">
        <f t="shared" si="10"/>
        <v>-3.0728944817107751E-3</v>
      </c>
      <c r="K207" s="98">
        <f t="shared" si="13"/>
        <v>0.43798526479601213</v>
      </c>
      <c r="L207" s="98">
        <f t="shared" si="11"/>
        <v>0.56808955174691278</v>
      </c>
      <c r="M207" s="98">
        <f t="shared" si="14"/>
        <v>0.57049342233578748</v>
      </c>
      <c r="N207" s="98">
        <f t="shared" si="15"/>
        <v>0.61902775102452778</v>
      </c>
      <c r="O207" s="98">
        <f t="shared" si="12"/>
        <v>0.57356631681749826</v>
      </c>
      <c r="V207" s="98">
        <f t="shared" si="16"/>
        <v>0.13317718143261142</v>
      </c>
      <c r="W207" s="90">
        <f>'Dívida Pública - Valor'!O124+'Dívida Pública - Valor'!P124</f>
        <v>7.9770980391857954E-2</v>
      </c>
    </row>
    <row r="208" spans="1:23" x14ac:dyDescent="0.25">
      <c r="A208" s="76">
        <v>39508</v>
      </c>
      <c r="B208" s="90">
        <f>'Dívida Pública - Valor'!M125</f>
        <v>0.42999580634077272</v>
      </c>
      <c r="C208" s="90">
        <f>Reservas!I209</f>
        <v>0.13267010035599053</v>
      </c>
      <c r="D208" s="90">
        <f>Reservas!J209</f>
        <v>0</v>
      </c>
      <c r="E208" s="90">
        <f>'Dívida Pública - Valor'!U125</f>
        <v>6.0297237468934922E-3</v>
      </c>
      <c r="F208" s="90">
        <f>'Dívida Pública - Valor'!S125+'Dívida Pública - Valor'!O125</f>
        <v>0.57090622669495095</v>
      </c>
      <c r="G208" s="91">
        <f>'Dívida Pública - Valor'!R125</f>
        <v>4.8441183406279766E-2</v>
      </c>
      <c r="I208" s="98">
        <f t="shared" si="10"/>
        <v>2.2105962512942168E-3</v>
      </c>
      <c r="K208" s="98">
        <f t="shared" si="13"/>
        <v>0.42999580634077272</v>
      </c>
      <c r="L208" s="98">
        <f t="shared" si="11"/>
        <v>0.56487650294805747</v>
      </c>
      <c r="M208" s="98">
        <f t="shared" si="14"/>
        <v>0.57090622669495095</v>
      </c>
      <c r="N208" s="98">
        <f t="shared" si="15"/>
        <v>0.61934741010123073</v>
      </c>
      <c r="O208" s="98">
        <f t="shared" si="12"/>
        <v>0.56869563044365667</v>
      </c>
      <c r="V208" s="98">
        <f t="shared" si="16"/>
        <v>0.13267010035599053</v>
      </c>
      <c r="W208" s="90">
        <f>'Dívida Pública - Valor'!O125+'Dívida Pública - Valor'!P125</f>
        <v>8.1159837614270577E-2</v>
      </c>
    </row>
    <row r="209" spans="1:23" x14ac:dyDescent="0.25">
      <c r="A209" s="76">
        <v>39539</v>
      </c>
      <c r="B209" s="90">
        <f>'Dívida Pública - Valor'!M126</f>
        <v>0.42824476785088972</v>
      </c>
      <c r="C209" s="90">
        <f>Reservas!I210</f>
        <v>0.13057278235901576</v>
      </c>
      <c r="D209" s="90">
        <f>Reservas!J210</f>
        <v>0</v>
      </c>
      <c r="E209" s="90">
        <f>'Dívida Pública - Valor'!U126</f>
        <v>5.8648482104006342E-3</v>
      </c>
      <c r="F209" s="90">
        <f>'Dívida Pública - Valor'!S126+'Dívida Pública - Valor'!O126</f>
        <v>0.56529264241125388</v>
      </c>
      <c r="G209" s="91">
        <f>'Dívida Pública - Valor'!R126</f>
        <v>3.3048969736728731E-2</v>
      </c>
      <c r="I209" s="98">
        <f t="shared" si="10"/>
        <v>6.1024399094772308E-4</v>
      </c>
      <c r="K209" s="98">
        <f t="shared" si="13"/>
        <v>0.42824476785088972</v>
      </c>
      <c r="L209" s="98">
        <f t="shared" si="11"/>
        <v>0.5594277942008532</v>
      </c>
      <c r="M209" s="98">
        <f t="shared" si="14"/>
        <v>0.56529264241125388</v>
      </c>
      <c r="N209" s="98">
        <f t="shared" si="15"/>
        <v>0.59834161214798265</v>
      </c>
      <c r="O209" s="98">
        <f t="shared" si="12"/>
        <v>0.56468239842030621</v>
      </c>
      <c r="V209" s="98">
        <f t="shared" si="16"/>
        <v>0.13057278235901576</v>
      </c>
      <c r="W209" s="90">
        <f>'Dívida Pública - Valor'!O126+'Dívida Pública - Valor'!P126</f>
        <v>9.4749634144773248E-2</v>
      </c>
    </row>
    <row r="210" spans="1:23" x14ac:dyDescent="0.25">
      <c r="A210" s="76">
        <v>39569</v>
      </c>
      <c r="B210" s="90">
        <f>'Dívida Pública - Valor'!M127</f>
        <v>0.43033030614235834</v>
      </c>
      <c r="C210" s="90">
        <f>Reservas!I211</f>
        <v>0.12991337898111421</v>
      </c>
      <c r="D210" s="90">
        <f>Reservas!J211</f>
        <v>0</v>
      </c>
      <c r="E210" s="90">
        <f>'Dívida Pública - Valor'!U127</f>
        <v>5.7495132489000372E-3</v>
      </c>
      <c r="F210" s="90">
        <f>'Dívida Pública - Valor'!S127+'Dívida Pública - Valor'!O127</f>
        <v>0.55830671463283721</v>
      </c>
      <c r="G210" s="91">
        <f>'Dívida Pública - Valor'!R127</f>
        <v>4.2099035523307564E-2</v>
      </c>
      <c r="I210" s="98">
        <f t="shared" si="10"/>
        <v>-7.6864837395353991E-3</v>
      </c>
      <c r="K210" s="98">
        <f t="shared" si="13"/>
        <v>0.43033030614235834</v>
      </c>
      <c r="L210" s="98">
        <f t="shared" si="11"/>
        <v>0.55255720138393716</v>
      </c>
      <c r="M210" s="98">
        <f t="shared" si="14"/>
        <v>0.55830671463283721</v>
      </c>
      <c r="N210" s="98">
        <f t="shared" si="15"/>
        <v>0.60040575015614472</v>
      </c>
      <c r="O210" s="98">
        <f t="shared" si="12"/>
        <v>0.56599319837237261</v>
      </c>
      <c r="V210" s="98">
        <f t="shared" si="16"/>
        <v>0.12991337898111421</v>
      </c>
      <c r="W210" s="90">
        <f>'Dívida Pública - Valor'!O127+'Dívida Pública - Valor'!P127</f>
        <v>8.621026592583371E-2</v>
      </c>
    </row>
    <row r="211" spans="1:23" x14ac:dyDescent="0.25">
      <c r="A211" s="76">
        <v>39600</v>
      </c>
      <c r="B211" s="90">
        <f>'Dívida Pública - Valor'!M128</f>
        <v>0.42887702371529618</v>
      </c>
      <c r="C211" s="90">
        <f>Reservas!I212</f>
        <v>0.12940355009072679</v>
      </c>
      <c r="D211" s="90">
        <f>Reservas!J212</f>
        <v>0</v>
      </c>
      <c r="E211" s="90">
        <f>'Dívida Pública - Valor'!U128</f>
        <v>6.4605968841067703E-3</v>
      </c>
      <c r="F211" s="90">
        <f>'Dívida Pública - Valor'!S128+'Dívida Pública - Valor'!O128</f>
        <v>0.55595415367366241</v>
      </c>
      <c r="G211" s="91">
        <f>'Dívida Pública - Valor'!R128</f>
        <v>5.7804703432553561E-2</v>
      </c>
      <c r="I211" s="98">
        <f t="shared" si="10"/>
        <v>-8.7870170164672801E-3</v>
      </c>
      <c r="K211" s="98">
        <f t="shared" si="13"/>
        <v>0.42887702371529618</v>
      </c>
      <c r="L211" s="98">
        <f t="shared" si="11"/>
        <v>0.54949355678955569</v>
      </c>
      <c r="M211" s="98">
        <f t="shared" si="14"/>
        <v>0.55595415367366241</v>
      </c>
      <c r="N211" s="98">
        <f t="shared" si="15"/>
        <v>0.61375885710621603</v>
      </c>
      <c r="O211" s="98">
        <f t="shared" si="12"/>
        <v>0.56474117069012975</v>
      </c>
      <c r="V211" s="98">
        <f t="shared" si="16"/>
        <v>0.12940355009072679</v>
      </c>
      <c r="W211" s="90">
        <f>'Dívida Pública - Valor'!O128+'Dívida Pública - Valor'!P128</f>
        <v>8.8298395372019001E-2</v>
      </c>
    </row>
    <row r="212" spans="1:23" x14ac:dyDescent="0.25">
      <c r="A212" s="76">
        <v>39630</v>
      </c>
      <c r="B212" s="90">
        <f>'Dívida Pública - Valor'!M129</f>
        <v>0.42684893805400514</v>
      </c>
      <c r="C212" s="90">
        <f>Reservas!I213</f>
        <v>0.12854572668961226</v>
      </c>
      <c r="D212" s="90">
        <f>Reservas!J213</f>
        <v>0</v>
      </c>
      <c r="E212" s="90">
        <f>'Dívida Pública - Valor'!U129</f>
        <v>6.3484712410326405E-3</v>
      </c>
      <c r="F212" s="90">
        <f>'Dívida Pública - Valor'!S129+'Dívida Pública - Valor'!O129</f>
        <v>0.55458297319878891</v>
      </c>
      <c r="G212" s="91">
        <f>'Dívida Pública - Valor'!R129</f>
        <v>2.5716807130909881E-2</v>
      </c>
      <c r="I212" s="98">
        <f t="shared" si="10"/>
        <v>-7.1601627858611794E-3</v>
      </c>
      <c r="K212" s="98">
        <f t="shared" si="13"/>
        <v>0.42684893805400514</v>
      </c>
      <c r="L212" s="98">
        <f t="shared" si="11"/>
        <v>0.54823450195775625</v>
      </c>
      <c r="M212" s="98">
        <f t="shared" si="14"/>
        <v>0.55458297319878891</v>
      </c>
      <c r="N212" s="98">
        <f t="shared" si="15"/>
        <v>0.58029978032969876</v>
      </c>
      <c r="O212" s="98">
        <f t="shared" si="12"/>
        <v>0.56174313598465009</v>
      </c>
      <c r="V212" s="98">
        <f t="shared" si="16"/>
        <v>0.12854572668961226</v>
      </c>
      <c r="W212" s="90">
        <f>'Dívida Pública - Valor'!O129+'Dívida Pública - Valor'!P129</f>
        <v>0.1096692892279469</v>
      </c>
    </row>
    <row r="213" spans="1:23" x14ac:dyDescent="0.25">
      <c r="A213" s="76">
        <v>39661</v>
      </c>
      <c r="B213" s="90">
        <f>'Dívida Pública - Valor'!M130</f>
        <v>0.4197556985632292</v>
      </c>
      <c r="C213" s="90">
        <f>Reservas!I214</f>
        <v>0.1273338566828274</v>
      </c>
      <c r="D213" s="90">
        <f>Reservas!J214</f>
        <v>0</v>
      </c>
      <c r="E213" s="90">
        <f>'Dívida Pública - Valor'!U130</f>
        <v>6.5006664136997528E-3</v>
      </c>
      <c r="F213" s="90">
        <f>'Dívida Pública - Valor'!S130+'Dívida Pública - Valor'!O130</f>
        <v>0.54884170936196841</v>
      </c>
      <c r="G213" s="91">
        <f>'Dívida Pública - Valor'!R130</f>
        <v>3.3792999271716251E-2</v>
      </c>
      <c r="I213" s="98">
        <f t="shared" si="10"/>
        <v>-4.748512297787888E-3</v>
      </c>
      <c r="K213" s="98">
        <f t="shared" si="13"/>
        <v>0.4197556985632292</v>
      </c>
      <c r="L213" s="98">
        <f t="shared" si="11"/>
        <v>0.54234104294826868</v>
      </c>
      <c r="M213" s="98">
        <f t="shared" si="14"/>
        <v>0.54884170936196841</v>
      </c>
      <c r="N213" s="98">
        <f t="shared" si="15"/>
        <v>0.58263470863368472</v>
      </c>
      <c r="O213" s="98">
        <f t="shared" si="12"/>
        <v>0.55359022165975635</v>
      </c>
      <c r="V213" s="98">
        <f t="shared" si="16"/>
        <v>0.1273338566828274</v>
      </c>
      <c r="W213" s="90">
        <f>'Dívida Pública - Valor'!O130+'Dívida Pública - Valor'!P130</f>
        <v>0.10130522628689863</v>
      </c>
    </row>
    <row r="214" spans="1:23" x14ac:dyDescent="0.25">
      <c r="A214" s="76">
        <v>39692</v>
      </c>
      <c r="B214" s="90">
        <f>'Dívida Pública - Valor'!M131</f>
        <v>0.39959063371258674</v>
      </c>
      <c r="C214" s="90">
        <f>Reservas!I215</f>
        <v>0.12577087865266912</v>
      </c>
      <c r="D214" s="90">
        <f>Reservas!J215</f>
        <v>6.0907794126783231E-4</v>
      </c>
      <c r="E214" s="90">
        <f>'Dívida Pública - Valor'!U131</f>
        <v>8.7426109205285471E-3</v>
      </c>
      <c r="F214" s="90">
        <f>'Dívida Pública - Valor'!S131+'Dívida Pública - Valor'!O131</f>
        <v>0.54830468558368206</v>
      </c>
      <c r="G214" s="91">
        <f>'Dívida Pública - Valor'!R131</f>
        <v>3.326107488202959E-2</v>
      </c>
      <c r="I214" s="98">
        <f t="shared" si="10"/>
        <v>1.4200562297897679E-2</v>
      </c>
      <c r="K214" s="98">
        <f t="shared" si="13"/>
        <v>0.39959063371258674</v>
      </c>
      <c r="L214" s="98">
        <f t="shared" si="11"/>
        <v>0.53956207466315353</v>
      </c>
      <c r="M214" s="98">
        <f t="shared" si="14"/>
        <v>0.54830468558368206</v>
      </c>
      <c r="N214" s="98">
        <f t="shared" si="15"/>
        <v>0.58156576046571162</v>
      </c>
      <c r="O214" s="98">
        <f t="shared" si="12"/>
        <v>0.53410412328578438</v>
      </c>
      <c r="V214" s="98">
        <f t="shared" si="16"/>
        <v>0.12577087865266912</v>
      </c>
      <c r="W214" s="90">
        <f>'Dívida Pública - Valor'!O131+'Dívida Pública - Valor'!P131</f>
        <v>0.10125695671696579</v>
      </c>
    </row>
    <row r="215" spans="1:23" x14ac:dyDescent="0.25">
      <c r="A215" s="76">
        <v>39722</v>
      </c>
      <c r="B215" s="90">
        <f>'Dívida Pública - Valor'!M132</f>
        <v>0.38311862350345954</v>
      </c>
      <c r="C215" s="90">
        <f>Reservas!I216</f>
        <v>0.11833545717459179</v>
      </c>
      <c r="D215" s="90">
        <f>Reservas!J216</f>
        <v>3.5699435948912009E-3</v>
      </c>
      <c r="E215" s="90">
        <f>'Dívida Pública - Valor'!U132</f>
        <v>1.0786534391681962E-2</v>
      </c>
      <c r="F215" s="90">
        <f>'Dívida Pública - Valor'!S132+'Dívida Pública - Valor'!O132</f>
        <v>0.55058105222526821</v>
      </c>
      <c r="G215" s="91">
        <f>'Dívida Pública - Valor'!R132</f>
        <v>2.8907921105715783E-2</v>
      </c>
      <c r="I215" s="98">
        <f t="shared" si="10"/>
        <v>3.8340437155534868E-2</v>
      </c>
      <c r="K215" s="98">
        <f t="shared" si="13"/>
        <v>0.38311862350345954</v>
      </c>
      <c r="L215" s="98">
        <f t="shared" si="11"/>
        <v>0.53979451783358623</v>
      </c>
      <c r="M215" s="98">
        <f t="shared" si="14"/>
        <v>0.55058105222526821</v>
      </c>
      <c r="N215" s="98">
        <f t="shared" si="15"/>
        <v>0.57948897333098404</v>
      </c>
      <c r="O215" s="98">
        <f t="shared" si="12"/>
        <v>0.51224061506973328</v>
      </c>
      <c r="V215" s="98">
        <f t="shared" si="16"/>
        <v>0.11833545717459179</v>
      </c>
      <c r="W215" s="90">
        <f>'Dívida Pública - Valor'!O132+'Dívida Pública - Valor'!P132</f>
        <v>0.1051669530542589</v>
      </c>
    </row>
    <row r="216" spans="1:23" x14ac:dyDescent="0.25">
      <c r="A216" s="76">
        <v>39753</v>
      </c>
      <c r="B216" s="90">
        <f>'Dívida Pública - Valor'!M133</f>
        <v>0.36963428076625021</v>
      </c>
      <c r="C216" s="90">
        <f>Reservas!I217</f>
        <v>0.11573014759759105</v>
      </c>
      <c r="D216" s="90">
        <f>Reservas!J217</f>
        <v>6.9609913393353972E-3</v>
      </c>
      <c r="E216" s="90">
        <f>'Dívida Pública - Valor'!U133</f>
        <v>1.1298258882065797E-2</v>
      </c>
      <c r="F216" s="90">
        <f>'Dívida Pública - Valor'!S133+'Dívida Pública - Valor'!O133</f>
        <v>0.54655738160429579</v>
      </c>
      <c r="G216" s="91">
        <f>'Dívida Pública - Valor'!R133</f>
        <v>3.7990758370848046E-2</v>
      </c>
      <c r="I216" s="98">
        <f t="shared" si="10"/>
        <v>4.9894694358388725E-2</v>
      </c>
      <c r="K216" s="98">
        <f t="shared" si="13"/>
        <v>0.36963428076625021</v>
      </c>
      <c r="L216" s="98">
        <f t="shared" si="11"/>
        <v>0.53525912272222997</v>
      </c>
      <c r="M216" s="98">
        <f t="shared" si="14"/>
        <v>0.54655738160429579</v>
      </c>
      <c r="N216" s="98">
        <f t="shared" si="15"/>
        <v>0.58454813997514388</v>
      </c>
      <c r="O216" s="98">
        <f t="shared" si="12"/>
        <v>0.49666268724590706</v>
      </c>
      <c r="V216" s="98">
        <f t="shared" si="16"/>
        <v>0.11573014759759105</v>
      </c>
      <c r="W216" s="90">
        <f>'Dívida Pública - Valor'!O133+'Dívida Pública - Valor'!P133</f>
        <v>9.5436707740038207E-2</v>
      </c>
    </row>
    <row r="217" spans="1:23" x14ac:dyDescent="0.25">
      <c r="A217" s="76">
        <v>39783</v>
      </c>
      <c r="B217" s="90">
        <f>'Dívida Pública - Valor'!M134</f>
        <v>0.37566312156547793</v>
      </c>
      <c r="C217" s="90">
        <f>Reservas!I218</f>
        <v>0.1144515984986713</v>
      </c>
      <c r="D217" s="90">
        <f>Reservas!J218</f>
        <v>7.6913968611171972E-3</v>
      </c>
      <c r="E217" s="90">
        <f>'Dívida Pública - Valor'!U134</f>
        <v>1.1400667373149766E-2</v>
      </c>
      <c r="F217" s="90">
        <f>'Dívida Pública - Valor'!S134+'Dívida Pública - Valor'!O134</f>
        <v>0.55980644240788102</v>
      </c>
      <c r="G217" s="91">
        <f>'Dívida Pública - Valor'!R134</f>
        <v>5.4394314088955037E-2</v>
      </c>
      <c r="I217" s="98">
        <f t="shared" si="10"/>
        <v>5.8291054970581957E-2</v>
      </c>
      <c r="K217" s="98">
        <f t="shared" si="13"/>
        <v>0.37566312156547793</v>
      </c>
      <c r="L217" s="98">
        <f t="shared" si="11"/>
        <v>0.5484057750347312</v>
      </c>
      <c r="M217" s="98">
        <f t="shared" si="14"/>
        <v>0.55980644240788102</v>
      </c>
      <c r="N217" s="98">
        <f t="shared" si="15"/>
        <v>0.61420075649683603</v>
      </c>
      <c r="O217" s="98">
        <f t="shared" si="12"/>
        <v>0.50151538743729906</v>
      </c>
      <c r="V217" s="98">
        <f t="shared" si="16"/>
        <v>0.1144515984986713</v>
      </c>
      <c r="W217" s="90">
        <f>'Dívida Pública - Valor'!O134+'Dívida Pública - Valor'!P134</f>
        <v>0.10455816569116222</v>
      </c>
    </row>
    <row r="218" spans="1:23" x14ac:dyDescent="0.25">
      <c r="A218" s="76">
        <v>39814</v>
      </c>
      <c r="B218" s="90">
        <f>'Dívida Pública - Valor'!M135</f>
        <v>0.38044514133910379</v>
      </c>
      <c r="C218" s="90">
        <f>Reservas!I219</f>
        <v>0.11151634828033186</v>
      </c>
      <c r="D218" s="90">
        <f>Reservas!J219</f>
        <v>7.535991573410135E-3</v>
      </c>
      <c r="E218" s="90">
        <f>'Dívida Pública - Valor'!U135</f>
        <v>1.287216703052301E-2</v>
      </c>
      <c r="F218" s="90">
        <f>'Dívida Pública - Valor'!S135+'Dívida Pública - Valor'!O135</f>
        <v>0.56861183308727414</v>
      </c>
      <c r="G218" s="91">
        <f>'Dívida Pública - Valor'!R135</f>
        <v>1.7994100716995358E-2</v>
      </c>
      <c r="I218" s="98">
        <f t="shared" si="10"/>
        <v>6.3778176437315537E-2</v>
      </c>
      <c r="K218" s="98">
        <f t="shared" si="13"/>
        <v>0.38044514133910379</v>
      </c>
      <c r="L218" s="98">
        <f t="shared" si="11"/>
        <v>0.55573966605675118</v>
      </c>
      <c r="M218" s="98">
        <f t="shared" si="14"/>
        <v>0.56861183308727414</v>
      </c>
      <c r="N218" s="98">
        <f t="shared" si="15"/>
        <v>0.58660593380426951</v>
      </c>
      <c r="O218" s="98">
        <f t="shared" si="12"/>
        <v>0.50483365664995861</v>
      </c>
      <c r="V218" s="98">
        <f t="shared" si="16"/>
        <v>0.11151634828033186</v>
      </c>
      <c r="W218" s="90">
        <f>'Dívida Pública - Valor'!O135+'Dívida Pública - Valor'!P135</f>
        <v>0.13008220157127318</v>
      </c>
    </row>
    <row r="219" spans="1:23" x14ac:dyDescent="0.25">
      <c r="A219" s="76">
        <v>39845</v>
      </c>
      <c r="B219" s="90">
        <f>'Dívida Pública - Valor'!M136</f>
        <v>0.38003821463087661</v>
      </c>
      <c r="C219" s="90">
        <f>Reservas!I220</f>
        <v>0.11120346853012295</v>
      </c>
      <c r="D219" s="90">
        <f>Reservas!J220</f>
        <v>7.456870989850207E-3</v>
      </c>
      <c r="E219" s="90">
        <f>'Dívida Pública - Valor'!U136</f>
        <v>1.2970059399301665E-2</v>
      </c>
      <c r="F219" s="90">
        <f>'Dívida Pública - Valor'!S136+'Dívida Pública - Valor'!O136</f>
        <v>0.5715288746576509</v>
      </c>
      <c r="G219" s="91">
        <f>'Dívida Pública - Valor'!R136</f>
        <v>2.3740806083392949E-2</v>
      </c>
      <c r="I219" s="98">
        <f t="shared" si="10"/>
        <v>6.7317132097349686E-2</v>
      </c>
      <c r="K219" s="98">
        <f t="shared" si="13"/>
        <v>0.38003821463087661</v>
      </c>
      <c r="L219" s="98">
        <f t="shared" si="11"/>
        <v>0.55855881525834927</v>
      </c>
      <c r="M219" s="98">
        <f t="shared" si="14"/>
        <v>0.5715288746576509</v>
      </c>
      <c r="N219" s="98">
        <f t="shared" si="15"/>
        <v>0.59526968074104381</v>
      </c>
      <c r="O219" s="98">
        <f t="shared" si="12"/>
        <v>0.50421174256030121</v>
      </c>
      <c r="V219" s="98">
        <f t="shared" si="16"/>
        <v>0.11120346853012295</v>
      </c>
      <c r="W219" s="90">
        <f>'Dívida Pública - Valor'!O136+'Dívida Pública - Valor'!P136</f>
        <v>0.12480489965269287</v>
      </c>
    </row>
    <row r="220" spans="1:23" x14ac:dyDescent="0.25">
      <c r="A220" s="76">
        <v>39873</v>
      </c>
      <c r="B220" s="90">
        <f>'Dívida Pública - Valor'!M137</f>
        <v>0.3804011135380726</v>
      </c>
      <c r="C220" s="90">
        <f>Reservas!I221</f>
        <v>0.11334863107402944</v>
      </c>
      <c r="D220" s="90">
        <f>Reservas!J221</f>
        <v>7.1873568716578178E-3</v>
      </c>
      <c r="E220" s="90">
        <f>'Dívida Pública - Valor'!U137</f>
        <v>1.6915442797712565E-2</v>
      </c>
      <c r="F220" s="90">
        <f>'Dívida Pública - Valor'!S137+'Dívida Pública - Valor'!O137</f>
        <v>0.57469844002382975</v>
      </c>
      <c r="G220" s="91">
        <f>'Dívida Pública - Valor'!R137</f>
        <v>2.729176068387517E-2</v>
      </c>
      <c r="I220" s="98">
        <f t="shared" si="10"/>
        <v>6.4033252614015213E-2</v>
      </c>
      <c r="K220" s="98">
        <f t="shared" si="13"/>
        <v>0.3804011135380726</v>
      </c>
      <c r="L220" s="98">
        <f t="shared" si="11"/>
        <v>0.55778299722611724</v>
      </c>
      <c r="M220" s="98">
        <f t="shared" si="14"/>
        <v>0.57469844002382975</v>
      </c>
      <c r="N220" s="98">
        <f t="shared" si="15"/>
        <v>0.60199020070770493</v>
      </c>
      <c r="O220" s="98">
        <f t="shared" si="12"/>
        <v>0.51066518740981459</v>
      </c>
      <c r="V220" s="98">
        <f t="shared" si="16"/>
        <v>0.11334863107402944</v>
      </c>
      <c r="W220" s="90">
        <f>'Dívida Pública - Valor'!O137+'Dívida Pública - Valor'!P137</f>
        <v>0.12557162605063843</v>
      </c>
    </row>
    <row r="221" spans="1:23" x14ac:dyDescent="0.25">
      <c r="A221" s="76">
        <v>39904</v>
      </c>
      <c r="B221" s="90">
        <f>'Dívida Pública - Valor'!M138</f>
        <v>0.38647135542651995</v>
      </c>
      <c r="C221" s="90">
        <f>Reservas!I222</f>
        <v>0.11385945174181306</v>
      </c>
      <c r="D221" s="90">
        <f>Reservas!J222</f>
        <v>6.4361179742685936E-3</v>
      </c>
      <c r="E221" s="90">
        <f>'Dívida Pública - Valor'!U138</f>
        <v>1.6523285481779303E-2</v>
      </c>
      <c r="F221" s="90">
        <f>'Dívida Pública - Valor'!S138+'Dívida Pública - Valor'!O138</f>
        <v>0.56786093182606867</v>
      </c>
      <c r="G221" s="91">
        <f>'Dívida Pública - Valor'!R138</f>
        <v>2.4653088462013785E-2</v>
      </c>
      <c r="I221" s="98">
        <f t="shared" si="10"/>
        <v>5.1006839175956387E-2</v>
      </c>
      <c r="K221" s="98">
        <f t="shared" si="13"/>
        <v>0.38647135542651995</v>
      </c>
      <c r="L221" s="98">
        <f t="shared" si="11"/>
        <v>0.55133764634428939</v>
      </c>
      <c r="M221" s="98">
        <f t="shared" si="14"/>
        <v>0.56786093182606867</v>
      </c>
      <c r="N221" s="98">
        <f t="shared" si="15"/>
        <v>0.59251402028808242</v>
      </c>
      <c r="O221" s="98">
        <f t="shared" si="12"/>
        <v>0.51685409265011228</v>
      </c>
      <c r="V221" s="98">
        <f t="shared" si="16"/>
        <v>0.11385945174181306</v>
      </c>
      <c r="W221" s="90">
        <f>'Dívida Pública - Valor'!O138+'Dívida Pública - Valor'!P138</f>
        <v>0.12520393560847939</v>
      </c>
    </row>
    <row r="222" spans="1:23" x14ac:dyDescent="0.25">
      <c r="A222" s="76">
        <v>39934</v>
      </c>
      <c r="B222" s="90">
        <f>'Dívida Pública - Valor'!M139</f>
        <v>0.39651071736490018</v>
      </c>
      <c r="C222" s="90">
        <f>Reservas!I223</f>
        <v>0.1170088340699892</v>
      </c>
      <c r="D222" s="90">
        <f>Reservas!J223</f>
        <v>6.1791817901158752E-3</v>
      </c>
      <c r="E222" s="90">
        <f>'Dívida Pública - Valor'!U139</f>
        <v>1.5983609901275009E-2</v>
      </c>
      <c r="F222" s="90">
        <f>'Dívida Pública - Valor'!S139+'Dívida Pública - Valor'!O139</f>
        <v>0.57052417857659798</v>
      </c>
      <c r="G222" s="91">
        <f>'Dívida Pública - Valor'!R139</f>
        <v>2.0572535597487118E-2</v>
      </c>
      <c r="I222" s="98">
        <f t="shared" si="10"/>
        <v>4.102101724043361E-2</v>
      </c>
      <c r="K222" s="98">
        <f t="shared" si="13"/>
        <v>0.39651071736490018</v>
      </c>
      <c r="L222" s="98">
        <f t="shared" si="11"/>
        <v>0.55454056867532298</v>
      </c>
      <c r="M222" s="98">
        <f t="shared" si="14"/>
        <v>0.57052417857659798</v>
      </c>
      <c r="N222" s="98">
        <f t="shared" si="15"/>
        <v>0.59109671417408505</v>
      </c>
      <c r="O222" s="98">
        <f t="shared" si="12"/>
        <v>0.52950316133616437</v>
      </c>
      <c r="V222" s="98">
        <f t="shared" si="16"/>
        <v>0.1170088340699892</v>
      </c>
      <c r="W222" s="90">
        <f>'Dívida Pública - Valor'!O139+'Dívida Pública - Valor'!P139</f>
        <v>0.12906946242166817</v>
      </c>
    </row>
    <row r="223" spans="1:23" x14ac:dyDescent="0.25">
      <c r="A223" s="76">
        <v>39965</v>
      </c>
      <c r="B223" s="90">
        <f>'Dívida Pública - Valor'!M140</f>
        <v>0.39976006983345541</v>
      </c>
      <c r="C223" s="90">
        <f>Reservas!I224</f>
        <v>0.12113182170204687</v>
      </c>
      <c r="D223" s="90">
        <f>Reservas!J224</f>
        <v>4.1832661542392791E-3</v>
      </c>
      <c r="E223" s="90">
        <f>'Dívida Pública - Valor'!U140</f>
        <v>2.414897271426427E-2</v>
      </c>
      <c r="F223" s="90">
        <f>'Dívida Pública - Valor'!S140+'Dívida Pública - Valor'!O140</f>
        <v>0.58338889189327892</v>
      </c>
      <c r="G223" s="91">
        <f>'Dívida Pública - Valor'!R140</f>
        <v>2.7764771696884367E-2</v>
      </c>
      <c r="I223" s="98">
        <f t="shared" si="10"/>
        <v>3.8348027643512361E-2</v>
      </c>
      <c r="K223" s="98">
        <f t="shared" si="13"/>
        <v>0.39976006983345541</v>
      </c>
      <c r="L223" s="98">
        <f t="shared" si="11"/>
        <v>0.55923991917901461</v>
      </c>
      <c r="M223" s="98">
        <f t="shared" si="14"/>
        <v>0.58338889189327892</v>
      </c>
      <c r="N223" s="98">
        <f t="shared" si="15"/>
        <v>0.61115366359016332</v>
      </c>
      <c r="O223" s="98">
        <f t="shared" si="12"/>
        <v>0.54504086424976661</v>
      </c>
      <c r="V223" s="98">
        <f t="shared" si="16"/>
        <v>0.12113182170204687</v>
      </c>
      <c r="W223" s="90">
        <f>'Dívida Pública - Valor'!O140+'Dívida Pública - Valor'!P140</f>
        <v>0.12896592954554548</v>
      </c>
    </row>
    <row r="224" spans="1:23" x14ac:dyDescent="0.25">
      <c r="A224" s="76">
        <v>39995</v>
      </c>
      <c r="B224" s="90">
        <f>'Dívida Pública - Valor'!M141</f>
        <v>0.40677882970375634</v>
      </c>
      <c r="C224" s="90">
        <f>Reservas!I225</f>
        <v>0.12522653593019584</v>
      </c>
      <c r="D224" s="90">
        <f>Reservas!J225</f>
        <v>2.7224808888136037E-3</v>
      </c>
      <c r="E224" s="90">
        <f>'Dívida Pública - Valor'!U141</f>
        <v>3.1660221207056818E-2</v>
      </c>
      <c r="F224" s="90">
        <f>'Dívida Pública - Valor'!S141+'Dívida Pública - Valor'!O141</f>
        <v>0.59732563554149531</v>
      </c>
      <c r="G224" s="91">
        <f>'Dívida Pública - Valor'!R141</f>
        <v>1.7378476669087709E-2</v>
      </c>
      <c r="I224" s="98">
        <f t="shared" si="10"/>
        <v>3.3660048700486334E-2</v>
      </c>
      <c r="K224" s="98">
        <f t="shared" si="13"/>
        <v>0.40677882970375634</v>
      </c>
      <c r="L224" s="98">
        <f t="shared" si="11"/>
        <v>0.56566541433443851</v>
      </c>
      <c r="M224" s="98">
        <f t="shared" si="14"/>
        <v>0.59732563554149531</v>
      </c>
      <c r="N224" s="98">
        <f t="shared" si="15"/>
        <v>0.61470411221058308</v>
      </c>
      <c r="O224" s="98">
        <f t="shared" si="12"/>
        <v>0.56366558684100898</v>
      </c>
      <c r="V224" s="98">
        <f t="shared" si="16"/>
        <v>0.12522653593019584</v>
      </c>
      <c r="W224" s="90">
        <f>'Dívida Pública - Valor'!O141+'Dívida Pública - Valor'!P141</f>
        <v>0.13622395249008115</v>
      </c>
    </row>
    <row r="225" spans="1:23" x14ac:dyDescent="0.25">
      <c r="A225" s="76">
        <v>40026</v>
      </c>
      <c r="B225" s="90">
        <f>'Dívida Pública - Valor'!M142</f>
        <v>0.40655024927293643</v>
      </c>
      <c r="C225" s="90">
        <f>Reservas!I226</f>
        <v>0.13063931856263605</v>
      </c>
      <c r="D225" s="90">
        <f>Reservas!J226</f>
        <v>2.0041586343681425E-3</v>
      </c>
      <c r="E225" s="90">
        <f>'Dívida Pública - Valor'!U142</f>
        <v>4.2824556347265195E-2</v>
      </c>
      <c r="F225" s="90">
        <f>'Dívida Pública - Valor'!S142+'Dívida Pública - Valor'!O142</f>
        <v>0.60802400403977697</v>
      </c>
      <c r="G225" s="91">
        <f>'Dívida Pública - Valor'!R142</f>
        <v>2.2027003898973295E-2</v>
      </c>
      <c r="I225" s="98">
        <f t="shared" si="10"/>
        <v>2.8009879856939257E-2</v>
      </c>
      <c r="K225" s="98">
        <f t="shared" si="13"/>
        <v>0.40655024927293643</v>
      </c>
      <c r="L225" s="98">
        <f t="shared" si="11"/>
        <v>0.56519944769251174</v>
      </c>
      <c r="M225" s="98">
        <f t="shared" si="14"/>
        <v>0.60802400403977697</v>
      </c>
      <c r="N225" s="98">
        <f t="shared" si="15"/>
        <v>0.63005100793875024</v>
      </c>
      <c r="O225" s="98">
        <f t="shared" si="12"/>
        <v>0.58001412418283771</v>
      </c>
      <c r="V225" s="98">
        <f t="shared" si="16"/>
        <v>0.13063931856263605</v>
      </c>
      <c r="W225" s="90">
        <f>'Dívida Pública - Valor'!O142+'Dívida Pública - Valor'!P142</f>
        <v>0.13188259425874652</v>
      </c>
    </row>
    <row r="226" spans="1:23" x14ac:dyDescent="0.25">
      <c r="A226" s="76">
        <v>40057</v>
      </c>
      <c r="B226" s="90">
        <f>'Dívida Pública - Valor'!M143</f>
        <v>0.41559373778622388</v>
      </c>
      <c r="C226" s="90">
        <f>Reservas!I227</f>
        <v>0.13451836943671844</v>
      </c>
      <c r="D226" s="90">
        <f>Reservas!J227</f>
        <v>1.5683764207937499E-3</v>
      </c>
      <c r="E226" s="90">
        <f>'Dívida Pública - Valor'!U143</f>
        <v>4.1928239999627658E-2</v>
      </c>
      <c r="F226" s="90">
        <f>'Dívida Pública - Valor'!S143+'Dívida Pública - Valor'!O143</f>
        <v>0.60803903563516193</v>
      </c>
      <c r="G226" s="91">
        <f>'Dívida Pública - Valor'!R143</f>
        <v>2.3071297842109314E-2</v>
      </c>
      <c r="I226" s="98">
        <f t="shared" si="10"/>
        <v>1.5998688412591888E-2</v>
      </c>
      <c r="K226" s="98">
        <f t="shared" si="13"/>
        <v>0.41559373778622388</v>
      </c>
      <c r="L226" s="98">
        <f t="shared" si="11"/>
        <v>0.56611079563553424</v>
      </c>
      <c r="M226" s="98">
        <f t="shared" si="14"/>
        <v>0.60803903563516193</v>
      </c>
      <c r="N226" s="98">
        <f t="shared" si="15"/>
        <v>0.63111033347727119</v>
      </c>
      <c r="O226" s="98">
        <f t="shared" si="12"/>
        <v>0.59204034722257004</v>
      </c>
      <c r="V226" s="98">
        <f t="shared" si="16"/>
        <v>0.13451836943671844</v>
      </c>
      <c r="W226" s="90">
        <f>'Dívida Pública - Valor'!O143+'Dívida Pública - Valor'!P143</f>
        <v>0.14117134930881392</v>
      </c>
    </row>
    <row r="227" spans="1:23" x14ac:dyDescent="0.25">
      <c r="A227" s="76">
        <v>40087</v>
      </c>
      <c r="B227" s="90">
        <f>'Dívida Pública - Valor'!M144</f>
        <v>0.41457932225525934</v>
      </c>
      <c r="C227" s="90">
        <f>Reservas!I228</f>
        <v>0.1402756336464196</v>
      </c>
      <c r="D227" s="90">
        <f>Reservas!J228</f>
        <v>1.0907671673407655E-3</v>
      </c>
      <c r="E227" s="90">
        <f>'Dívida Pública - Valor'!U144</f>
        <v>3.9669947600594176E-2</v>
      </c>
      <c r="F227" s="90">
        <f>'Dívida Pública - Valor'!S144+'Dívida Pública - Valor'!O144</f>
        <v>0.61050687142988147</v>
      </c>
      <c r="G227" s="91">
        <f>'Dívida Pública - Valor'!R144</f>
        <v>1.686662708695506E-2</v>
      </c>
      <c r="I227" s="98">
        <f t="shared" si="10"/>
        <v>1.5981967927608365E-2</v>
      </c>
      <c r="K227" s="98">
        <f t="shared" si="13"/>
        <v>0.41457932225525934</v>
      </c>
      <c r="L227" s="98">
        <f t="shared" si="11"/>
        <v>0.5708369238292873</v>
      </c>
      <c r="M227" s="98">
        <f t="shared" si="14"/>
        <v>0.61050687142988147</v>
      </c>
      <c r="N227" s="98">
        <f t="shared" si="15"/>
        <v>0.62737349851683655</v>
      </c>
      <c r="O227" s="98">
        <f t="shared" si="12"/>
        <v>0.59452490350227305</v>
      </c>
      <c r="V227" s="98">
        <f t="shared" si="16"/>
        <v>0.1402756336464196</v>
      </c>
      <c r="W227" s="90">
        <f>'Dívida Pública - Valor'!O144+'Dívida Pública - Valor'!P144</f>
        <v>0.15160596444919314</v>
      </c>
    </row>
    <row r="228" spans="1:23" x14ac:dyDescent="0.25">
      <c r="A228" s="76">
        <v>40118</v>
      </c>
      <c r="B228" s="90">
        <f>'Dívida Pública - Valor'!M145</f>
        <v>0.40989715374245211</v>
      </c>
      <c r="C228" s="90">
        <f>Reservas!I229</f>
        <v>0.14285504102986196</v>
      </c>
      <c r="D228" s="90">
        <f>Reservas!J229</f>
        <v>8.0872029407610317E-4</v>
      </c>
      <c r="E228" s="90">
        <f>'Dívida Pública - Valor'!U145</f>
        <v>3.934604724014424E-2</v>
      </c>
      <c r="F228" s="90">
        <f>'Dívida Pública - Valor'!S145+'Dívida Pública - Valor'!O145</f>
        <v>0.60297111207683229</v>
      </c>
      <c r="G228" s="91">
        <f>'Dívida Pública - Valor'!R145</f>
        <v>2.4667837796877794E-2</v>
      </c>
      <c r="I228" s="98">
        <f t="shared" si="10"/>
        <v>1.0872870064373985E-2</v>
      </c>
      <c r="K228" s="98">
        <f t="shared" si="13"/>
        <v>0.40989715374245211</v>
      </c>
      <c r="L228" s="98">
        <f t="shared" si="11"/>
        <v>0.56362506483668806</v>
      </c>
      <c r="M228" s="98">
        <f t="shared" si="14"/>
        <v>0.60297111207683229</v>
      </c>
      <c r="N228" s="98">
        <f t="shared" si="15"/>
        <v>0.62763894987371005</v>
      </c>
      <c r="O228" s="98">
        <f t="shared" si="12"/>
        <v>0.59209824201245831</v>
      </c>
      <c r="V228" s="98">
        <f t="shared" si="16"/>
        <v>0.14285504102986196</v>
      </c>
      <c r="W228" s="90">
        <f>'Dívida Pública - Valor'!O145+'Dívida Pública - Valor'!P145</f>
        <v>0.14254432255562338</v>
      </c>
    </row>
    <row r="229" spans="1:23" x14ac:dyDescent="0.25">
      <c r="A229" s="76">
        <v>40148</v>
      </c>
      <c r="B229" s="90">
        <f>'Dívida Pública - Valor'!M146</f>
        <v>0.40884926832848123</v>
      </c>
      <c r="C229" s="90">
        <f>Reservas!I230</f>
        <v>0.14260192657327583</v>
      </c>
      <c r="D229" s="90">
        <f>Reservas!J230</f>
        <v>3.19592367111576E-4</v>
      </c>
      <c r="E229" s="90">
        <f>'Dívida Pública - Valor'!U146</f>
        <v>3.8774416490204106E-2</v>
      </c>
      <c r="F229" s="90">
        <f>'Dívida Pública - Valor'!S146+'Dívida Pública - Valor'!O146</f>
        <v>0.59207931355386922</v>
      </c>
      <c r="G229" s="91">
        <f>'Dívida Pública - Valor'!R146</f>
        <v>5.4936451528183557E-2</v>
      </c>
      <c r="I229" s="98">
        <f t="shared" si="10"/>
        <v>1.8537021619080551E-3</v>
      </c>
      <c r="K229" s="98">
        <f t="shared" si="13"/>
        <v>0.40884926832848123</v>
      </c>
      <c r="L229" s="98">
        <f t="shared" si="11"/>
        <v>0.55330489706366515</v>
      </c>
      <c r="M229" s="98">
        <f t="shared" si="14"/>
        <v>0.59207931355386922</v>
      </c>
      <c r="N229" s="98">
        <f t="shared" si="15"/>
        <v>0.64701576508205283</v>
      </c>
      <c r="O229" s="98">
        <f t="shared" si="12"/>
        <v>0.59022561139196117</v>
      </c>
      <c r="V229" s="98">
        <f t="shared" si="16"/>
        <v>0.14260192657327583</v>
      </c>
      <c r="W229" s="90">
        <f>'Dívida Pública - Valor'!O146+'Dívida Pública - Valor'!P146</f>
        <v>0.1364249371312502</v>
      </c>
    </row>
    <row r="230" spans="1:23" x14ac:dyDescent="0.25">
      <c r="A230" s="76">
        <v>40179</v>
      </c>
      <c r="B230" s="90">
        <f>'Dívida Pública - Valor'!M147</f>
        <v>0.39595240349034821</v>
      </c>
      <c r="C230" s="90">
        <f>Reservas!I231</f>
        <v>0.1402569982783155</v>
      </c>
      <c r="D230" s="90">
        <f>Reservas!J231</f>
        <v>1.97914403933997E-4</v>
      </c>
      <c r="E230" s="90">
        <f>'Dívida Pública - Valor'!U147</f>
        <v>3.9121702712628229E-2</v>
      </c>
      <c r="F230" s="90">
        <f>'Dívida Pública - Valor'!S147+'Dívida Pública - Valor'!O147</f>
        <v>0.59772378095990153</v>
      </c>
      <c r="G230" s="91">
        <f>'Dívida Pública - Valor'!R147</f>
        <v>1.9267711736004813E-2</v>
      </c>
      <c r="I230" s="98">
        <f t="shared" si="10"/>
        <v>2.2392676478609541E-2</v>
      </c>
      <c r="K230" s="98">
        <f t="shared" si="13"/>
        <v>0.39595240349034821</v>
      </c>
      <c r="L230" s="98">
        <f t="shared" si="11"/>
        <v>0.55860207824727326</v>
      </c>
      <c r="M230" s="98">
        <f t="shared" si="14"/>
        <v>0.59772378095990153</v>
      </c>
      <c r="N230" s="98">
        <f t="shared" si="15"/>
        <v>0.61699149269590636</v>
      </c>
      <c r="O230" s="98">
        <f t="shared" si="12"/>
        <v>0.57533110448129199</v>
      </c>
      <c r="V230" s="98">
        <f t="shared" si="16"/>
        <v>0.1402569982783155</v>
      </c>
      <c r="W230" s="90">
        <f>'Dívida Pública - Valor'!O147+'Dívida Pública - Valor'!P147</f>
        <v>0.15887882985567772</v>
      </c>
    </row>
    <row r="231" spans="1:23" x14ac:dyDescent="0.25">
      <c r="A231" s="76">
        <v>40210</v>
      </c>
      <c r="B231" s="90">
        <f>'Dívida Pública - Valor'!M148</f>
        <v>0.39813479154542492</v>
      </c>
      <c r="C231" s="90">
        <f>Reservas!I232</f>
        <v>0.13711372080162534</v>
      </c>
      <c r="D231" s="90">
        <f>Reservas!J232</f>
        <v>1.4564270828190939E-4</v>
      </c>
      <c r="E231" s="90">
        <f>'Dívida Pública - Valor'!U148</f>
        <v>3.8267890420191117E-2</v>
      </c>
      <c r="F231" s="90">
        <f>'Dívida Pública - Valor'!S148+'Dívida Pública - Valor'!O148</f>
        <v>0.59024068180087907</v>
      </c>
      <c r="G231" s="91">
        <f>'Dívida Pública - Valor'!R148</f>
        <v>3.080744546188088E-2</v>
      </c>
      <c r="I231" s="98">
        <f t="shared" si="10"/>
        <v>1.6724279033637768E-2</v>
      </c>
      <c r="K231" s="98">
        <f t="shared" si="13"/>
        <v>0.39813479154542492</v>
      </c>
      <c r="L231" s="98">
        <f t="shared" si="11"/>
        <v>0.551972791380688</v>
      </c>
      <c r="M231" s="98">
        <f t="shared" si="14"/>
        <v>0.59024068180087907</v>
      </c>
      <c r="N231" s="98">
        <f t="shared" si="15"/>
        <v>0.62104812726275993</v>
      </c>
      <c r="O231" s="98">
        <f t="shared" si="12"/>
        <v>0.57351640276724136</v>
      </c>
      <c r="V231" s="98">
        <f t="shared" si="16"/>
        <v>0.13711372080162534</v>
      </c>
      <c r="W231" s="90">
        <f>'Dívida Pública - Valor'!O148+'Dívida Pública - Valor'!P148</f>
        <v>0.14604473861930237</v>
      </c>
    </row>
    <row r="232" spans="1:23" x14ac:dyDescent="0.25">
      <c r="A232" s="76">
        <v>40238</v>
      </c>
      <c r="B232" s="90">
        <f>'Dívida Pública - Valor'!M149</f>
        <v>0.39908459208874986</v>
      </c>
      <c r="C232" s="90">
        <f>Reservas!I233</f>
        <v>0.13471559660970411</v>
      </c>
      <c r="D232" s="90">
        <f>Reservas!J233</f>
        <v>1.0513374704815067E-4</v>
      </c>
      <c r="E232" s="90">
        <f>'Dívida Pública - Valor'!U149</f>
        <v>3.7502196676233147E-2</v>
      </c>
      <c r="F232" s="90">
        <f>'Dívida Pública - Valor'!S149+'Dívida Pública - Valor'!O149</f>
        <v>0.56243875762150553</v>
      </c>
      <c r="G232" s="91">
        <f>'Dívida Pública - Valor'!R149</f>
        <v>6.7452363864299009E-2</v>
      </c>
      <c r="I232" s="98">
        <f t="shared" si="10"/>
        <v>-8.8636277531815577E-3</v>
      </c>
      <c r="K232" s="98">
        <f t="shared" si="13"/>
        <v>0.39908459208874986</v>
      </c>
      <c r="L232" s="98">
        <f t="shared" si="11"/>
        <v>0.52493656094527241</v>
      </c>
      <c r="M232" s="98">
        <f t="shared" si="14"/>
        <v>0.56243875762150553</v>
      </c>
      <c r="N232" s="98">
        <f t="shared" si="15"/>
        <v>0.62989112148580451</v>
      </c>
      <c r="O232" s="98">
        <f t="shared" si="12"/>
        <v>0.57130238537468714</v>
      </c>
      <c r="V232" s="98">
        <f t="shared" si="16"/>
        <v>0.13471559660970411</v>
      </c>
      <c r="W232" s="90">
        <f>'Dívida Pública - Valor'!O149+'Dívida Pública - Valor'!P149</f>
        <v>0.12464033880082294</v>
      </c>
    </row>
    <row r="233" spans="1:23" x14ac:dyDescent="0.25">
      <c r="A233" s="76">
        <v>40269</v>
      </c>
      <c r="B233" s="90">
        <f>'Dívida Pública - Valor'!M150</f>
        <v>0.39476908374399272</v>
      </c>
      <c r="C233" s="90">
        <f>Reservas!I234</f>
        <v>0.13310817752730514</v>
      </c>
      <c r="D233" s="90">
        <f>Reservas!J234</f>
        <v>1.2792447328221084E-5</v>
      </c>
      <c r="E233" s="90">
        <f>'Dívida Pública - Valor'!U150</f>
        <v>5.7670375990809458E-2</v>
      </c>
      <c r="F233" s="90">
        <f>'Dívida Pública - Valor'!S150+'Dívida Pública - Valor'!O150</f>
        <v>0.56059374901377357</v>
      </c>
      <c r="G233" s="91">
        <f>'Dívida Pública - Valor'!R150</f>
        <v>8.5182496138576369E-2</v>
      </c>
      <c r="I233" s="98">
        <f t="shared" si="10"/>
        <v>-2.4953888248333778E-2</v>
      </c>
      <c r="K233" s="98">
        <f t="shared" si="13"/>
        <v>0.39476908374399272</v>
      </c>
      <c r="L233" s="98">
        <f t="shared" si="11"/>
        <v>0.50292337302296408</v>
      </c>
      <c r="M233" s="98">
        <f t="shared" si="14"/>
        <v>0.56059374901377357</v>
      </c>
      <c r="N233" s="98">
        <f t="shared" si="15"/>
        <v>0.64577624515234988</v>
      </c>
      <c r="O233" s="98">
        <f t="shared" si="12"/>
        <v>0.58554763726210735</v>
      </c>
      <c r="V233" s="98">
        <f t="shared" si="16"/>
        <v>0.13310817752730514</v>
      </c>
      <c r="W233" s="90">
        <f>'Dívida Pública - Valor'!O150+'Dívida Pública - Valor'!P150</f>
        <v>0.10315046906497929</v>
      </c>
    </row>
    <row r="234" spans="1:23" x14ac:dyDescent="0.25">
      <c r="A234" s="76">
        <v>40299</v>
      </c>
      <c r="B234" s="90">
        <f>'Dívida Pública - Valor'!M151</f>
        <v>0.38977061673011026</v>
      </c>
      <c r="C234" s="90">
        <f>Reservas!I235</f>
        <v>0.13122278716851887</v>
      </c>
      <c r="D234" s="90">
        <f>Reservas!J235</f>
        <v>0</v>
      </c>
      <c r="E234" s="90">
        <f>'Dívida Pública - Valor'!U151</f>
        <v>5.9077316206356562E-2</v>
      </c>
      <c r="F234" s="90">
        <f>'Dívida Pública - Valor'!S151+'Dívida Pública - Valor'!O151</f>
        <v>0.55959791959740812</v>
      </c>
      <c r="G234" s="91">
        <f>'Dívida Pública - Valor'!R151</f>
        <v>8.9656709664067982E-2</v>
      </c>
      <c r="I234" s="98">
        <f t="shared" si="10"/>
        <v>-2.0472800507577604E-2</v>
      </c>
      <c r="K234" s="98">
        <f t="shared" si="13"/>
        <v>0.38977061673011026</v>
      </c>
      <c r="L234" s="98">
        <f t="shared" si="11"/>
        <v>0.50052060339105153</v>
      </c>
      <c r="M234" s="98">
        <f t="shared" si="14"/>
        <v>0.55959791959740812</v>
      </c>
      <c r="N234" s="98">
        <f t="shared" si="15"/>
        <v>0.64925462926147615</v>
      </c>
      <c r="O234" s="98">
        <f t="shared" si="12"/>
        <v>0.58007072010498573</v>
      </c>
      <c r="V234" s="98">
        <f t="shared" si="16"/>
        <v>0.13122278716851887</v>
      </c>
      <c r="W234" s="90">
        <f>'Dívida Pública - Valor'!O151+'Dívida Pública - Valor'!P151</f>
        <v>9.9587841034047095E-2</v>
      </c>
    </row>
    <row r="235" spans="1:23" x14ac:dyDescent="0.25">
      <c r="A235" s="76">
        <v>40330</v>
      </c>
      <c r="B235" s="90">
        <f>'Dívida Pública - Valor'!M152</f>
        <v>0.38885792499929384</v>
      </c>
      <c r="C235" s="90">
        <f>Reservas!I236</f>
        <v>0.12999982435150925</v>
      </c>
      <c r="D235" s="90">
        <f>Reservas!J236</f>
        <v>0</v>
      </c>
      <c r="E235" s="90">
        <f>'Dívida Pública - Valor'!U152</f>
        <v>5.8885658955193078E-2</v>
      </c>
      <c r="F235" s="90">
        <f>'Dívida Pública - Valor'!S152+'Dívida Pública - Valor'!O152</f>
        <v>0.55782107783193613</v>
      </c>
      <c r="G235" s="91">
        <f>'Dívida Pública - Valor'!R152</f>
        <v>8.3574719807650882E-2</v>
      </c>
      <c r="I235" s="98">
        <f t="shared" si="10"/>
        <v>-1.9922330474060057E-2</v>
      </c>
      <c r="K235" s="98">
        <f t="shared" si="13"/>
        <v>0.38885792499929384</v>
      </c>
      <c r="L235" s="98">
        <f t="shared" si="11"/>
        <v>0.49893541887674303</v>
      </c>
      <c r="M235" s="98">
        <f t="shared" si="14"/>
        <v>0.55782107783193613</v>
      </c>
      <c r="N235" s="98">
        <f t="shared" si="15"/>
        <v>0.64139579763958698</v>
      </c>
      <c r="O235" s="98">
        <f t="shared" si="12"/>
        <v>0.57774340830599613</v>
      </c>
      <c r="V235" s="98">
        <f t="shared" si="16"/>
        <v>0.12999982435150925</v>
      </c>
      <c r="W235" s="90">
        <f>'Dívida Pública - Valor'!O152+'Dívida Pública - Valor'!P152</f>
        <v>0.105009668963422</v>
      </c>
    </row>
    <row r="236" spans="1:23" x14ac:dyDescent="0.25">
      <c r="A236" s="76">
        <v>40360</v>
      </c>
      <c r="B236" s="90">
        <f>'Dívida Pública - Valor'!M153</f>
        <v>0.38996731059242973</v>
      </c>
      <c r="C236" s="90">
        <f>Reservas!I237</f>
        <v>0.12918319407745704</v>
      </c>
      <c r="D236" s="90">
        <f>Reservas!J237</f>
        <v>0</v>
      </c>
      <c r="E236" s="90">
        <f>'Dívida Pública - Valor'!U153</f>
        <v>5.7921249214633611E-2</v>
      </c>
      <c r="F236" s="90">
        <f>'Dívida Pública - Valor'!S153+'Dívida Pública - Valor'!O153</f>
        <v>0.55537289715975813</v>
      </c>
      <c r="G236" s="91">
        <f>'Dívida Pública - Valor'!R153</f>
        <v>7.4885459924256867E-2</v>
      </c>
      <c r="I236" s="98">
        <f t="shared" si="10"/>
        <v>-2.1698856724762239E-2</v>
      </c>
      <c r="K236" s="98">
        <f t="shared" si="13"/>
        <v>0.38996731059242973</v>
      </c>
      <c r="L236" s="98">
        <f t="shared" si="11"/>
        <v>0.49745164794512453</v>
      </c>
      <c r="M236" s="98">
        <f t="shared" si="14"/>
        <v>0.55537289715975813</v>
      </c>
      <c r="N236" s="98">
        <f t="shared" si="15"/>
        <v>0.63025835708401501</v>
      </c>
      <c r="O236" s="98">
        <f t="shared" si="12"/>
        <v>0.57707175388452037</v>
      </c>
      <c r="V236" s="98">
        <f t="shared" si="16"/>
        <v>0.12918319407745704</v>
      </c>
      <c r="W236" s="90">
        <f>'Dívida Pública - Valor'!O153+'Dívida Pública - Valor'!P153</f>
        <v>0.11061002845043399</v>
      </c>
    </row>
    <row r="237" spans="1:23" x14ac:dyDescent="0.25">
      <c r="A237" s="76">
        <v>40391</v>
      </c>
      <c r="B237" s="90">
        <f>'Dívida Pública - Valor'!M154</f>
        <v>0.38763923670293537</v>
      </c>
      <c r="C237" s="90">
        <f>Reservas!I238</f>
        <v>0.12829083057129567</v>
      </c>
      <c r="D237" s="90">
        <f>Reservas!J238</f>
        <v>0</v>
      </c>
      <c r="E237" s="90">
        <f>'Dívida Pública - Valor'!U154</f>
        <v>5.7254862349030988E-2</v>
      </c>
      <c r="F237" s="90">
        <f>'Dívida Pública - Valor'!S154+'Dívida Pública - Valor'!O154</f>
        <v>0.54983010041903413</v>
      </c>
      <c r="G237" s="91">
        <f>'Dívida Pública - Valor'!R154</f>
        <v>7.5164126476577067E-2</v>
      </c>
      <c r="I237" s="98">
        <f t="shared" si="10"/>
        <v>-2.3354829204227878E-2</v>
      </c>
      <c r="K237" s="98">
        <f t="shared" si="13"/>
        <v>0.38763923670293537</v>
      </c>
      <c r="L237" s="98">
        <f t="shared" si="11"/>
        <v>0.49257523807000314</v>
      </c>
      <c r="M237" s="98">
        <f t="shared" si="14"/>
        <v>0.54983010041903413</v>
      </c>
      <c r="N237" s="98">
        <f t="shared" si="15"/>
        <v>0.62499422689561124</v>
      </c>
      <c r="O237" s="98">
        <f t="shared" si="12"/>
        <v>0.57318492962326206</v>
      </c>
      <c r="V237" s="98">
        <f t="shared" si="16"/>
        <v>0.12829083057129567</v>
      </c>
      <c r="W237" s="90">
        <f>'Dívida Pública - Valor'!O154+'Dívida Pública - Valor'!P154</f>
        <v>0.10559345854136243</v>
      </c>
    </row>
    <row r="238" spans="1:23" x14ac:dyDescent="0.25">
      <c r="A238" s="76">
        <v>40422</v>
      </c>
      <c r="B238" s="90">
        <f>'Dívida Pública - Valor'!M155</f>
        <v>0.38222695431106635</v>
      </c>
      <c r="C238" s="90">
        <f>Reservas!I239</f>
        <v>0.13228885498145521</v>
      </c>
      <c r="D238" s="90">
        <f>Reservas!J239</f>
        <v>0</v>
      </c>
      <c r="E238" s="90">
        <f>'Dívida Pública - Valor'!U155</f>
        <v>6.2810264166877558E-2</v>
      </c>
      <c r="F238" s="90">
        <f>'Dívida Pública - Valor'!S155+'Dívida Pública - Valor'!O155</f>
        <v>0.5489270657470996</v>
      </c>
      <c r="G238" s="91">
        <f>'Dívida Pública - Valor'!R155</f>
        <v>7.4288361612691825E-2</v>
      </c>
      <c r="I238" s="98">
        <f t="shared" si="10"/>
        <v>-2.8399007712299529E-2</v>
      </c>
      <c r="K238" s="98">
        <f t="shared" si="13"/>
        <v>0.38222695431106635</v>
      </c>
      <c r="L238" s="98">
        <f t="shared" si="11"/>
        <v>0.48611680158022202</v>
      </c>
      <c r="M238" s="98">
        <f t="shared" si="14"/>
        <v>0.5489270657470996</v>
      </c>
      <c r="N238" s="98">
        <f t="shared" si="15"/>
        <v>0.62321542735979141</v>
      </c>
      <c r="O238" s="98">
        <f t="shared" si="12"/>
        <v>0.57732607345939901</v>
      </c>
      <c r="V238" s="98">
        <f t="shared" si="16"/>
        <v>0.13228885498145521</v>
      </c>
      <c r="W238" s="90">
        <f>'Dívida Pública - Valor'!O155+'Dívida Pública - Valor'!P155</f>
        <v>0.10840155820117534</v>
      </c>
    </row>
    <row r="239" spans="1:23" x14ac:dyDescent="0.25">
      <c r="A239" s="76">
        <v>40452</v>
      </c>
      <c r="B239" s="90">
        <f>'Dívida Pública - Valor'!M156</f>
        <v>0.37876428932052736</v>
      </c>
      <c r="C239" s="90">
        <f>Reservas!I240</f>
        <v>0.13427362181544988</v>
      </c>
      <c r="D239" s="90">
        <f>Reservas!J240</f>
        <v>0</v>
      </c>
      <c r="E239" s="90">
        <f>'Dívida Pública - Valor'!U156</f>
        <v>6.2217800354421697E-2</v>
      </c>
      <c r="F239" s="90">
        <f>'Dívida Pública - Valor'!S156+'Dívida Pública - Valor'!O156</f>
        <v>0.55056317364033813</v>
      </c>
      <c r="G239" s="91">
        <f>'Dívida Pública - Valor'!R156</f>
        <v>7.2099480391570908E-2</v>
      </c>
      <c r="I239" s="98">
        <f t="shared" si="10"/>
        <v>-2.4692537850060814E-2</v>
      </c>
      <c r="K239" s="98">
        <f t="shared" si="13"/>
        <v>0.37876428932052736</v>
      </c>
      <c r="L239" s="98">
        <f t="shared" si="11"/>
        <v>0.48834537328591643</v>
      </c>
      <c r="M239" s="98">
        <f t="shared" si="14"/>
        <v>0.55056317364033813</v>
      </c>
      <c r="N239" s="98">
        <f t="shared" si="15"/>
        <v>0.62266265403190901</v>
      </c>
      <c r="O239" s="98">
        <f t="shared" si="12"/>
        <v>0.575255711490399</v>
      </c>
      <c r="V239" s="98">
        <f t="shared" si="16"/>
        <v>0.13427362181544988</v>
      </c>
      <c r="W239" s="90">
        <f>'Dívida Pública - Valor'!O156+'Dívida Pública - Valor'!P156</f>
        <v>0.11014401806687248</v>
      </c>
    </row>
    <row r="240" spans="1:23" x14ac:dyDescent="0.25">
      <c r="A240" s="76">
        <v>40483</v>
      </c>
      <c r="B240" s="90">
        <f>'Dívida Pública - Valor'!M157</f>
        <v>0.37742961003080688</v>
      </c>
      <c r="C240" s="90">
        <f>Reservas!I241</f>
        <v>0.13170838448756655</v>
      </c>
      <c r="D240" s="90">
        <f>Reservas!J241</f>
        <v>0</v>
      </c>
      <c r="E240" s="90">
        <f>'Dívida Pública - Valor'!U157</f>
        <v>6.1549023538307254E-2</v>
      </c>
      <c r="F240" s="90">
        <f>'Dívida Pública - Valor'!S157+'Dívida Pública - Valor'!O157</f>
        <v>0.5461335797862602</v>
      </c>
      <c r="G240" s="91">
        <f>'Dívida Pública - Valor'!R157</f>
        <v>7.5264273513046417E-2</v>
      </c>
      <c r="I240" s="98">
        <f t="shared" si="10"/>
        <v>-2.4553438270420502E-2</v>
      </c>
      <c r="K240" s="98">
        <f t="shared" si="13"/>
        <v>0.37742961003080688</v>
      </c>
      <c r="L240" s="98">
        <f t="shared" si="11"/>
        <v>0.48458455624795294</v>
      </c>
      <c r="M240" s="98">
        <f t="shared" si="14"/>
        <v>0.5461335797862602</v>
      </c>
      <c r="N240" s="98">
        <f t="shared" si="15"/>
        <v>0.62139785329930664</v>
      </c>
      <c r="O240" s="98">
        <f t="shared" si="12"/>
        <v>0.57068701805668065</v>
      </c>
      <c r="V240" s="98">
        <f t="shared" si="16"/>
        <v>0.13170838448756655</v>
      </c>
      <c r="W240" s="90">
        <f>'Dívida Pública - Valor'!O157+'Dívida Pública - Valor'!P157</f>
        <v>0.10550565247926134</v>
      </c>
    </row>
    <row r="241" spans="1:23" x14ac:dyDescent="0.25">
      <c r="A241" s="76">
        <v>40513</v>
      </c>
      <c r="B241" s="90">
        <f>'Dívida Pública - Valor'!M158</f>
        <v>0.37979369234043436</v>
      </c>
      <c r="C241" s="90">
        <f>Reservas!I242</f>
        <v>0.13059145739031636</v>
      </c>
      <c r="D241" s="90">
        <f>Reservas!J242</f>
        <v>0</v>
      </c>
      <c r="E241" s="90">
        <f>'Dívida Pública - Valor'!U158</f>
        <v>6.0919270096282736E-2</v>
      </c>
      <c r="F241" s="90">
        <f>'Dívida Pública - Valor'!S158+'Dívida Pública - Valor'!O158</f>
        <v>0.51765333529601143</v>
      </c>
      <c r="G241" s="91">
        <f>'Dívida Pública - Valor'!R158</f>
        <v>0.10667868283111101</v>
      </c>
      <c r="I241" s="98">
        <f t="shared" si="10"/>
        <v>-5.365108453102202E-2</v>
      </c>
      <c r="K241" s="98">
        <f t="shared" si="13"/>
        <v>0.37979369234043436</v>
      </c>
      <c r="L241" s="98">
        <f t="shared" si="11"/>
        <v>0.4567340651997287</v>
      </c>
      <c r="M241" s="98">
        <f t="shared" si="14"/>
        <v>0.51765333529601143</v>
      </c>
      <c r="N241" s="98">
        <f t="shared" si="15"/>
        <v>0.62433201812712247</v>
      </c>
      <c r="O241" s="98">
        <f t="shared" si="12"/>
        <v>0.57130441982703351</v>
      </c>
      <c r="V241" s="98">
        <f t="shared" si="16"/>
        <v>0.13059145739031636</v>
      </c>
      <c r="W241" s="90">
        <f>'Dívida Pública - Valor'!O158+'Dívida Pública - Valor'!P158</f>
        <v>7.4286484265852423E-2</v>
      </c>
    </row>
    <row r="242" spans="1:23" x14ac:dyDescent="0.25">
      <c r="A242" s="76">
        <v>40544</v>
      </c>
      <c r="B242" s="90">
        <f>'Dívida Pública - Valor'!M159</f>
        <v>0.37558032959971271</v>
      </c>
      <c r="C242" s="90">
        <f>Reservas!I243</f>
        <v>0.13277826986452593</v>
      </c>
      <c r="D242" s="90">
        <f>Reservas!J243</f>
        <v>0</v>
      </c>
      <c r="E242" s="90">
        <f>'Dívida Pública - Valor'!U159</f>
        <v>6.0372070767833651E-2</v>
      </c>
      <c r="F242" s="90">
        <f>'Dívida Pública - Valor'!S159+'Dívida Pública - Valor'!O159</f>
        <v>0.5238551669768462</v>
      </c>
      <c r="G242" s="91">
        <f>'Dívida Pública - Valor'!R159</f>
        <v>7.4815783599989014E-2</v>
      </c>
      <c r="I242" s="98">
        <f t="shared" si="10"/>
        <v>-4.4875503255226101E-2</v>
      </c>
      <c r="K242" s="98">
        <f t="shared" si="13"/>
        <v>0.37558032959971271</v>
      </c>
      <c r="L242" s="98">
        <f t="shared" si="11"/>
        <v>0.46348309620901257</v>
      </c>
      <c r="M242" s="98">
        <f t="shared" si="14"/>
        <v>0.5238551669768462</v>
      </c>
      <c r="N242" s="98">
        <f t="shared" si="15"/>
        <v>0.59867095057683517</v>
      </c>
      <c r="O242" s="98">
        <f t="shared" si="12"/>
        <v>0.56873067023207236</v>
      </c>
      <c r="V242" s="98">
        <f t="shared" si="16"/>
        <v>0.13277826986452593</v>
      </c>
      <c r="W242" s="90">
        <f>'Dívida Pública - Valor'!O159+'Dívida Pública - Valor'!P159</f>
        <v>0.10302833867373741</v>
      </c>
    </row>
    <row r="243" spans="1:23" x14ac:dyDescent="0.25">
      <c r="A243" s="76">
        <v>40575</v>
      </c>
      <c r="B243" s="90">
        <f>'Dívida Pública - Valor'!M160</f>
        <v>0.37476342273838986</v>
      </c>
      <c r="C243" s="90">
        <f>Reservas!I244</f>
        <v>0.13498936877605169</v>
      </c>
      <c r="D243" s="90">
        <f>Reservas!J244</f>
        <v>0</v>
      </c>
      <c r="E243" s="90">
        <f>'Dívida Pública - Valor'!U160</f>
        <v>5.9476779912431901E-2</v>
      </c>
      <c r="F243" s="90">
        <f>'Dívida Pública - Valor'!S160+'Dívida Pública - Valor'!O160</f>
        <v>0.52352840338093198</v>
      </c>
      <c r="G243" s="91">
        <f>'Dívida Pública - Valor'!R160</f>
        <v>7.9356215563946619E-2</v>
      </c>
      <c r="I243" s="98">
        <f t="shared" si="10"/>
        <v>-4.5701168045941432E-2</v>
      </c>
      <c r="K243" s="98">
        <f t="shared" si="13"/>
        <v>0.37476342273838986</v>
      </c>
      <c r="L243" s="98">
        <f t="shared" si="11"/>
        <v>0.4640516234685001</v>
      </c>
      <c r="M243" s="98">
        <f t="shared" si="14"/>
        <v>0.52352840338093198</v>
      </c>
      <c r="N243" s="98">
        <f t="shared" si="15"/>
        <v>0.60288461894487866</v>
      </c>
      <c r="O243" s="98">
        <f t="shared" si="12"/>
        <v>0.56922957142687347</v>
      </c>
      <c r="V243" s="98">
        <f t="shared" si="16"/>
        <v>0.13498936877605169</v>
      </c>
      <c r="W243" s="90">
        <f>'Dívida Pública - Valor'!O160+'Dívida Pública - Valor'!P160</f>
        <v>9.7672737054558492E-2</v>
      </c>
    </row>
    <row r="244" spans="1:23" x14ac:dyDescent="0.25">
      <c r="A244" s="76">
        <v>40603</v>
      </c>
      <c r="B244" s="90">
        <f>'Dívida Pública - Valor'!M161</f>
        <v>0.37532643805353805</v>
      </c>
      <c r="C244" s="90">
        <f>Reservas!I245</f>
        <v>0.13744900397196472</v>
      </c>
      <c r="D244" s="90">
        <f>Reservas!J245</f>
        <v>0</v>
      </c>
      <c r="E244" s="90">
        <f>'Dívida Pública - Valor'!U161</f>
        <v>5.9694766336491879E-2</v>
      </c>
      <c r="F244" s="90">
        <f>'Dívida Pública - Valor'!S161+'Dívida Pública - Valor'!O161</f>
        <v>0.52612039539998168</v>
      </c>
      <c r="G244" s="91">
        <f>'Dívida Pública - Valor'!R161</f>
        <v>7.751438363945623E-2</v>
      </c>
      <c r="I244" s="98">
        <f t="shared" si="10"/>
        <v>-4.6349812962013015E-2</v>
      </c>
      <c r="K244" s="98">
        <f t="shared" si="13"/>
        <v>0.37532643805353805</v>
      </c>
      <c r="L244" s="98">
        <f t="shared" si="11"/>
        <v>0.46642562906348978</v>
      </c>
      <c r="M244" s="98">
        <f t="shared" si="14"/>
        <v>0.52612039539998168</v>
      </c>
      <c r="N244" s="98">
        <f t="shared" si="15"/>
        <v>0.60363477903943785</v>
      </c>
      <c r="O244" s="98">
        <f t="shared" si="12"/>
        <v>0.57247020836199458</v>
      </c>
      <c r="V244" s="98">
        <f t="shared" si="16"/>
        <v>0.13744900397196472</v>
      </c>
      <c r="W244" s="90">
        <f>'Dívida Pública - Valor'!O161+'Dívida Pública - Valor'!P161</f>
        <v>9.8374033748787337E-2</v>
      </c>
    </row>
    <row r="245" spans="1:23" x14ac:dyDescent="0.25">
      <c r="A245" s="76">
        <v>40634</v>
      </c>
      <c r="B245" s="90">
        <f>'Dívida Pública - Valor'!M162</f>
        <v>0.37422624648070957</v>
      </c>
      <c r="C245" s="90">
        <f>Reservas!I246</f>
        <v>0.14025654594319686</v>
      </c>
      <c r="D245" s="90">
        <f>Reservas!J246</f>
        <v>0</v>
      </c>
      <c r="E245" s="90">
        <f>'Dívida Pública - Valor'!U162</f>
        <v>5.8872698852755805E-2</v>
      </c>
      <c r="F245" s="90">
        <f>'Dívida Pública - Valor'!S162+'Dívida Pública - Valor'!O162</f>
        <v>0.52619981146997286</v>
      </c>
      <c r="G245" s="91">
        <f>'Dívida Pública - Valor'!R162</f>
        <v>8.373802145725924E-2</v>
      </c>
      <c r="I245" s="98">
        <f t="shared" si="10"/>
        <v>-4.7155679806689388E-2</v>
      </c>
      <c r="K245" s="98">
        <f t="shared" si="13"/>
        <v>0.37422624648070957</v>
      </c>
      <c r="L245" s="98">
        <f t="shared" si="11"/>
        <v>0.46732711261721704</v>
      </c>
      <c r="M245" s="98">
        <f t="shared" si="14"/>
        <v>0.52619981146997286</v>
      </c>
      <c r="N245" s="98">
        <f t="shared" si="15"/>
        <v>0.60993783292723214</v>
      </c>
      <c r="O245" s="98">
        <f t="shared" si="12"/>
        <v>0.57335549127666219</v>
      </c>
      <c r="V245" s="98">
        <f t="shared" si="16"/>
        <v>0.14025654594319686</v>
      </c>
      <c r="W245" s="90">
        <f>'Dívida Pública - Valor'!O162+'Dívida Pública - Valor'!P162</f>
        <v>9.3398119681859126E-2</v>
      </c>
    </row>
    <row r="246" spans="1:23" x14ac:dyDescent="0.25">
      <c r="A246" s="76">
        <v>40664</v>
      </c>
      <c r="B246" s="90">
        <f>'Dívida Pública - Valor'!M163</f>
        <v>0.37278442640900239</v>
      </c>
      <c r="C246" s="90">
        <f>Reservas!I247</f>
        <v>0.14009687840227225</v>
      </c>
      <c r="D246" s="90">
        <f>Reservas!J247</f>
        <v>0</v>
      </c>
      <c r="E246" s="90">
        <f>'Dívida Pública - Valor'!U163</f>
        <v>5.8794778548805521E-2</v>
      </c>
      <c r="F246" s="90">
        <f>'Dívida Pública - Valor'!S163+'Dívida Pública - Valor'!O163</f>
        <v>0.52250337400885405</v>
      </c>
      <c r="G246" s="91">
        <f>'Dívida Pública - Valor'!R163</f>
        <v>8.2483525770978977E-2</v>
      </c>
      <c r="I246" s="98">
        <f t="shared" si="10"/>
        <v>-4.917270935122614E-2</v>
      </c>
      <c r="K246" s="98">
        <f t="shared" si="13"/>
        <v>0.37278442640900239</v>
      </c>
      <c r="L246" s="98">
        <f t="shared" si="11"/>
        <v>0.4637085954600485</v>
      </c>
      <c r="M246" s="98">
        <f t="shared" si="14"/>
        <v>0.52250337400885405</v>
      </c>
      <c r="N246" s="98">
        <f t="shared" si="15"/>
        <v>0.604986899779833</v>
      </c>
      <c r="O246" s="98">
        <f t="shared" si="12"/>
        <v>0.57167608336008013</v>
      </c>
      <c r="V246" s="98">
        <f t="shared" si="16"/>
        <v>0.14009687840227225</v>
      </c>
      <c r="W246" s="90">
        <f>'Dívida Pública - Valor'!O163+'Dívida Pública - Valor'!P163</f>
        <v>9.2080729711224163E-2</v>
      </c>
    </row>
    <row r="247" spans="1:23" x14ac:dyDescent="0.25">
      <c r="A247" s="76">
        <v>40695</v>
      </c>
      <c r="B247" s="90">
        <f>'Dívida Pública - Valor'!M164</f>
        <v>0.37084408516991163</v>
      </c>
      <c r="C247" s="90">
        <f>Reservas!I248</f>
        <v>0.1391265331561537</v>
      </c>
      <c r="D247" s="90">
        <f>Reservas!J248</f>
        <v>0</v>
      </c>
      <c r="E247" s="90">
        <f>'Dívida Pública - Valor'!U164</f>
        <v>6.528504359749103E-2</v>
      </c>
      <c r="F247" s="90">
        <f>'Dívida Pública - Valor'!S164+'Dívida Pública - Valor'!O164</f>
        <v>0.52352112805773721</v>
      </c>
      <c r="G247" s="91">
        <f>'Dívida Pública - Valor'!R164</f>
        <v>8.7295684157723943E-2</v>
      </c>
      <c r="I247" s="98">
        <f t="shared" si="10"/>
        <v>-5.1734533865819166E-2</v>
      </c>
      <c r="K247" s="98">
        <f t="shared" si="13"/>
        <v>0.37084408516991163</v>
      </c>
      <c r="L247" s="98">
        <f t="shared" si="11"/>
        <v>0.45823608446024616</v>
      </c>
      <c r="M247" s="98">
        <f t="shared" si="14"/>
        <v>0.52352112805773721</v>
      </c>
      <c r="N247" s="98">
        <f t="shared" si="15"/>
        <v>0.61081681221546114</v>
      </c>
      <c r="O247" s="98">
        <f t="shared" si="12"/>
        <v>0.57525566192355626</v>
      </c>
      <c r="V247" s="98">
        <f t="shared" si="16"/>
        <v>0.1391265331561537</v>
      </c>
      <c r="W247" s="90">
        <f>'Dívida Pública - Valor'!O164+'Dívida Pública - Valor'!P164</f>
        <v>8.4313422305327734E-2</v>
      </c>
    </row>
    <row r="248" spans="1:23" x14ac:dyDescent="0.25">
      <c r="A248" s="76">
        <v>40725</v>
      </c>
      <c r="B248" s="90">
        <f>'Dívida Pública - Valor'!M165</f>
        <v>0.36798750930843893</v>
      </c>
      <c r="C248" s="90">
        <f>Reservas!I249</f>
        <v>0.14144428230696407</v>
      </c>
      <c r="D248" s="90">
        <f>Reservas!J249</f>
        <v>0</v>
      </c>
      <c r="E248" s="90">
        <f>'Dívida Pública - Valor'!U165</f>
        <v>6.4731198060432676E-2</v>
      </c>
      <c r="F248" s="90">
        <f>'Dívida Pública - Valor'!S165+'Dívida Pública - Valor'!O165</f>
        <v>0.52490183395059387</v>
      </c>
      <c r="G248" s="91">
        <f>'Dívida Pública - Valor'!R165</f>
        <v>6.0854188682201882E-2</v>
      </c>
      <c r="I248" s="98">
        <f t="shared" si="10"/>
        <v>-4.9261155725241812E-2</v>
      </c>
      <c r="K248" s="98">
        <f t="shared" si="13"/>
        <v>0.36798750930843893</v>
      </c>
      <c r="L248" s="98">
        <f t="shared" si="11"/>
        <v>0.46017063589016116</v>
      </c>
      <c r="M248" s="98">
        <f t="shared" si="14"/>
        <v>0.52490183395059387</v>
      </c>
      <c r="N248" s="98">
        <f t="shared" si="15"/>
        <v>0.5857560226327958</v>
      </c>
      <c r="O248" s="98">
        <f t="shared" si="12"/>
        <v>0.57416298967583568</v>
      </c>
      <c r="V248" s="98">
        <f t="shared" si="16"/>
        <v>0.14144428230696407</v>
      </c>
      <c r="W248" s="90">
        <f>'Dívida Pública - Valor'!O165+'Dívida Pública - Valor'!P165</f>
        <v>0.10611490781544297</v>
      </c>
    </row>
    <row r="249" spans="1:23" x14ac:dyDescent="0.25">
      <c r="A249" s="76">
        <v>40756</v>
      </c>
      <c r="B249" s="90">
        <f>'Dívida Pública - Valor'!M166</f>
        <v>0.36523569468434253</v>
      </c>
      <c r="C249" s="90">
        <f>Reservas!I250</f>
        <v>0.14220680604626329</v>
      </c>
      <c r="D249" s="90">
        <f>Reservas!J250</f>
        <v>0</v>
      </c>
      <c r="E249" s="90">
        <f>'Dívida Pública - Valor'!U166</f>
        <v>6.434758554366822E-2</v>
      </c>
      <c r="F249" s="90">
        <f>'Dívida Pública - Valor'!S166+'Dívida Pública - Valor'!O166</f>
        <v>0.52252365154856839</v>
      </c>
      <c r="G249" s="91">
        <f>'Dívida Pública - Valor'!R166</f>
        <v>6.8127811267989474E-2</v>
      </c>
      <c r="I249" s="98">
        <f t="shared" si="10"/>
        <v>-4.9266434725705632E-2</v>
      </c>
      <c r="K249" s="98">
        <f t="shared" si="13"/>
        <v>0.36523569468434253</v>
      </c>
      <c r="L249" s="98">
        <f t="shared" si="11"/>
        <v>0.45817606600490018</v>
      </c>
      <c r="M249" s="98">
        <f t="shared" si="14"/>
        <v>0.52252365154856839</v>
      </c>
      <c r="N249" s="98">
        <f t="shared" si="15"/>
        <v>0.59065146281655789</v>
      </c>
      <c r="O249" s="98">
        <f t="shared" si="12"/>
        <v>0.57179008627427408</v>
      </c>
      <c r="V249" s="98">
        <f t="shared" si="16"/>
        <v>0.14220680604626329</v>
      </c>
      <c r="W249" s="90">
        <f>'Dívida Pública - Valor'!O166+'Dívida Pública - Valor'!P166</f>
        <v>9.9549238881974741E-2</v>
      </c>
    </row>
    <row r="250" spans="1:23" x14ac:dyDescent="0.25">
      <c r="A250" s="76">
        <v>40787</v>
      </c>
      <c r="B250" s="90">
        <f>'Dívida Pública - Valor'!M167</f>
        <v>0.3466595203194644</v>
      </c>
      <c r="C250" s="90">
        <f>Reservas!I251</f>
        <v>0.13888787852213838</v>
      </c>
      <c r="D250" s="90">
        <f>Reservas!J251</f>
        <v>0</v>
      </c>
      <c r="E250" s="90">
        <f>'Dívida Pública - Valor'!U167</f>
        <v>6.6364922791064679E-2</v>
      </c>
      <c r="F250" s="90">
        <f>'Dívida Pública - Valor'!S167+'Dívida Pública - Valor'!O167</f>
        <v>0.52106531638711051</v>
      </c>
      <c r="G250" s="91">
        <f>'Dívida Pública - Valor'!R167</f>
        <v>7.8792204492336301E-2</v>
      </c>
      <c r="I250" s="98">
        <f t="shared" ref="I250:I300" si="17">F250-E250-C250-B250</f>
        <v>-3.0847005245556891E-2</v>
      </c>
      <c r="K250" s="98">
        <f t="shared" si="13"/>
        <v>0.3466595203194644</v>
      </c>
      <c r="L250" s="98">
        <f t="shared" si="11"/>
        <v>0.45470039359604586</v>
      </c>
      <c r="M250" s="98">
        <f t="shared" si="14"/>
        <v>0.52106531638711051</v>
      </c>
      <c r="N250" s="98">
        <f t="shared" si="15"/>
        <v>0.59985752087944677</v>
      </c>
      <c r="O250" s="98">
        <f t="shared" si="12"/>
        <v>0.55191232163266746</v>
      </c>
      <c r="V250" s="98">
        <f t="shared" si="16"/>
        <v>0.13888787852213838</v>
      </c>
      <c r="W250" s="90">
        <f>'Dívida Pública - Valor'!O167+'Dívida Pública - Valor'!P167</f>
        <v>9.0456312419340892E-2</v>
      </c>
    </row>
    <row r="251" spans="1:23" x14ac:dyDescent="0.25">
      <c r="A251" s="76">
        <v>40817</v>
      </c>
      <c r="B251" s="90">
        <f>'Dívida Pública - Valor'!M168</f>
        <v>0.35640461676928542</v>
      </c>
      <c r="C251" s="90">
        <f>Reservas!I252</f>
        <v>0.13835529525415724</v>
      </c>
      <c r="D251" s="90">
        <f>Reservas!J252</f>
        <v>0</v>
      </c>
      <c r="E251" s="90">
        <f>'Dívida Pública - Valor'!U168</f>
        <v>6.5214589070824447E-2</v>
      </c>
      <c r="F251" s="90">
        <f>'Dívida Pública - Valor'!S168+'Dívida Pública - Valor'!O168</f>
        <v>0.51691279704359816</v>
      </c>
      <c r="G251" s="91">
        <f>'Dívida Pública - Valor'!R168</f>
        <v>8.132721945949388E-2</v>
      </c>
      <c r="I251" s="98">
        <f t="shared" si="17"/>
        <v>-4.3061704050668947E-2</v>
      </c>
      <c r="K251" s="98">
        <f t="shared" si="13"/>
        <v>0.35640461676928542</v>
      </c>
      <c r="L251" s="98">
        <f t="shared" si="11"/>
        <v>0.45169820797277371</v>
      </c>
      <c r="M251" s="98">
        <f t="shared" si="14"/>
        <v>0.51691279704359816</v>
      </c>
      <c r="N251" s="98">
        <f t="shared" si="15"/>
        <v>0.598240016503092</v>
      </c>
      <c r="O251" s="98">
        <f t="shared" si="12"/>
        <v>0.55997450109426716</v>
      </c>
      <c r="V251" s="98">
        <f t="shared" si="16"/>
        <v>0.13835529525415724</v>
      </c>
      <c r="W251" s="90">
        <f>'Dívida Pública - Valor'!O168+'Dívida Pública - Valor'!P168</f>
        <v>9.0366497806778912E-2</v>
      </c>
    </row>
    <row r="252" spans="1:23" x14ac:dyDescent="0.25">
      <c r="A252" s="76">
        <v>40848</v>
      </c>
      <c r="B252" s="90">
        <f>'Dívida Pública - Valor'!M169</f>
        <v>0.34755036009281987</v>
      </c>
      <c r="C252" s="90">
        <f>Reservas!I253</f>
        <v>0.13630035989009651</v>
      </c>
      <c r="D252" s="90">
        <f>Reservas!J253</f>
        <v>0</v>
      </c>
      <c r="E252" s="90">
        <f>'Dívida Pública - Valor'!U169</f>
        <v>6.5552503821687924E-2</v>
      </c>
      <c r="F252" s="90">
        <f>'Dívida Pública - Valor'!S169+'Dívida Pública - Valor'!O169</f>
        <v>0.5174826557119655</v>
      </c>
      <c r="G252" s="91">
        <f>'Dívida Pública - Valor'!R169</f>
        <v>8.5263858348666496E-2</v>
      </c>
      <c r="I252" s="98">
        <f t="shared" si="17"/>
        <v>-3.1920568092638824E-2</v>
      </c>
      <c r="K252" s="98">
        <f t="shared" si="13"/>
        <v>0.34755036009281987</v>
      </c>
      <c r="L252" s="98">
        <f t="shared" si="11"/>
        <v>0.45193015189027758</v>
      </c>
      <c r="M252" s="98">
        <f t="shared" si="14"/>
        <v>0.5174826557119655</v>
      </c>
      <c r="N252" s="98">
        <f t="shared" si="15"/>
        <v>0.60274651406063195</v>
      </c>
      <c r="O252" s="98">
        <f t="shared" si="12"/>
        <v>0.54940322380460427</v>
      </c>
      <c r="V252" s="98">
        <f t="shared" si="16"/>
        <v>0.13630035989009651</v>
      </c>
      <c r="W252" s="90">
        <f>'Dívida Pública - Valor'!O169+'Dívida Pública - Valor'!P169</f>
        <v>8.732676421756512E-2</v>
      </c>
    </row>
    <row r="253" spans="1:23" x14ac:dyDescent="0.25">
      <c r="A253" s="76">
        <v>40878</v>
      </c>
      <c r="B253" s="90">
        <f>'Dívida Pública - Valor'!M170</f>
        <v>0.34470183590006537</v>
      </c>
      <c r="C253" s="90">
        <f>Reservas!I254</f>
        <v>0.13463931823406627</v>
      </c>
      <c r="D253" s="90">
        <f>Reservas!J254</f>
        <v>0</v>
      </c>
      <c r="E253" s="90">
        <f>'Dívida Pública - Valor'!U170</f>
        <v>6.9058213702526447E-2</v>
      </c>
      <c r="F253" s="90">
        <f>'Dívida Pública - Valor'!S170+'Dívida Pública - Valor'!O170</f>
        <v>0.51266176490077886</v>
      </c>
      <c r="G253" s="91">
        <f>'Dívida Pública - Valor'!R170</f>
        <v>9.3675332608743472E-2</v>
      </c>
      <c r="I253" s="98">
        <f t="shared" si="17"/>
        <v>-3.5737602935879242E-2</v>
      </c>
      <c r="K253" s="98">
        <f t="shared" si="13"/>
        <v>0.34470183590006537</v>
      </c>
      <c r="L253" s="98">
        <f t="shared" si="11"/>
        <v>0.4436035511982524</v>
      </c>
      <c r="M253" s="98">
        <f t="shared" si="14"/>
        <v>0.51266176490077886</v>
      </c>
      <c r="N253" s="98">
        <f t="shared" si="15"/>
        <v>0.60633709750952236</v>
      </c>
      <c r="O253" s="98">
        <f t="shared" si="12"/>
        <v>0.5483993678366581</v>
      </c>
      <c r="V253" s="98">
        <f t="shared" si="16"/>
        <v>0.13463931823406627</v>
      </c>
      <c r="W253" s="90">
        <f>'Dívida Pública - Valor'!O170+'Dívida Pública - Valor'!P170</f>
        <v>7.8118896032023696E-2</v>
      </c>
    </row>
    <row r="254" spans="1:23" x14ac:dyDescent="0.25">
      <c r="A254" s="76">
        <v>40909</v>
      </c>
      <c r="B254" s="90">
        <f>'Dívida Pública - Valor'!M171</f>
        <v>0.35017998880521073</v>
      </c>
      <c r="C254" s="90">
        <f>Reservas!I255</f>
        <v>0.13631965804714313</v>
      </c>
      <c r="D254" s="90">
        <f>Reservas!J255</f>
        <v>0</v>
      </c>
      <c r="E254" s="90">
        <f>'Dívida Pública - Valor'!U171</f>
        <v>7.0470447798490002E-2</v>
      </c>
      <c r="F254" s="90">
        <f>'Dívida Pública - Valor'!S171+'Dívida Pública - Valor'!O171</f>
        <v>0.51851894239372021</v>
      </c>
      <c r="G254" s="91">
        <f>'Dívida Pública - Valor'!R171</f>
        <v>7.6392459436907811E-2</v>
      </c>
      <c r="I254" s="98">
        <f t="shared" si="17"/>
        <v>-3.8451152257123644E-2</v>
      </c>
      <c r="K254" s="98">
        <f t="shared" si="13"/>
        <v>0.35017998880521073</v>
      </c>
      <c r="L254" s="98">
        <f t="shared" si="11"/>
        <v>0.44804849459523022</v>
      </c>
      <c r="M254" s="98">
        <f t="shared" si="14"/>
        <v>0.51851894239372021</v>
      </c>
      <c r="N254" s="98">
        <f t="shared" si="15"/>
        <v>0.59491140183062807</v>
      </c>
      <c r="O254" s="98">
        <f t="shared" si="12"/>
        <v>0.55697009465084391</v>
      </c>
      <c r="V254" s="98">
        <f t="shared" si="16"/>
        <v>0.13631965804714313</v>
      </c>
      <c r="W254" s="90">
        <f>'Dívida Pública - Valor'!O171+'Dívida Pública - Valor'!P171</f>
        <v>0.10301711689045626</v>
      </c>
    </row>
    <row r="255" spans="1:23" x14ac:dyDescent="0.25">
      <c r="A255" s="76">
        <v>40940</v>
      </c>
      <c r="B255" s="90">
        <f>'Dívida Pública - Valor'!M172</f>
        <v>0.35188073686332833</v>
      </c>
      <c r="C255" s="90">
        <f>Reservas!I256</f>
        <v>0.13745620711626064</v>
      </c>
      <c r="D255" s="90">
        <f>Reservas!J256</f>
        <v>0</v>
      </c>
      <c r="E255" s="90">
        <f>'Dívida Pública - Valor'!U172</f>
        <v>7.017766621487595E-2</v>
      </c>
      <c r="F255" s="90">
        <f>'Dívida Pública - Valor'!S172+'Dívida Pública - Valor'!O172</f>
        <v>0.52274088341835623</v>
      </c>
      <c r="G255" s="91">
        <f>'Dívida Pública - Valor'!R172</f>
        <v>8.9325633997841783E-2</v>
      </c>
      <c r="I255" s="98">
        <f t="shared" si="17"/>
        <v>-3.6773726776108684E-2</v>
      </c>
      <c r="K255" s="98">
        <f t="shared" si="13"/>
        <v>0.35188073686332833</v>
      </c>
      <c r="L255" s="98">
        <f t="shared" si="11"/>
        <v>0.45256321720348025</v>
      </c>
      <c r="M255" s="98">
        <f t="shared" si="14"/>
        <v>0.52274088341835623</v>
      </c>
      <c r="N255" s="98">
        <f t="shared" si="15"/>
        <v>0.612066517416198</v>
      </c>
      <c r="O255" s="98">
        <f t="shared" si="12"/>
        <v>0.55951461019446491</v>
      </c>
      <c r="V255" s="98">
        <f t="shared" si="16"/>
        <v>0.13745620711626064</v>
      </c>
      <c r="W255" s="90">
        <f>'Dívida Pública - Valor'!O172+'Dívida Pública - Valor'!P172</f>
        <v>0.1029294890636825</v>
      </c>
    </row>
    <row r="256" spans="1:23" x14ac:dyDescent="0.25">
      <c r="A256" s="76">
        <v>40969</v>
      </c>
      <c r="B256" s="90">
        <f>'Dívida Pública - Valor'!M173</f>
        <v>0.34262922707899324</v>
      </c>
      <c r="C256" s="90">
        <f>Reservas!I257</f>
        <v>0.14146140191610848</v>
      </c>
      <c r="D256" s="90">
        <f>Reservas!J257</f>
        <v>0</v>
      </c>
      <c r="E256" s="90">
        <f>'Dívida Pública - Valor'!U173</f>
        <v>7.0101734980381275E-2</v>
      </c>
      <c r="F256" s="90">
        <f>'Dívida Pública - Valor'!S173+'Dívida Pública - Valor'!O173</f>
        <v>0.52717859656209431</v>
      </c>
      <c r="G256" s="91">
        <f>'Dívida Pública - Valor'!R173</f>
        <v>7.2996655765117893E-2</v>
      </c>
      <c r="I256" s="98">
        <f t="shared" si="17"/>
        <v>-2.7013767413388678E-2</v>
      </c>
      <c r="K256" s="98">
        <f t="shared" si="13"/>
        <v>0.34262922707899324</v>
      </c>
      <c r="L256" s="98">
        <f t="shared" si="11"/>
        <v>0.45707686158171301</v>
      </c>
      <c r="M256" s="98">
        <f t="shared" si="14"/>
        <v>0.52717859656209431</v>
      </c>
      <c r="N256" s="98">
        <f t="shared" si="15"/>
        <v>0.60017525232721225</v>
      </c>
      <c r="O256" s="98">
        <f t="shared" si="12"/>
        <v>0.55419236397548299</v>
      </c>
      <c r="V256" s="98">
        <f t="shared" si="16"/>
        <v>0.14146140191610848</v>
      </c>
      <c r="W256" s="90">
        <f>'Dívida Pública - Valor'!O173+'Dívida Pública - Valor'!P173</f>
        <v>0.10689078706683723</v>
      </c>
    </row>
    <row r="257" spans="1:23" x14ac:dyDescent="0.25">
      <c r="A257" s="76">
        <v>41000</v>
      </c>
      <c r="B257" s="90">
        <f>'Dívida Pública - Valor'!M174</f>
        <v>0.33489370308494687</v>
      </c>
      <c r="C257" s="90">
        <f>Reservas!I258</f>
        <v>0.14579826965149204</v>
      </c>
      <c r="D257" s="90">
        <f>Reservas!J258</f>
        <v>0</v>
      </c>
      <c r="E257" s="90">
        <f>'Dívida Pública - Valor'!U174</f>
        <v>7.0107644479616704E-2</v>
      </c>
      <c r="F257" s="90">
        <f>'Dívida Pública - Valor'!S174+'Dívida Pública - Valor'!O174</f>
        <v>0.53198568646655919</v>
      </c>
      <c r="G257" s="91">
        <f>'Dívida Pública - Valor'!R174</f>
        <v>7.65500551828832E-2</v>
      </c>
      <c r="I257" s="98">
        <f t="shared" si="17"/>
        <v>-1.8813930749496388E-2</v>
      </c>
      <c r="K257" s="98">
        <f t="shared" si="13"/>
        <v>0.33489370308494687</v>
      </c>
      <c r="L257" s="98">
        <f t="shared" si="11"/>
        <v>0.46187804198694249</v>
      </c>
      <c r="M257" s="98">
        <f t="shared" si="14"/>
        <v>0.53198568646655919</v>
      </c>
      <c r="N257" s="98">
        <f t="shared" si="15"/>
        <v>0.60853574164944235</v>
      </c>
      <c r="O257" s="98">
        <f t="shared" si="12"/>
        <v>0.55079961721605564</v>
      </c>
      <c r="V257" s="98">
        <f t="shared" si="16"/>
        <v>0.14579826965149204</v>
      </c>
      <c r="W257" s="90">
        <f>'Dívida Pública - Valor'!O174+'Dívida Pública - Valor'!P174</f>
        <v>0.10982347938574176</v>
      </c>
    </row>
    <row r="258" spans="1:23" x14ac:dyDescent="0.25">
      <c r="A258" s="76">
        <v>41030</v>
      </c>
      <c r="B258" s="90">
        <f>'Dívida Pública - Valor'!M175</f>
        <v>0.32743469998519292</v>
      </c>
      <c r="C258" s="90">
        <f>Reservas!I259</f>
        <v>0.14588357589083961</v>
      </c>
      <c r="D258" s="90">
        <f>Reservas!J259</f>
        <v>0</v>
      </c>
      <c r="E258" s="90">
        <f>'Dívida Pública - Valor'!U175</f>
        <v>7.04876406267025E-2</v>
      </c>
      <c r="F258" s="90">
        <f>'Dívida Pública - Valor'!S175+'Dívida Pública - Valor'!O175</f>
        <v>0.53228927315637953</v>
      </c>
      <c r="G258" s="91">
        <f>'Dívida Pública - Valor'!R175</f>
        <v>8.343466442138224E-2</v>
      </c>
      <c r="I258" s="98">
        <f t="shared" si="17"/>
        <v>-1.1516643346355493E-2</v>
      </c>
      <c r="K258" s="98">
        <f t="shared" si="13"/>
        <v>0.32743469998519292</v>
      </c>
      <c r="L258" s="98">
        <f t="shared" si="11"/>
        <v>0.46180163252967704</v>
      </c>
      <c r="M258" s="98">
        <f t="shared" si="14"/>
        <v>0.53228927315637953</v>
      </c>
      <c r="N258" s="98">
        <f t="shared" si="15"/>
        <v>0.61572393757776178</v>
      </c>
      <c r="O258" s="98">
        <f t="shared" si="12"/>
        <v>0.54380591650273502</v>
      </c>
      <c r="V258" s="98">
        <f t="shared" si="16"/>
        <v>0.14588357589083961</v>
      </c>
      <c r="W258" s="90">
        <f>'Dívida Pública - Valor'!O175+'Dívida Pública - Valor'!P175</f>
        <v>0.10281533159707422</v>
      </c>
    </row>
    <row r="259" spans="1:23" x14ac:dyDescent="0.25">
      <c r="A259" s="76">
        <v>41061</v>
      </c>
      <c r="B259" s="90">
        <f>'Dívida Pública - Valor'!M176</f>
        <v>0.32784364731289645</v>
      </c>
      <c r="C259" s="90">
        <f>Reservas!I260</f>
        <v>0.14736294466611369</v>
      </c>
      <c r="D259" s="90">
        <f>Reservas!J260</f>
        <v>0</v>
      </c>
      <c r="E259" s="90">
        <f>'Dívida Pública - Valor'!U176</f>
        <v>7.2405100315152626E-2</v>
      </c>
      <c r="F259" s="90">
        <f>'Dívida Pública - Valor'!S176+'Dívida Pública - Valor'!O176</f>
        <v>0.53420100762485312</v>
      </c>
      <c r="G259" s="91">
        <f>'Dívida Pública - Valor'!R176</f>
        <v>9.0195923323430766E-2</v>
      </c>
      <c r="I259" s="98">
        <f t="shared" si="17"/>
        <v>-1.3410684669309669E-2</v>
      </c>
      <c r="K259" s="98">
        <f t="shared" si="13"/>
        <v>0.32784364731289645</v>
      </c>
      <c r="L259" s="98">
        <f t="shared" si="11"/>
        <v>0.46179590730970049</v>
      </c>
      <c r="M259" s="98">
        <f t="shared" si="14"/>
        <v>0.53420100762485312</v>
      </c>
      <c r="N259" s="98">
        <f t="shared" si="15"/>
        <v>0.62439693094828386</v>
      </c>
      <c r="O259" s="98">
        <f t="shared" si="12"/>
        <v>0.54761169229416273</v>
      </c>
      <c r="V259" s="98">
        <f t="shared" si="16"/>
        <v>0.14736294466611369</v>
      </c>
      <c r="W259" s="90">
        <f>'Dívida Pública - Valor'!O176+'Dívida Pública - Valor'!P176</f>
        <v>9.683228179256291E-2</v>
      </c>
    </row>
    <row r="260" spans="1:23" x14ac:dyDescent="0.25">
      <c r="A260" s="76">
        <v>41091</v>
      </c>
      <c r="B260" s="90">
        <f>'Dívida Pública - Valor'!M177</f>
        <v>0.32511162685357686</v>
      </c>
      <c r="C260" s="90">
        <f>Reservas!I261</f>
        <v>0.14894066869013833</v>
      </c>
      <c r="D260" s="90">
        <f>Reservas!J261</f>
        <v>0</v>
      </c>
      <c r="E260" s="90">
        <f>'Dívida Pública - Valor'!U177</f>
        <v>7.2049157255424046E-2</v>
      </c>
      <c r="F260" s="90">
        <f>'Dívida Pública - Valor'!S177+'Dívida Pública - Valor'!O177</f>
        <v>0.53594542752944996</v>
      </c>
      <c r="G260" s="91">
        <f>'Dívida Pública - Valor'!R177</f>
        <v>5.9944427558584409E-2</v>
      </c>
      <c r="I260" s="98">
        <f t="shared" si="17"/>
        <v>-1.0156025269689284E-2</v>
      </c>
      <c r="K260" s="98">
        <f t="shared" si="13"/>
        <v>0.32511162685357686</v>
      </c>
      <c r="L260" s="98">
        <f t="shared" si="11"/>
        <v>0.46389627027402591</v>
      </c>
      <c r="M260" s="98">
        <f t="shared" si="14"/>
        <v>0.53594542752944996</v>
      </c>
      <c r="N260" s="98">
        <f t="shared" si="15"/>
        <v>0.59588985508803438</v>
      </c>
      <c r="O260" s="98">
        <f t="shared" si="12"/>
        <v>0.54610145279913924</v>
      </c>
      <c r="V260" s="98">
        <f t="shared" si="16"/>
        <v>0.14894066869013833</v>
      </c>
      <c r="W260" s="90">
        <f>'Dívida Pública - Valor'!O177+'Dívida Pública - Valor'!P177</f>
        <v>0.12182706936445238</v>
      </c>
    </row>
    <row r="261" spans="1:23" x14ac:dyDescent="0.25">
      <c r="A261" s="76">
        <v>41122</v>
      </c>
      <c r="B261" s="90">
        <f>'Dívida Pública - Valor'!M178</f>
        <v>0.32598232429037599</v>
      </c>
      <c r="C261" s="90">
        <f>Reservas!I262</f>
        <v>0.15003456807222398</v>
      </c>
      <c r="D261" s="90">
        <f>Reservas!J262</f>
        <v>0</v>
      </c>
      <c r="E261" s="90">
        <f>'Dívida Pública - Valor'!U178</f>
        <v>7.1531639952370177E-2</v>
      </c>
      <c r="F261" s="90">
        <f>'Dívida Pública - Valor'!S178+'Dívida Pública - Valor'!O178</f>
        <v>0.53330634547995814</v>
      </c>
      <c r="G261" s="91">
        <f>'Dívida Pública - Valor'!R178</f>
        <v>5.8783899134139776E-2</v>
      </c>
      <c r="I261" s="98">
        <f t="shared" si="17"/>
        <v>-1.4242186835011994E-2</v>
      </c>
      <c r="K261" s="98">
        <f t="shared" si="13"/>
        <v>0.32598232429037599</v>
      </c>
      <c r="L261" s="98">
        <f t="shared" ref="L261:L300" si="18">F261-E261</f>
        <v>0.46177470552758798</v>
      </c>
      <c r="M261" s="98">
        <f t="shared" si="14"/>
        <v>0.53330634547995814</v>
      </c>
      <c r="N261" s="98">
        <f t="shared" si="15"/>
        <v>0.59209024461409787</v>
      </c>
      <c r="O261" s="98">
        <f t="shared" ref="O261:O300" si="19">B261+C261+E261</f>
        <v>0.54754853231497014</v>
      </c>
      <c r="V261" s="98">
        <f t="shared" si="16"/>
        <v>0.15003456807222398</v>
      </c>
      <c r="W261" s="90">
        <f>'Dívida Pública - Valor'!O178+'Dívida Pública - Valor'!P178</f>
        <v>0.12499644871241249</v>
      </c>
    </row>
    <row r="262" spans="1:23" x14ac:dyDescent="0.25">
      <c r="A262" s="76">
        <v>41153</v>
      </c>
      <c r="B262" s="90">
        <f>'Dívida Pública - Valor'!M179</f>
        <v>0.32624070419881396</v>
      </c>
      <c r="C262" s="90">
        <f>Reservas!I263</f>
        <v>0.15151911717527047</v>
      </c>
      <c r="D262" s="90">
        <f>Reservas!J263</f>
        <v>0</v>
      </c>
      <c r="E262" s="90">
        <f>'Dívida Pública - Valor'!U179</f>
        <v>7.0945972054617099E-2</v>
      </c>
      <c r="F262" s="90">
        <f>'Dívida Pública - Valor'!S179+'Dívida Pública - Valor'!O179</f>
        <v>0.54050259291857583</v>
      </c>
      <c r="G262" s="91">
        <f>'Dívida Pública - Valor'!R179</f>
        <v>5.7437093039871684E-2</v>
      </c>
      <c r="I262" s="98">
        <f t="shared" si="17"/>
        <v>-8.203200510125741E-3</v>
      </c>
      <c r="K262" s="98">
        <f t="shared" ref="K262:K311" si="20">B262</f>
        <v>0.32624070419881396</v>
      </c>
      <c r="L262" s="98">
        <f t="shared" si="18"/>
        <v>0.46955662086395872</v>
      </c>
      <c r="M262" s="98">
        <f t="shared" ref="M262:M311" si="21">F262</f>
        <v>0.54050259291857583</v>
      </c>
      <c r="N262" s="98">
        <f t="shared" ref="N262:N301" si="22">G262+F262</f>
        <v>0.59793968595844749</v>
      </c>
      <c r="O262" s="98">
        <f t="shared" si="19"/>
        <v>0.54870579342870152</v>
      </c>
      <c r="V262" s="98">
        <f t="shared" ref="V262:V325" si="23">C262</f>
        <v>0.15151911717527047</v>
      </c>
      <c r="W262" s="90">
        <f>'Dívida Pública - Valor'!O179+'Dívida Pública - Valor'!P179</f>
        <v>0.12677593600193149</v>
      </c>
    </row>
    <row r="263" spans="1:23" x14ac:dyDescent="0.25">
      <c r="A263" s="76">
        <v>41183</v>
      </c>
      <c r="B263" s="90">
        <f>'Dívida Pública - Valor'!M180</f>
        <v>0.32457213619145747</v>
      </c>
      <c r="C263" s="90">
        <f>Reservas!I264</f>
        <v>0.15157160270703668</v>
      </c>
      <c r="D263" s="90">
        <f>Reservas!J264</f>
        <v>0</v>
      </c>
      <c r="E263" s="90">
        <f>'Dívida Pública - Valor'!U180</f>
        <v>7.4679958432368632E-2</v>
      </c>
      <c r="F263" s="90">
        <f>'Dívida Pública - Valor'!S180+'Dívida Pública - Valor'!O180</f>
        <v>0.54555737165580986</v>
      </c>
      <c r="G263" s="91">
        <f>'Dívida Pública - Valor'!R180</f>
        <v>5.4255233852662968E-2</v>
      </c>
      <c r="I263" s="98">
        <f t="shared" si="17"/>
        <v>-5.2663256750529186E-3</v>
      </c>
      <c r="K263" s="98">
        <f t="shared" si="20"/>
        <v>0.32457213619145747</v>
      </c>
      <c r="L263" s="98">
        <f t="shared" si="18"/>
        <v>0.47087741322344123</v>
      </c>
      <c r="M263" s="98">
        <f t="shared" si="21"/>
        <v>0.54555737165580986</v>
      </c>
      <c r="N263" s="98">
        <f t="shared" si="22"/>
        <v>0.59981260550847282</v>
      </c>
      <c r="O263" s="98">
        <f t="shared" si="19"/>
        <v>0.55082369733086278</v>
      </c>
      <c r="V263" s="98">
        <f t="shared" si="23"/>
        <v>0.15157160270703668</v>
      </c>
      <c r="W263" s="90">
        <f>'Dívida Pública - Valor'!O180+'Dívida Pública - Valor'!P180</f>
        <v>0.12761290952477433</v>
      </c>
    </row>
    <row r="264" spans="1:23" x14ac:dyDescent="0.25">
      <c r="A264" s="76">
        <v>41214</v>
      </c>
      <c r="B264" s="90">
        <f>'Dívida Pública - Valor'!M181</f>
        <v>0.32104627092759713</v>
      </c>
      <c r="C264" s="90">
        <f>Reservas!I265</f>
        <v>0.15269276280920299</v>
      </c>
      <c r="D264" s="90">
        <f>Reservas!J265</f>
        <v>0</v>
      </c>
      <c r="E264" s="90">
        <f>'Dívida Pública - Valor'!U181</f>
        <v>7.4679843905528204E-2</v>
      </c>
      <c r="F264" s="90">
        <f>'Dívida Pública - Valor'!S181+'Dívida Pública - Valor'!O181</f>
        <v>0.54690839079237996</v>
      </c>
      <c r="G264" s="91">
        <f>'Dívida Pública - Valor'!R181</f>
        <v>5.8068481859012366E-2</v>
      </c>
      <c r="I264" s="98">
        <f t="shared" si="17"/>
        <v>-1.5104868499483115E-3</v>
      </c>
      <c r="K264" s="98">
        <f t="shared" si="20"/>
        <v>0.32104627092759713</v>
      </c>
      <c r="L264" s="98">
        <f t="shared" si="18"/>
        <v>0.47222854688685179</v>
      </c>
      <c r="M264" s="98">
        <f t="shared" si="21"/>
        <v>0.54690839079237996</v>
      </c>
      <c r="N264" s="98">
        <f t="shared" si="22"/>
        <v>0.60497687265139233</v>
      </c>
      <c r="O264" s="98">
        <f t="shared" si="19"/>
        <v>0.54841887764232833</v>
      </c>
      <c r="V264" s="98">
        <f t="shared" si="23"/>
        <v>0.15269276280920299</v>
      </c>
      <c r="W264" s="90">
        <f>'Dívida Pública - Valor'!O181+'Dívida Pública - Valor'!P181</f>
        <v>0.12725046090180298</v>
      </c>
    </row>
    <row r="265" spans="1:23" x14ac:dyDescent="0.25">
      <c r="A265" s="76">
        <v>41244</v>
      </c>
      <c r="B265" s="90">
        <f>'Dívida Pública - Valor'!M182</f>
        <v>0.32194399720858363</v>
      </c>
      <c r="C265" s="90">
        <f>Reservas!I266</f>
        <v>0.15146745484921562</v>
      </c>
      <c r="D265" s="90">
        <f>Reservas!J266</f>
        <v>2.218750266383985E-3</v>
      </c>
      <c r="E265" s="90">
        <f>'Dívida Pública - Valor'!U182</f>
        <v>7.7194531885088763E-2</v>
      </c>
      <c r="F265" s="90">
        <f>'Dívida Pública - Valor'!S182+'Dívida Pública - Valor'!O182</f>
        <v>0.53667189018767292</v>
      </c>
      <c r="G265" s="91">
        <f>'Dívida Pública - Valor'!R182</f>
        <v>7.9470657226121066E-2</v>
      </c>
      <c r="I265" s="98">
        <f t="shared" si="17"/>
        <v>-1.3934093755215093E-2</v>
      </c>
      <c r="K265" s="98">
        <f t="shared" si="20"/>
        <v>0.32194399720858363</v>
      </c>
      <c r="L265" s="98">
        <f t="shared" si="18"/>
        <v>0.45947735830258418</v>
      </c>
      <c r="M265" s="98">
        <f t="shared" si="21"/>
        <v>0.53667189018767292</v>
      </c>
      <c r="N265" s="98">
        <f t="shared" si="22"/>
        <v>0.61614254741379404</v>
      </c>
      <c r="O265" s="98">
        <f t="shared" si="19"/>
        <v>0.55060598394288796</v>
      </c>
      <c r="V265" s="98">
        <f t="shared" si="23"/>
        <v>0.15146745484921562</v>
      </c>
      <c r="W265" s="90">
        <f>'Dívida Pública - Valor'!O182+'Dívida Pública - Valor'!P182</f>
        <v>0.10883094078802262</v>
      </c>
    </row>
    <row r="266" spans="1:23" x14ac:dyDescent="0.25">
      <c r="A266" s="76">
        <v>41275</v>
      </c>
      <c r="B266" s="90">
        <f>'Dívida Pública - Valor'!M183</f>
        <v>0.32155293498339055</v>
      </c>
      <c r="C266" s="90">
        <f>Reservas!I267</f>
        <v>0.15128410503356252</v>
      </c>
      <c r="D266" s="90">
        <f>Reservas!J267</f>
        <v>1.7906967228224298E-3</v>
      </c>
      <c r="E266" s="90">
        <f>'Dívida Pública - Valor'!U183</f>
        <v>7.6355979684138944E-2</v>
      </c>
      <c r="F266" s="90">
        <f>'Dívida Pública - Valor'!S183+'Dívida Pública - Valor'!O183</f>
        <v>0.53961038203711453</v>
      </c>
      <c r="G266" s="91">
        <f>'Dívida Pública - Valor'!R183</f>
        <v>5.0611928898789044E-2</v>
      </c>
      <c r="I266" s="98">
        <f t="shared" si="17"/>
        <v>-9.5826376639774891E-3</v>
      </c>
      <c r="K266" s="98">
        <f t="shared" si="20"/>
        <v>0.32155293498339055</v>
      </c>
      <c r="L266" s="98">
        <f t="shared" si="18"/>
        <v>0.4632544023529756</v>
      </c>
      <c r="M266" s="98">
        <f t="shared" si="21"/>
        <v>0.53961038203711453</v>
      </c>
      <c r="N266" s="98">
        <f t="shared" si="22"/>
        <v>0.5902223109359036</v>
      </c>
      <c r="O266" s="98">
        <f t="shared" si="19"/>
        <v>0.54919301970109202</v>
      </c>
      <c r="V266" s="98">
        <f t="shared" si="23"/>
        <v>0.15128410503356252</v>
      </c>
      <c r="W266" s="90">
        <f>'Dívida Pública - Valor'!O183+'Dívida Pública - Valor'!P183</f>
        <v>0.13311269776686385</v>
      </c>
    </row>
    <row r="267" spans="1:23" x14ac:dyDescent="0.25">
      <c r="A267" s="76">
        <v>41306</v>
      </c>
      <c r="B267" s="90">
        <f>'Dívida Pública - Valor'!M184</f>
        <v>0.32572332530523629</v>
      </c>
      <c r="C267" s="90">
        <f>Reservas!I268</f>
        <v>0.15152898933295658</v>
      </c>
      <c r="D267" s="90">
        <f>Reservas!J268</f>
        <v>1.1340088734065796E-3</v>
      </c>
      <c r="E267" s="90">
        <f>'Dívida Pública - Valor'!U184</f>
        <v>7.6054639339379476E-2</v>
      </c>
      <c r="F267" s="90">
        <f>'Dívida Pública - Valor'!S184+'Dívida Pública - Valor'!O184</f>
        <v>0.53996381214714761</v>
      </c>
      <c r="G267" s="91">
        <f>'Dívida Pública - Valor'!R184</f>
        <v>5.2724107543670136E-2</v>
      </c>
      <c r="I267" s="98">
        <f t="shared" si="17"/>
        <v>-1.3343141830424732E-2</v>
      </c>
      <c r="K267" s="98">
        <f t="shared" si="20"/>
        <v>0.32572332530523629</v>
      </c>
      <c r="L267" s="98">
        <f t="shared" si="18"/>
        <v>0.46390917280776811</v>
      </c>
      <c r="M267" s="98">
        <f t="shared" si="21"/>
        <v>0.53996381214714761</v>
      </c>
      <c r="N267" s="98">
        <f t="shared" si="22"/>
        <v>0.5926879196908178</v>
      </c>
      <c r="O267" s="98">
        <f t="shared" si="19"/>
        <v>0.55330695397757235</v>
      </c>
      <c r="V267" s="98">
        <f t="shared" si="23"/>
        <v>0.15152898933295658</v>
      </c>
      <c r="W267" s="90">
        <f>'Dívida Pública - Valor'!O184+'Dívida Pública - Valor'!P184</f>
        <v>0.130273360629416</v>
      </c>
    </row>
    <row r="268" spans="1:23" x14ac:dyDescent="0.25">
      <c r="A268" s="76">
        <v>41334</v>
      </c>
      <c r="B268" s="90">
        <f>'Dívida Pública - Valor'!M185</f>
        <v>0.32398998405095902</v>
      </c>
      <c r="C268" s="90">
        <f>Reservas!I269</f>
        <v>0.15294428308689595</v>
      </c>
      <c r="D268" s="90">
        <f>Reservas!J269</f>
        <v>0</v>
      </c>
      <c r="E268" s="90">
        <f>'Dívida Pública - Valor'!U185</f>
        <v>7.571442830294936E-2</v>
      </c>
      <c r="F268" s="90">
        <f>'Dívida Pública - Valor'!S185+'Dívida Pública - Valor'!O185</f>
        <v>0.54053991908165355</v>
      </c>
      <c r="G268" s="91">
        <f>'Dívida Pública - Valor'!R185</f>
        <v>5.1009335196736651E-2</v>
      </c>
      <c r="I268" s="98">
        <f t="shared" si="17"/>
        <v>-1.2108776359150808E-2</v>
      </c>
      <c r="K268" s="98">
        <f t="shared" si="20"/>
        <v>0.32398998405095902</v>
      </c>
      <c r="L268" s="98">
        <f t="shared" si="18"/>
        <v>0.46482549077870416</v>
      </c>
      <c r="M268" s="98">
        <f t="shared" si="21"/>
        <v>0.54053991908165355</v>
      </c>
      <c r="N268" s="98">
        <f t="shared" si="22"/>
        <v>0.59154925427839022</v>
      </c>
      <c r="O268" s="98">
        <f t="shared" si="19"/>
        <v>0.55264869544080431</v>
      </c>
      <c r="V268" s="98">
        <f t="shared" si="23"/>
        <v>0.15294428308689595</v>
      </c>
      <c r="W268" s="90">
        <f>'Dívida Pública - Valor'!O185+'Dívida Pública - Valor'!P185</f>
        <v>0.1357401791239557</v>
      </c>
    </row>
    <row r="269" spans="1:23" x14ac:dyDescent="0.25">
      <c r="A269" s="76">
        <v>41365</v>
      </c>
      <c r="B269" s="90">
        <f>'Dívida Pública - Valor'!M186</f>
        <v>0.32160464171968473</v>
      </c>
      <c r="C269" s="90">
        <f>Reservas!I270</f>
        <v>0.15310706607194419</v>
      </c>
      <c r="D269" s="90">
        <f>Reservas!J270</f>
        <v>0</v>
      </c>
      <c r="E269" s="90">
        <f>'Dívida Pública - Valor'!U186</f>
        <v>7.4888183198704827E-2</v>
      </c>
      <c r="F269" s="90">
        <f>'Dívida Pública - Valor'!S186+'Dívida Pública - Valor'!O186</f>
        <v>0.53820706957765951</v>
      </c>
      <c r="G269" s="91">
        <f>'Dívida Pública - Valor'!R186</f>
        <v>4.7603526404027569E-2</v>
      </c>
      <c r="I269" s="98">
        <f t="shared" si="17"/>
        <v>-1.1392821412674226E-2</v>
      </c>
      <c r="K269" s="98">
        <f t="shared" si="20"/>
        <v>0.32160464171968473</v>
      </c>
      <c r="L269" s="98">
        <f t="shared" si="18"/>
        <v>0.46331888637895469</v>
      </c>
      <c r="M269" s="98">
        <f t="shared" si="21"/>
        <v>0.53820706957765951</v>
      </c>
      <c r="N269" s="98">
        <f t="shared" si="22"/>
        <v>0.58581059598168705</v>
      </c>
      <c r="O269" s="98">
        <f t="shared" si="19"/>
        <v>0.54959989099033368</v>
      </c>
      <c r="V269" s="98">
        <f t="shared" si="23"/>
        <v>0.15310706607194419</v>
      </c>
      <c r="W269" s="90">
        <f>'Dívida Pública - Valor'!O186+'Dívida Pública - Valor'!P186</f>
        <v>0.13832933647726983</v>
      </c>
    </row>
    <row r="270" spans="1:23" x14ac:dyDescent="0.25">
      <c r="A270" s="76">
        <v>41395</v>
      </c>
      <c r="B270" s="90">
        <f>'Dívida Pública - Valor'!M187</f>
        <v>0.31534151339300515</v>
      </c>
      <c r="C270" s="90">
        <f>Reservas!I271</f>
        <v>0.1514727059962189</v>
      </c>
      <c r="D270" s="90">
        <f>Reservas!J271</f>
        <v>0</v>
      </c>
      <c r="E270" s="90">
        <f>'Dívida Pública - Valor'!U187</f>
        <v>7.5443657637009984E-2</v>
      </c>
      <c r="F270" s="90">
        <f>'Dívida Pública - Valor'!S187+'Dívida Pública - Valor'!O187</f>
        <v>0.53973313045622562</v>
      </c>
      <c r="G270" s="91">
        <f>'Dívida Pública - Valor'!R187</f>
        <v>4.1546327958793039E-2</v>
      </c>
      <c r="I270" s="98">
        <f t="shared" si="17"/>
        <v>-2.524746570008396E-3</v>
      </c>
      <c r="K270" s="98">
        <f t="shared" si="20"/>
        <v>0.31534151339300515</v>
      </c>
      <c r="L270" s="98">
        <f t="shared" si="18"/>
        <v>0.46428947281921562</v>
      </c>
      <c r="M270" s="98">
        <f t="shared" si="21"/>
        <v>0.53973313045622562</v>
      </c>
      <c r="N270" s="98">
        <f t="shared" si="22"/>
        <v>0.58127945841501871</v>
      </c>
      <c r="O270" s="98">
        <f t="shared" si="19"/>
        <v>0.54225787702623407</v>
      </c>
      <c r="V270" s="98">
        <f t="shared" si="23"/>
        <v>0.1514727059962189</v>
      </c>
      <c r="W270" s="90">
        <f>'Dívida Pública - Valor'!O187+'Dívida Pública - Valor'!P187</f>
        <v>0.14219486455425789</v>
      </c>
    </row>
    <row r="271" spans="1:23" x14ac:dyDescent="0.25">
      <c r="A271" s="76">
        <v>41426</v>
      </c>
      <c r="B271" s="90">
        <f>'Dívida Pública - Valor'!M188</f>
        <v>0.31191083043424433</v>
      </c>
      <c r="C271" s="90">
        <f>Reservas!I272</f>
        <v>0.14947585158225812</v>
      </c>
      <c r="D271" s="90">
        <f>Reservas!J272</f>
        <v>6.9072454455476791E-4</v>
      </c>
      <c r="E271" s="90">
        <f>'Dívida Pública - Valor'!U188</f>
        <v>7.5265363059479951E-2</v>
      </c>
      <c r="F271" s="90">
        <f>'Dívida Pública - Valor'!S188+'Dívida Pública - Valor'!O188</f>
        <v>0.53606276796045615</v>
      </c>
      <c r="G271" s="91">
        <f>'Dívida Pública - Valor'!R188</f>
        <v>5.0210577708854856E-2</v>
      </c>
      <c r="I271" s="98">
        <f t="shared" si="17"/>
        <v>-5.8927711552625439E-4</v>
      </c>
      <c r="K271" s="98">
        <f t="shared" si="20"/>
        <v>0.31191083043424433</v>
      </c>
      <c r="L271" s="98">
        <f t="shared" si="18"/>
        <v>0.4607974049009762</v>
      </c>
      <c r="M271" s="98">
        <f t="shared" si="21"/>
        <v>0.53606276796045615</v>
      </c>
      <c r="N271" s="98">
        <f t="shared" si="22"/>
        <v>0.586273345669311</v>
      </c>
      <c r="O271" s="98">
        <f t="shared" si="19"/>
        <v>0.53665204507598241</v>
      </c>
      <c r="V271" s="98">
        <f t="shared" si="23"/>
        <v>0.14947585158225812</v>
      </c>
      <c r="W271" s="90">
        <f>'Dívida Pública - Valor'!O188+'Dívida Pública - Valor'!P188</f>
        <v>0.13130959123696875</v>
      </c>
    </row>
    <row r="272" spans="1:23" x14ac:dyDescent="0.25">
      <c r="A272" s="76">
        <v>41456</v>
      </c>
      <c r="B272" s="90">
        <f>'Dívida Pública - Valor'!M189</f>
        <v>0.30794394505669925</v>
      </c>
      <c r="C272" s="90">
        <f>Reservas!I273</f>
        <v>0.15041856065791895</v>
      </c>
      <c r="D272" s="90">
        <f>Reservas!J273</f>
        <v>6.9029103834815418E-4</v>
      </c>
      <c r="E272" s="90">
        <f>'Dívida Pública - Valor'!U189</f>
        <v>7.5102748853046811E-2</v>
      </c>
      <c r="F272" s="90">
        <f>'Dívida Pública - Valor'!S189+'Dívida Pública - Valor'!O189</f>
        <v>0.5369239733341985</v>
      </c>
      <c r="G272" s="91">
        <f>'Dívida Pública - Valor'!R189</f>
        <v>3.8861883063225341E-2</v>
      </c>
      <c r="I272" s="98">
        <f t="shared" si="17"/>
        <v>3.4587187665335306E-3</v>
      </c>
      <c r="K272" s="98">
        <f t="shared" si="20"/>
        <v>0.30794394505669925</v>
      </c>
      <c r="L272" s="98">
        <f t="shared" si="18"/>
        <v>0.4618212244811517</v>
      </c>
      <c r="M272" s="98">
        <f t="shared" si="21"/>
        <v>0.5369239733341985</v>
      </c>
      <c r="N272" s="98">
        <f t="shared" si="22"/>
        <v>0.57578585639742386</v>
      </c>
      <c r="O272" s="98">
        <f t="shared" si="19"/>
        <v>0.53346525456766503</v>
      </c>
      <c r="V272" s="98">
        <f t="shared" si="23"/>
        <v>0.15041856065791895</v>
      </c>
      <c r="W272" s="90">
        <f>'Dívida Pública - Valor'!O189+'Dívida Pública - Valor'!P189</f>
        <v>0.14012050516621447</v>
      </c>
    </row>
    <row r="273" spans="1:23" x14ac:dyDescent="0.25">
      <c r="A273" s="76">
        <v>41487</v>
      </c>
      <c r="B273" s="90">
        <f>'Dívida Pública - Valor'!M190</f>
        <v>0.30580482861712388</v>
      </c>
      <c r="C273" s="90">
        <f>Reservas!I274</f>
        <v>0.14860573857496745</v>
      </c>
      <c r="D273" s="90">
        <f>Reservas!J274</f>
        <v>2.3554107027238462E-3</v>
      </c>
      <c r="E273" s="90">
        <f>'Dívida Pública - Valor'!U190</f>
        <v>7.5129482093646824E-2</v>
      </c>
      <c r="F273" s="90">
        <f>'Dívida Pública - Valor'!S190+'Dívida Pública - Valor'!O190</f>
        <v>0.53444957041531127</v>
      </c>
      <c r="G273" s="91">
        <f>'Dívida Pública - Valor'!R190</f>
        <v>4.5376894947663872E-2</v>
      </c>
      <c r="I273" s="98">
        <f t="shared" si="17"/>
        <v>4.9095211295731023E-3</v>
      </c>
      <c r="K273" s="98">
        <f t="shared" si="20"/>
        <v>0.30580482861712388</v>
      </c>
      <c r="L273" s="98">
        <f t="shared" si="18"/>
        <v>0.45932008832166443</v>
      </c>
      <c r="M273" s="98">
        <f t="shared" si="21"/>
        <v>0.53444957041531127</v>
      </c>
      <c r="N273" s="98">
        <f t="shared" si="22"/>
        <v>0.57982646536297511</v>
      </c>
      <c r="O273" s="98">
        <f t="shared" si="19"/>
        <v>0.52954004928573817</v>
      </c>
      <c r="V273" s="98">
        <f t="shared" si="23"/>
        <v>0.14860573857496745</v>
      </c>
      <c r="W273" s="90">
        <f>'Dívida Pública - Valor'!O190+'Dívida Pública - Valor'!P190</f>
        <v>0.13251370976637417</v>
      </c>
    </row>
    <row r="274" spans="1:23" x14ac:dyDescent="0.25">
      <c r="A274" s="76">
        <v>41518</v>
      </c>
      <c r="B274" s="90">
        <f>'Dívida Pública - Valor'!M191</f>
        <v>0.31513744642474439</v>
      </c>
      <c r="C274" s="90">
        <f>Reservas!I275</f>
        <v>0.14917138491448831</v>
      </c>
      <c r="D274" s="90">
        <f>Reservas!J275</f>
        <v>2.9886596027583392E-3</v>
      </c>
      <c r="E274" s="90">
        <f>'Dívida Pública - Valor'!U191</f>
        <v>7.3773944044611878E-2</v>
      </c>
      <c r="F274" s="90">
        <f>'Dívida Pública - Valor'!S191+'Dívida Pública - Valor'!O191</f>
        <v>0.5294496168180306</v>
      </c>
      <c r="G274" s="91">
        <f>'Dívida Pública - Valor'!R191</f>
        <v>4.7949370116218401E-2</v>
      </c>
      <c r="I274" s="98">
        <f t="shared" si="17"/>
        <v>-8.6331585658140364E-3</v>
      </c>
      <c r="K274" s="98">
        <f t="shared" si="20"/>
        <v>0.31513744642474439</v>
      </c>
      <c r="L274" s="98">
        <f t="shared" si="18"/>
        <v>0.45567567277341869</v>
      </c>
      <c r="M274" s="98">
        <f t="shared" si="21"/>
        <v>0.5294496168180306</v>
      </c>
      <c r="N274" s="98">
        <f t="shared" si="22"/>
        <v>0.57739898693424896</v>
      </c>
      <c r="O274" s="98">
        <f t="shared" si="19"/>
        <v>0.53808277538384464</v>
      </c>
      <c r="V274" s="98">
        <f t="shared" si="23"/>
        <v>0.14917138491448831</v>
      </c>
      <c r="W274" s="90">
        <f>'Dívida Pública - Valor'!O191+'Dívida Pública - Valor'!P191</f>
        <v>0.13131367029220153</v>
      </c>
    </row>
    <row r="275" spans="1:23" x14ac:dyDescent="0.25">
      <c r="A275" s="76">
        <v>41548</v>
      </c>
      <c r="B275" s="90">
        <f>'Dívida Pública - Valor'!M192</f>
        <v>0.31611940225523466</v>
      </c>
      <c r="C275" s="90">
        <f>Reservas!I276</f>
        <v>0.14764494406026177</v>
      </c>
      <c r="D275" s="90">
        <f>Reservas!J276</f>
        <v>5.0170265388795252E-3</v>
      </c>
      <c r="E275" s="90">
        <f>'Dívida Pública - Valor'!U192</f>
        <v>7.3364137599743043E-2</v>
      </c>
      <c r="F275" s="90">
        <f>'Dívida Pública - Valor'!S192+'Dívida Pública - Valor'!O192</f>
        <v>0.53089362168524024</v>
      </c>
      <c r="G275" s="91">
        <f>'Dívida Pública - Valor'!R192</f>
        <v>4.9879517677314827E-2</v>
      </c>
      <c r="I275" s="98">
        <f t="shared" si="17"/>
        <v>-6.234862229999194E-3</v>
      </c>
      <c r="K275" s="98">
        <f t="shared" si="20"/>
        <v>0.31611940225523466</v>
      </c>
      <c r="L275" s="98">
        <f t="shared" si="18"/>
        <v>0.45752948408549721</v>
      </c>
      <c r="M275" s="98">
        <f t="shared" si="21"/>
        <v>0.53089362168524024</v>
      </c>
      <c r="N275" s="98">
        <f t="shared" si="22"/>
        <v>0.58077313936255504</v>
      </c>
      <c r="O275" s="98">
        <f t="shared" si="19"/>
        <v>0.53712848391523949</v>
      </c>
      <c r="V275" s="98">
        <f t="shared" si="23"/>
        <v>0.14764494406026177</v>
      </c>
      <c r="W275" s="90">
        <f>'Dívida Pública - Valor'!O192+'Dívida Pública - Valor'!P192</f>
        <v>0.12934250467198211</v>
      </c>
    </row>
    <row r="276" spans="1:23" x14ac:dyDescent="0.25">
      <c r="A276" s="76">
        <v>41579</v>
      </c>
      <c r="B276" s="90">
        <f>'Dívida Pública - Valor'!M193</f>
        <v>0.30575385351823942</v>
      </c>
      <c r="C276" s="90">
        <f>Reservas!I277</f>
        <v>0.14693990678764868</v>
      </c>
      <c r="D276" s="90">
        <f>Reservas!J277</f>
        <v>5.5490165152776352E-3</v>
      </c>
      <c r="E276" s="90">
        <f>'Dívida Pública - Valor'!U193</f>
        <v>7.3275977085932018E-2</v>
      </c>
      <c r="F276" s="90">
        <f>'Dívida Pública - Valor'!S193+'Dívida Pública - Valor'!O193</f>
        <v>0.52722979625365562</v>
      </c>
      <c r="G276" s="91">
        <f>'Dívida Pública - Valor'!R193</f>
        <v>6.1505000575227162E-2</v>
      </c>
      <c r="I276" s="98">
        <f t="shared" si="17"/>
        <v>1.2600588618355002E-3</v>
      </c>
      <c r="K276" s="98">
        <f t="shared" si="20"/>
        <v>0.30575385351823942</v>
      </c>
      <c r="L276" s="98">
        <f t="shared" si="18"/>
        <v>0.45395381916772359</v>
      </c>
      <c r="M276" s="98">
        <f t="shared" si="21"/>
        <v>0.52722979625365562</v>
      </c>
      <c r="N276" s="98">
        <f t="shared" si="22"/>
        <v>0.58873479682888274</v>
      </c>
      <c r="O276" s="98">
        <f t="shared" si="19"/>
        <v>0.52596973739182007</v>
      </c>
      <c r="V276" s="98">
        <f t="shared" si="23"/>
        <v>0.14693990678764868</v>
      </c>
      <c r="W276" s="90">
        <f>'Dívida Pública - Valor'!O193+'Dívida Pública - Valor'!P193</f>
        <v>0.11849478898538464</v>
      </c>
    </row>
    <row r="277" spans="1:23" x14ac:dyDescent="0.25">
      <c r="A277" s="76">
        <v>41609</v>
      </c>
      <c r="B277" s="90">
        <f>'Dívida Pública - Valor'!M194</f>
        <v>0.30503583808220358</v>
      </c>
      <c r="C277" s="90">
        <f>Reservas!I278</f>
        <v>0.14535709694369944</v>
      </c>
      <c r="D277" s="90">
        <f>Reservas!J278</f>
        <v>6.8812245387400058E-3</v>
      </c>
      <c r="E277" s="90">
        <f>'Dívida Pública - Valor'!U194</f>
        <v>7.7464708460143125E-2</v>
      </c>
      <c r="F277" s="90">
        <f>'Dívida Pública - Valor'!S194+'Dívida Pública - Valor'!O194</f>
        <v>0.51541505685233702</v>
      </c>
      <c r="G277" s="91">
        <f>'Dívida Pública - Valor'!R194</f>
        <v>8.0531762897361248E-2</v>
      </c>
      <c r="I277" s="98">
        <f t="shared" si="17"/>
        <v>-1.2442586633709118E-2</v>
      </c>
      <c r="K277" s="98">
        <f t="shared" si="20"/>
        <v>0.30503583808220358</v>
      </c>
      <c r="L277" s="98">
        <f t="shared" si="18"/>
        <v>0.43795034839219388</v>
      </c>
      <c r="M277" s="98">
        <f t="shared" si="21"/>
        <v>0.51541505685233702</v>
      </c>
      <c r="N277" s="98">
        <f t="shared" si="22"/>
        <v>0.59594681974969821</v>
      </c>
      <c r="O277" s="98">
        <f t="shared" si="19"/>
        <v>0.52785764348604614</v>
      </c>
      <c r="V277" s="98">
        <f t="shared" si="23"/>
        <v>0.14535709694369944</v>
      </c>
      <c r="W277" s="90">
        <f>'Dívida Pública - Valor'!O194+'Dívida Pública - Valor'!P194</f>
        <v>9.9169422300676408E-2</v>
      </c>
    </row>
    <row r="278" spans="1:23" x14ac:dyDescent="0.25">
      <c r="A278" s="76">
        <v>41640</v>
      </c>
      <c r="B278" s="90">
        <f>'Dívida Pública - Valor'!M195</f>
        <v>0.29998573898845449</v>
      </c>
      <c r="C278" s="90">
        <f>Reservas!I279</f>
        <v>0.14597687090660413</v>
      </c>
      <c r="D278" s="90">
        <f>Reservas!J279</f>
        <v>5.8748969688831873E-3</v>
      </c>
      <c r="E278" s="90">
        <f>'Dívida Pública - Valor'!U195</f>
        <v>7.7196519952670684E-2</v>
      </c>
      <c r="F278" s="90">
        <f>'Dívida Pública - Valor'!S195+'Dívida Pública - Valor'!O195</f>
        <v>0.52618263143426336</v>
      </c>
      <c r="G278" s="91">
        <f>'Dívida Pública - Valor'!R195</f>
        <v>5.1040470571792292E-2</v>
      </c>
      <c r="I278" s="98">
        <f t="shared" si="17"/>
        <v>3.0235015865340831E-3</v>
      </c>
      <c r="K278" s="98">
        <f t="shared" si="20"/>
        <v>0.29998573898845449</v>
      </c>
      <c r="L278" s="98">
        <f t="shared" si="18"/>
        <v>0.44898611148159268</v>
      </c>
      <c r="M278" s="98">
        <f t="shared" si="21"/>
        <v>0.52618263143426336</v>
      </c>
      <c r="N278" s="98">
        <f t="shared" si="22"/>
        <v>0.57722310200605564</v>
      </c>
      <c r="O278" s="98">
        <f t="shared" si="19"/>
        <v>0.52315912984772939</v>
      </c>
      <c r="V278" s="98">
        <f t="shared" si="23"/>
        <v>0.14597687090660413</v>
      </c>
      <c r="W278" s="90">
        <f>'Dívida Pública - Valor'!O195+'Dívida Pública - Valor'!P195</f>
        <v>0.12709772537628644</v>
      </c>
    </row>
    <row r="279" spans="1:23" x14ac:dyDescent="0.25">
      <c r="A279" s="76">
        <v>41671</v>
      </c>
      <c r="B279" s="90">
        <f>'Dívida Pública - Valor'!M196</f>
        <v>0.30352600239864003</v>
      </c>
      <c r="C279" s="90">
        <f>Reservas!I280</f>
        <v>0.14617269428015076</v>
      </c>
      <c r="D279" s="90">
        <f>Reservas!J280</f>
        <v>5.8543096642054062E-3</v>
      </c>
      <c r="E279" s="90">
        <f>'Dívida Pública - Valor'!U196</f>
        <v>7.616670941537812E-2</v>
      </c>
      <c r="F279" s="90">
        <f>'Dívida Pública - Valor'!S196+'Dívida Pública - Valor'!O196</f>
        <v>0.51829478652938621</v>
      </c>
      <c r="G279" s="91">
        <f>'Dívida Pública - Valor'!R196</f>
        <v>5.9360101179430129E-2</v>
      </c>
      <c r="I279" s="98">
        <f t="shared" si="17"/>
        <v>-7.5706195647826657E-3</v>
      </c>
      <c r="K279" s="98">
        <f t="shared" si="20"/>
        <v>0.30352600239864003</v>
      </c>
      <c r="L279" s="98">
        <f t="shared" si="18"/>
        <v>0.44212807711400809</v>
      </c>
      <c r="M279" s="98">
        <f t="shared" si="21"/>
        <v>0.51829478652938621</v>
      </c>
      <c r="N279" s="98">
        <f t="shared" si="22"/>
        <v>0.57765488770881634</v>
      </c>
      <c r="O279" s="98">
        <f t="shared" si="19"/>
        <v>0.52586540609416899</v>
      </c>
      <c r="V279" s="98">
        <f t="shared" si="23"/>
        <v>0.14617269428015076</v>
      </c>
      <c r="W279" s="90">
        <f>'Dívida Pública - Valor'!O196+'Dívida Pública - Valor'!P196</f>
        <v>0.1190916880414039</v>
      </c>
    </row>
    <row r="280" spans="1:23" x14ac:dyDescent="0.25">
      <c r="A280" s="76">
        <v>41699</v>
      </c>
      <c r="B280" s="90">
        <f>'Dívida Pública - Valor'!M197</f>
        <v>0.30783783331184211</v>
      </c>
      <c r="C280" s="90">
        <f>Reservas!I281</f>
        <v>0.14663249512491136</v>
      </c>
      <c r="D280" s="90">
        <f>Reservas!J281</f>
        <v>5.349325975256748E-3</v>
      </c>
      <c r="E280" s="90">
        <f>'Dívida Pública - Valor'!U197</f>
        <v>7.5613474860188087E-2</v>
      </c>
      <c r="F280" s="90">
        <f>'Dívida Pública - Valor'!S197+'Dívida Pública - Valor'!O197</f>
        <v>0.51786418106785248</v>
      </c>
      <c r="G280" s="91">
        <f>'Dívida Pública - Valor'!R197</f>
        <v>5.9835486003719886E-2</v>
      </c>
      <c r="I280" s="98">
        <f t="shared" si="17"/>
        <v>-1.2219622229089122E-2</v>
      </c>
      <c r="K280" s="98">
        <f t="shared" si="20"/>
        <v>0.30783783331184211</v>
      </c>
      <c r="L280" s="98">
        <f t="shared" si="18"/>
        <v>0.44225070620766438</v>
      </c>
      <c r="M280" s="98">
        <f t="shared" si="21"/>
        <v>0.51786418106785248</v>
      </c>
      <c r="N280" s="98">
        <f t="shared" si="22"/>
        <v>0.57769966707157239</v>
      </c>
      <c r="O280" s="98">
        <f t="shared" si="19"/>
        <v>0.5300838032969416</v>
      </c>
      <c r="V280" s="98">
        <f t="shared" si="23"/>
        <v>0.14663249512491136</v>
      </c>
      <c r="W280" s="90">
        <f>'Dívida Pública - Valor'!O197+'Dívida Pública - Valor'!P197</f>
        <v>0.11888662718044678</v>
      </c>
    </row>
    <row r="281" spans="1:23" x14ac:dyDescent="0.25">
      <c r="A281" s="76">
        <v>41730</v>
      </c>
      <c r="B281" s="90">
        <f>'Dívida Pública - Valor'!M198</f>
        <v>0.3076516274550779</v>
      </c>
      <c r="C281" s="90">
        <f>Reservas!I282</f>
        <v>0.14790021016039173</v>
      </c>
      <c r="D281" s="90">
        <f>Reservas!J282</f>
        <v>4.7191194311083581E-3</v>
      </c>
      <c r="E281" s="90">
        <f>'Dívida Pública - Valor'!U198</f>
        <v>7.5224906886921669E-2</v>
      </c>
      <c r="F281" s="90">
        <f>'Dívida Pública - Valor'!S198+'Dívida Pública - Valor'!O198</f>
        <v>0.51972375566333173</v>
      </c>
      <c r="G281" s="91">
        <f>'Dívida Pública - Valor'!R198</f>
        <v>5.0626654411534633E-2</v>
      </c>
      <c r="I281" s="98">
        <f t="shared" si="17"/>
        <v>-1.1052988839059585E-2</v>
      </c>
      <c r="K281" s="98">
        <f t="shared" si="20"/>
        <v>0.3076516274550779</v>
      </c>
      <c r="L281" s="98">
        <f t="shared" si="18"/>
        <v>0.44449884877641005</v>
      </c>
      <c r="M281" s="98">
        <f t="shared" si="21"/>
        <v>0.51972375566333173</v>
      </c>
      <c r="N281" s="98">
        <f t="shared" si="22"/>
        <v>0.57035041007486642</v>
      </c>
      <c r="O281" s="98">
        <f t="shared" si="19"/>
        <v>0.53077674450239132</v>
      </c>
      <c r="V281" s="98">
        <f t="shared" si="23"/>
        <v>0.14790021016039173</v>
      </c>
      <c r="W281" s="90">
        <f>'Dívida Pública - Valor'!O198+'Dívida Pública - Valor'!P198</f>
        <v>0.1283058940778711</v>
      </c>
    </row>
    <row r="282" spans="1:23" x14ac:dyDescent="0.25">
      <c r="A282" s="76">
        <v>41760</v>
      </c>
      <c r="B282" s="90">
        <f>'Dívida Pública - Valor'!M199</f>
        <v>0.31076469124960915</v>
      </c>
      <c r="C282" s="90">
        <f>Reservas!I283</f>
        <v>0.14866157450871473</v>
      </c>
      <c r="D282" s="90">
        <f>Reservas!J283</f>
        <v>4.1931400374121139E-3</v>
      </c>
      <c r="E282" s="90">
        <f>'Dívida Pública - Valor'!U199</f>
        <v>7.4907496506439367E-2</v>
      </c>
      <c r="F282" s="90">
        <f>'Dívida Pública - Valor'!S199+'Dívida Pública - Valor'!O199</f>
        <v>0.5214291127742704</v>
      </c>
      <c r="G282" s="91">
        <f>'Dívida Pública - Valor'!R199</f>
        <v>5.8611617979378181E-2</v>
      </c>
      <c r="I282" s="98">
        <f t="shared" si="17"/>
        <v>-1.2904649490492859E-2</v>
      </c>
      <c r="K282" s="98">
        <f t="shared" si="20"/>
        <v>0.31076469124960915</v>
      </c>
      <c r="L282" s="98">
        <f t="shared" si="18"/>
        <v>0.44652161626783105</v>
      </c>
      <c r="M282" s="98">
        <f t="shared" si="21"/>
        <v>0.5214291127742704</v>
      </c>
      <c r="N282" s="98">
        <f t="shared" si="22"/>
        <v>0.58004073075364859</v>
      </c>
      <c r="O282" s="98">
        <f t="shared" si="19"/>
        <v>0.53433376226476326</v>
      </c>
      <c r="V282" s="98">
        <f t="shared" si="23"/>
        <v>0.14866157450871473</v>
      </c>
      <c r="W282" s="90">
        <f>'Dívida Pública - Valor'!O199+'Dívida Pública - Valor'!P199</f>
        <v>0.12000418876723222</v>
      </c>
    </row>
    <row r="283" spans="1:23" x14ac:dyDescent="0.25">
      <c r="A283" s="76">
        <v>41791</v>
      </c>
      <c r="B283" s="90">
        <f>'Dívida Pública - Valor'!M200</f>
        <v>0.31479891576191527</v>
      </c>
      <c r="C283" s="90">
        <f>Reservas!I284</f>
        <v>0.15088538866668652</v>
      </c>
      <c r="D283" s="90">
        <f>Reservas!J284</f>
        <v>2.8281223868852033E-3</v>
      </c>
      <c r="E283" s="90">
        <f>'Dívida Pública - Valor'!U200</f>
        <v>8.0145624562125373E-2</v>
      </c>
      <c r="F283" s="90">
        <f>'Dívida Pública - Valor'!S200+'Dívida Pública - Valor'!O200</f>
        <v>0.52751549183148183</v>
      </c>
      <c r="G283" s="91">
        <f>'Dívida Pública - Valor'!R200</f>
        <v>6.5559347911478882E-2</v>
      </c>
      <c r="I283" s="98">
        <f t="shared" si="17"/>
        <v>-1.8314437159245356E-2</v>
      </c>
      <c r="K283" s="98">
        <f t="shared" si="20"/>
        <v>0.31479891576191527</v>
      </c>
      <c r="L283" s="98">
        <f t="shared" si="18"/>
        <v>0.44736986726935646</v>
      </c>
      <c r="M283" s="98">
        <f t="shared" si="21"/>
        <v>0.52751549183148183</v>
      </c>
      <c r="N283" s="98">
        <f t="shared" si="22"/>
        <v>0.59307483974296071</v>
      </c>
      <c r="O283" s="98">
        <f t="shared" si="19"/>
        <v>0.54582992899072713</v>
      </c>
      <c r="V283" s="98">
        <f t="shared" si="23"/>
        <v>0.15088538866668652</v>
      </c>
      <c r="W283" s="90">
        <f>'Dívida Pública - Valor'!O200+'Dívida Pública - Valor'!P200</f>
        <v>0.1138816257814305</v>
      </c>
    </row>
    <row r="284" spans="1:23" x14ac:dyDescent="0.25">
      <c r="A284" s="76">
        <v>41821</v>
      </c>
      <c r="B284" s="90">
        <f>'Dívida Pública - Valor'!M201</f>
        <v>0.316246325306063</v>
      </c>
      <c r="C284" s="90">
        <f>Reservas!I285</f>
        <v>0.15243977764236655</v>
      </c>
      <c r="D284" s="90">
        <f>Reservas!J285</f>
        <v>9.1028881238866663E-4</v>
      </c>
      <c r="E284" s="90">
        <f>'Dívida Pública - Valor'!U201</f>
        <v>8.0151949022405619E-2</v>
      </c>
      <c r="F284" s="90">
        <f>'Dívida Pública - Valor'!S201+'Dívida Pública - Valor'!O201</f>
        <v>0.5321267255428731</v>
      </c>
      <c r="G284" s="91">
        <f>'Dívida Pública - Valor'!R201</f>
        <v>4.735971033384731E-2</v>
      </c>
      <c r="I284" s="98">
        <f t="shared" si="17"/>
        <v>-1.6711326427962081E-2</v>
      </c>
      <c r="K284" s="98">
        <f t="shared" si="20"/>
        <v>0.316246325306063</v>
      </c>
      <c r="L284" s="98">
        <f t="shared" si="18"/>
        <v>0.45197477652046747</v>
      </c>
      <c r="M284" s="98">
        <f t="shared" si="21"/>
        <v>0.5321267255428731</v>
      </c>
      <c r="N284" s="98">
        <f t="shared" si="22"/>
        <v>0.57948643587672044</v>
      </c>
      <c r="O284" s="98">
        <f t="shared" si="19"/>
        <v>0.54883805197083513</v>
      </c>
      <c r="V284" s="98">
        <f t="shared" si="23"/>
        <v>0.15243977764236655</v>
      </c>
      <c r="W284" s="90">
        <f>'Dívida Pública - Valor'!O201+'Dívida Pública - Valor'!P201</f>
        <v>0.12582949196694065</v>
      </c>
    </row>
    <row r="285" spans="1:23" x14ac:dyDescent="0.25">
      <c r="A285" s="76">
        <v>41852</v>
      </c>
      <c r="B285" s="90">
        <f>'Dívida Pública - Valor'!M202</f>
        <v>0.32149969506675802</v>
      </c>
      <c r="C285" s="90">
        <f>Reservas!I286</f>
        <v>0.15377267179790982</v>
      </c>
      <c r="D285" s="90">
        <f>Reservas!J286</f>
        <v>8.1113033039366186E-5</v>
      </c>
      <c r="E285" s="90">
        <f>'Dívida Pública - Valor'!U202</f>
        <v>8.0020860735636759E-2</v>
      </c>
      <c r="F285" s="90">
        <f>'Dívida Pública - Valor'!S202+'Dívida Pública - Valor'!O202</f>
        <v>0.53829019101191389</v>
      </c>
      <c r="G285" s="91">
        <f>'Dívida Pública - Valor'!R202</f>
        <v>4.2587244619851902E-2</v>
      </c>
      <c r="I285" s="98">
        <f t="shared" si="17"/>
        <v>-1.7003036588390696E-2</v>
      </c>
      <c r="K285" s="98">
        <f t="shared" si="20"/>
        <v>0.32149969506675802</v>
      </c>
      <c r="L285" s="98">
        <f t="shared" si="18"/>
        <v>0.45826933027627714</v>
      </c>
      <c r="M285" s="98">
        <f t="shared" si="21"/>
        <v>0.53829019101191389</v>
      </c>
      <c r="N285" s="98">
        <f t="shared" si="22"/>
        <v>0.58087743563176575</v>
      </c>
      <c r="O285" s="98">
        <f t="shared" si="19"/>
        <v>0.55529322760030464</v>
      </c>
      <c r="V285" s="98">
        <f t="shared" si="23"/>
        <v>0.15377267179790982</v>
      </c>
      <c r="W285" s="90">
        <f>'Dívida Pública - Valor'!O202+'Dívida Pública - Valor'!P202</f>
        <v>0.13337563158251822</v>
      </c>
    </row>
    <row r="286" spans="1:23" x14ac:dyDescent="0.25">
      <c r="A286" s="76">
        <v>41883</v>
      </c>
      <c r="B286" s="90">
        <f>'Dívida Pública - Valor'!M203</f>
        <v>0.32072646609262434</v>
      </c>
      <c r="C286" s="90">
        <f>Reservas!I287</f>
        <v>0.15229133614301762</v>
      </c>
      <c r="D286" s="90">
        <f>Reservas!J287</f>
        <v>8.1110993500170534E-5</v>
      </c>
      <c r="E286" s="90">
        <f>'Dívida Pública - Valor'!U203</f>
        <v>8.007962095064311E-2</v>
      </c>
      <c r="F286" s="90">
        <f>'Dívida Pública - Valor'!S203+'Dívida Pública - Valor'!O203</f>
        <v>0.55110966281862317</v>
      </c>
      <c r="G286" s="91">
        <f>'Dívida Pública - Valor'!R203</f>
        <v>2.952460719028795E-2</v>
      </c>
      <c r="I286" s="98">
        <f t="shared" si="17"/>
        <v>-1.987760367661906E-3</v>
      </c>
      <c r="K286" s="98">
        <f t="shared" si="20"/>
        <v>0.32072646609262434</v>
      </c>
      <c r="L286" s="98">
        <f t="shared" si="18"/>
        <v>0.47103004186798003</v>
      </c>
      <c r="M286" s="98">
        <f t="shared" si="21"/>
        <v>0.55110966281862317</v>
      </c>
      <c r="N286" s="98">
        <f t="shared" si="22"/>
        <v>0.5806342700089111</v>
      </c>
      <c r="O286" s="98">
        <f t="shared" si="19"/>
        <v>0.55309742318628508</v>
      </c>
      <c r="V286" s="98">
        <f t="shared" si="23"/>
        <v>0.15229133614301762</v>
      </c>
      <c r="W286" s="90">
        <f>'Dívida Pública - Valor'!O203+'Dívida Pública - Valor'!P203</f>
        <v>0.14504567543208285</v>
      </c>
    </row>
    <row r="287" spans="1:23" x14ac:dyDescent="0.25">
      <c r="A287" s="76">
        <v>41913</v>
      </c>
      <c r="B287" s="90">
        <f>'Dívida Pública - Valor'!M204</f>
        <v>0.32218737725630858</v>
      </c>
      <c r="C287" s="90">
        <f>Reservas!I288</f>
        <v>0.15262790887070038</v>
      </c>
      <c r="D287" s="90">
        <f>Reservas!J288</f>
        <v>8.1221110666199919E-5</v>
      </c>
      <c r="E287" s="90">
        <f>'Dívida Pública - Valor'!U204</f>
        <v>7.9846660089013075E-2</v>
      </c>
      <c r="F287" s="90">
        <f>'Dívida Pública - Valor'!S204+'Dívida Pública - Valor'!O204</f>
        <v>0.5542176081316772</v>
      </c>
      <c r="G287" s="91">
        <f>'Dívida Pública - Valor'!R204</f>
        <v>2.0012999424075698E-2</v>
      </c>
      <c r="I287" s="98">
        <f t="shared" si="17"/>
        <v>-4.44338084344853E-4</v>
      </c>
      <c r="K287" s="98">
        <f t="shared" si="20"/>
        <v>0.32218737725630858</v>
      </c>
      <c r="L287" s="98">
        <f t="shared" si="18"/>
        <v>0.47437094804266411</v>
      </c>
      <c r="M287" s="98">
        <f t="shared" si="21"/>
        <v>0.5542176081316772</v>
      </c>
      <c r="N287" s="98">
        <f t="shared" si="22"/>
        <v>0.57423060755575295</v>
      </c>
      <c r="O287" s="98">
        <f t="shared" si="19"/>
        <v>0.55466194621602205</v>
      </c>
      <c r="V287" s="98">
        <f t="shared" si="23"/>
        <v>0.15262790887070038</v>
      </c>
      <c r="W287" s="90">
        <f>'Dívida Pública - Valor'!O204+'Dívida Pública - Valor'!P204</f>
        <v>0.15526038648114046</v>
      </c>
    </row>
    <row r="288" spans="1:23" x14ac:dyDescent="0.25">
      <c r="A288" s="76">
        <v>41944</v>
      </c>
      <c r="B288" s="90">
        <f>'Dívida Pública - Valor'!M205</f>
        <v>0.3216987748298642</v>
      </c>
      <c r="C288" s="90">
        <f>Reservas!I289</f>
        <v>0.15277149750585153</v>
      </c>
      <c r="D288" s="90">
        <f>Reservas!J289</f>
        <v>8.1385639341166971E-5</v>
      </c>
      <c r="E288" s="90">
        <f>'Dívida Pública - Valor'!U205</f>
        <v>7.9901768141076954E-2</v>
      </c>
      <c r="F288" s="90">
        <f>'Dívida Pública - Valor'!S205+'Dívida Pública - Valor'!O205</f>
        <v>0.55988846012582694</v>
      </c>
      <c r="G288" s="91">
        <f>'Dívida Pública - Valor'!R205</f>
        <v>2.8228563620697682E-2</v>
      </c>
      <c r="I288" s="98">
        <f t="shared" si="17"/>
        <v>5.5164196490342654E-3</v>
      </c>
      <c r="K288" s="98">
        <f t="shared" si="20"/>
        <v>0.3216987748298642</v>
      </c>
      <c r="L288" s="98">
        <f t="shared" si="18"/>
        <v>0.47998669198474997</v>
      </c>
      <c r="M288" s="98">
        <f t="shared" si="21"/>
        <v>0.55988846012582694</v>
      </c>
      <c r="N288" s="98">
        <f t="shared" si="22"/>
        <v>0.58811702374652464</v>
      </c>
      <c r="O288" s="98">
        <f t="shared" si="19"/>
        <v>0.55437204047679267</v>
      </c>
      <c r="V288" s="98">
        <f t="shared" si="23"/>
        <v>0.15277149750585153</v>
      </c>
      <c r="W288" s="90">
        <f>'Dívida Pública - Valor'!O205+'Dívida Pública - Valor'!P205</f>
        <v>0.15220012336855671</v>
      </c>
    </row>
    <row r="289" spans="1:23" x14ac:dyDescent="0.25">
      <c r="A289" s="76">
        <v>41974</v>
      </c>
      <c r="B289" s="90">
        <f>'Dívida Pública - Valor'!M206</f>
        <v>0.32586300494224474</v>
      </c>
      <c r="C289" s="90">
        <f>Reservas!I290</f>
        <v>0.14809506391294422</v>
      </c>
      <c r="D289" s="90">
        <f>Reservas!J290</f>
        <v>4.27725405178166E-3</v>
      </c>
      <c r="E289" s="90">
        <f>'Dívida Pública - Valor'!U206</f>
        <v>8.4420418827365437E-2</v>
      </c>
      <c r="F289" s="90">
        <f>'Dívida Pública - Valor'!S206+'Dívida Pública - Valor'!O206</f>
        <v>0.56280930992171074</v>
      </c>
      <c r="G289" s="91">
        <f>'Dívida Pública - Valor'!R206</f>
        <v>5.3362181723784423E-2</v>
      </c>
      <c r="I289" s="98">
        <f t="shared" si="17"/>
        <v>4.4308222391563623E-3</v>
      </c>
      <c r="K289" s="98">
        <f t="shared" si="20"/>
        <v>0.32586300494224474</v>
      </c>
      <c r="L289" s="98">
        <f t="shared" si="18"/>
        <v>0.47838889109434529</v>
      </c>
      <c r="M289" s="98">
        <f t="shared" si="21"/>
        <v>0.56280930992171074</v>
      </c>
      <c r="N289" s="98">
        <f t="shared" si="22"/>
        <v>0.61617149164549512</v>
      </c>
      <c r="O289" s="98">
        <f t="shared" si="19"/>
        <v>0.55837848768255438</v>
      </c>
      <c r="V289" s="98">
        <f t="shared" si="23"/>
        <v>0.14809506391294422</v>
      </c>
      <c r="W289" s="90">
        <f>'Dívida Pública - Valor'!O206+'Dívida Pública - Valor'!P206</f>
        <v>0.1400016050582969</v>
      </c>
    </row>
    <row r="290" spans="1:23" x14ac:dyDescent="0.25">
      <c r="A290" s="76">
        <v>42005</v>
      </c>
      <c r="B290" s="90">
        <f>'Dívida Pública - Valor'!M207</f>
        <v>0.32503865657068587</v>
      </c>
      <c r="C290" s="90">
        <f>Reservas!I291</f>
        <v>0.15051317692902644</v>
      </c>
      <c r="D290" s="90">
        <f>Reservas!J291</f>
        <v>4.3269204766102909E-3</v>
      </c>
      <c r="E290" s="90">
        <f>'Dívida Pública - Valor'!U207</f>
        <v>8.4493527568397259E-2</v>
      </c>
      <c r="F290" s="90">
        <f>'Dívida Pública - Valor'!S207+'Dívida Pública - Valor'!O207</f>
        <v>0.57167295057409573</v>
      </c>
      <c r="G290" s="91">
        <f>'Dívida Pública - Valor'!R207</f>
        <v>2.5438589460214336E-2</v>
      </c>
      <c r="I290" s="98">
        <f t="shared" si="17"/>
        <v>1.1627589505986191E-2</v>
      </c>
      <c r="K290" s="98">
        <f t="shared" si="20"/>
        <v>0.32503865657068587</v>
      </c>
      <c r="L290" s="98">
        <f t="shared" si="18"/>
        <v>0.4871794230056985</v>
      </c>
      <c r="M290" s="98">
        <f t="shared" si="21"/>
        <v>0.57167295057409573</v>
      </c>
      <c r="N290" s="98">
        <f t="shared" si="22"/>
        <v>0.59711154003431011</v>
      </c>
      <c r="O290" s="98">
        <f t="shared" si="19"/>
        <v>0.56004536106810954</v>
      </c>
      <c r="V290" s="98">
        <f t="shared" si="23"/>
        <v>0.15051317692902644</v>
      </c>
      <c r="W290" s="90">
        <f>'Dívida Pública - Valor'!O207+'Dívida Pública - Valor'!P207</f>
        <v>0.15838475697548568</v>
      </c>
    </row>
    <row r="291" spans="1:23" x14ac:dyDescent="0.25">
      <c r="A291" s="76">
        <v>42036</v>
      </c>
      <c r="B291" s="90">
        <f>'Dívida Pública - Valor'!M208</f>
        <v>0.3230663778662009</v>
      </c>
      <c r="C291" s="90">
        <f>Reservas!I292</f>
        <v>0.15434973542563288</v>
      </c>
      <c r="D291" s="90">
        <f>Reservas!J292</f>
        <v>4.0870768757873474E-3</v>
      </c>
      <c r="E291" s="90">
        <f>'Dívida Pública - Valor'!U208</f>
        <v>8.5082593368736456E-2</v>
      </c>
      <c r="F291" s="90">
        <f>'Dívida Pública - Valor'!S208+'Dívida Pública - Valor'!O208</f>
        <v>0.58292509470843734</v>
      </c>
      <c r="G291" s="91">
        <f>'Dívida Pública - Valor'!R208</f>
        <v>3.2007404515082778E-2</v>
      </c>
      <c r="I291" s="98">
        <f t="shared" si="17"/>
        <v>2.0426388047867061E-2</v>
      </c>
      <c r="K291" s="98">
        <f t="shared" si="20"/>
        <v>0.3230663778662009</v>
      </c>
      <c r="L291" s="98">
        <f t="shared" si="18"/>
        <v>0.49784250133970087</v>
      </c>
      <c r="M291" s="98">
        <f t="shared" si="21"/>
        <v>0.58292509470843734</v>
      </c>
      <c r="N291" s="98">
        <f t="shared" si="22"/>
        <v>0.61493249922352011</v>
      </c>
      <c r="O291" s="98">
        <f t="shared" si="19"/>
        <v>0.56249870666057022</v>
      </c>
      <c r="V291" s="98">
        <f t="shared" si="23"/>
        <v>0.15434973542563288</v>
      </c>
      <c r="W291" s="90">
        <f>'Dívida Pública - Valor'!O208+'Dívida Pública - Valor'!P208</f>
        <v>0.1546998162939871</v>
      </c>
    </row>
    <row r="292" spans="1:23" x14ac:dyDescent="0.25">
      <c r="A292" s="76">
        <v>42064</v>
      </c>
      <c r="B292" s="90">
        <f>'Dívida Pública - Valor'!M209</f>
        <v>0.3158677491880329</v>
      </c>
      <c r="C292" s="90">
        <f>Reservas!I293</f>
        <v>0.15767694014306133</v>
      </c>
      <c r="D292" s="90">
        <f>Reservas!J293</f>
        <v>3.6078297730283864E-3</v>
      </c>
      <c r="E292" s="90">
        <f>'Dívida Pública - Valor'!U209</f>
        <v>8.5521291034932362E-2</v>
      </c>
      <c r="F292" s="90">
        <f>'Dívida Pública - Valor'!S209+'Dívida Pública - Valor'!O209</f>
        <v>0.5949651671700088</v>
      </c>
      <c r="G292" s="91">
        <f>'Dívida Pública - Valor'!R209</f>
        <v>4.4191203117220933E-2</v>
      </c>
      <c r="I292" s="98">
        <f t="shared" si="17"/>
        <v>3.5899186803982241E-2</v>
      </c>
      <c r="K292" s="98">
        <f t="shared" si="20"/>
        <v>0.3158677491880329</v>
      </c>
      <c r="L292" s="98">
        <f t="shared" si="18"/>
        <v>0.50944387613507647</v>
      </c>
      <c r="M292" s="98">
        <f t="shared" si="21"/>
        <v>0.5949651671700088</v>
      </c>
      <c r="N292" s="98">
        <f t="shared" si="22"/>
        <v>0.63915637028722971</v>
      </c>
      <c r="O292" s="98">
        <f t="shared" si="19"/>
        <v>0.55906598036602662</v>
      </c>
      <c r="V292" s="98">
        <f t="shared" si="23"/>
        <v>0.15767694014306133</v>
      </c>
      <c r="W292" s="90">
        <f>'Dívida Pública - Valor'!O209+'Dívida Pública - Valor'!P209</f>
        <v>0.14811846707563964</v>
      </c>
    </row>
    <row r="293" spans="1:23" x14ac:dyDescent="0.25">
      <c r="A293" s="76">
        <v>42095</v>
      </c>
      <c r="B293" s="90">
        <f>'Dívida Pública - Valor'!M210</f>
        <v>0.32347693244576792</v>
      </c>
      <c r="C293" s="90">
        <f>Reservas!I294</f>
        <v>0.16229130441558556</v>
      </c>
      <c r="D293" s="90">
        <f>Reservas!J294</f>
        <v>3.7848512442141872E-3</v>
      </c>
      <c r="E293" s="90">
        <f>'Dívida Pública - Valor'!U210</f>
        <v>8.5111741679096534E-2</v>
      </c>
      <c r="F293" s="90">
        <f>'Dívida Pública - Valor'!S210+'Dívida Pública - Valor'!O210</f>
        <v>0.59116374942749861</v>
      </c>
      <c r="G293" s="91">
        <f>'Dívida Pública - Valor'!R210</f>
        <v>4.5708291745021577E-2</v>
      </c>
      <c r="I293" s="98">
        <f t="shared" si="17"/>
        <v>2.028377088704858E-2</v>
      </c>
      <c r="K293" s="98">
        <f t="shared" si="20"/>
        <v>0.32347693244576792</v>
      </c>
      <c r="L293" s="98">
        <f t="shared" si="18"/>
        <v>0.50605200774840209</v>
      </c>
      <c r="M293" s="98">
        <f t="shared" si="21"/>
        <v>0.59116374942749861</v>
      </c>
      <c r="N293" s="98">
        <f t="shared" si="22"/>
        <v>0.63687204117252016</v>
      </c>
      <c r="O293" s="98">
        <f t="shared" si="19"/>
        <v>0.57087997854045003</v>
      </c>
      <c r="V293" s="98">
        <f t="shared" si="23"/>
        <v>0.16229130441558556</v>
      </c>
      <c r="W293" s="90">
        <f>'Dívida Pública - Valor'!O210+'Dívida Pública - Valor'!P210</f>
        <v>0.14484798928429835</v>
      </c>
    </row>
    <row r="294" spans="1:23" x14ac:dyDescent="0.25">
      <c r="A294" s="76">
        <v>42125</v>
      </c>
      <c r="B294" s="90">
        <f>'Dívida Pública - Valor'!M211</f>
        <v>0.32391419090025997</v>
      </c>
      <c r="C294" s="90">
        <f>Reservas!I295</f>
        <v>0.16747852429497656</v>
      </c>
      <c r="D294" s="90">
        <f>Reservas!J295</f>
        <v>2.3067597653591374E-3</v>
      </c>
      <c r="E294" s="90">
        <f>'Dívida Pública - Valor'!U211</f>
        <v>8.5789160806179085E-2</v>
      </c>
      <c r="F294" s="90">
        <f>'Dívida Pública - Valor'!S211+'Dívida Pública - Valor'!O211</f>
        <v>0.60212128018234945</v>
      </c>
      <c r="G294" s="91">
        <f>'Dívida Pública - Valor'!R211</f>
        <v>4.124580144187779E-2</v>
      </c>
      <c r="I294" s="98">
        <f t="shared" si="17"/>
        <v>2.4939404180933877E-2</v>
      </c>
      <c r="K294" s="98">
        <f t="shared" si="20"/>
        <v>0.32391419090025997</v>
      </c>
      <c r="L294" s="98">
        <f t="shared" si="18"/>
        <v>0.51633211937617041</v>
      </c>
      <c r="M294" s="98">
        <f t="shared" si="21"/>
        <v>0.60212128018234945</v>
      </c>
      <c r="N294" s="98">
        <f t="shared" si="22"/>
        <v>0.64336708162422729</v>
      </c>
      <c r="O294" s="98">
        <f t="shared" si="19"/>
        <v>0.57718187600141557</v>
      </c>
      <c r="V294" s="98">
        <f t="shared" si="23"/>
        <v>0.16747852429497656</v>
      </c>
      <c r="W294" s="90">
        <f>'Dívida Pública - Valor'!O211+'Dívida Pública - Valor'!P211</f>
        <v>0.14796780877792995</v>
      </c>
    </row>
    <row r="295" spans="1:23" x14ac:dyDescent="0.25">
      <c r="A295" s="76">
        <v>42156</v>
      </c>
      <c r="B295" s="90">
        <f>'Dívida Pública - Valor'!M212</f>
        <v>0.33228034573247234</v>
      </c>
      <c r="C295" s="90">
        <f>Reservas!I296</f>
        <v>0.17224112299560179</v>
      </c>
      <c r="D295" s="90">
        <f>Reservas!J296</f>
        <v>1.6351946208637753E-3</v>
      </c>
      <c r="E295" s="90">
        <f>'Dívida Pública - Valor'!U212</f>
        <v>8.5543254110719474E-2</v>
      </c>
      <c r="F295" s="90">
        <f>'Dívida Pública - Valor'!S212+'Dívida Pública - Valor'!O212</f>
        <v>0.60748047819707296</v>
      </c>
      <c r="G295" s="91">
        <f>'Dívida Pública - Valor'!R212</f>
        <v>4.9050581129496534E-2</v>
      </c>
      <c r="I295" s="98">
        <f t="shared" si="17"/>
        <v>1.7415755358279328E-2</v>
      </c>
      <c r="K295" s="98">
        <f t="shared" si="20"/>
        <v>0.33228034573247234</v>
      </c>
      <c r="L295" s="98">
        <f t="shared" si="18"/>
        <v>0.52193722408635346</v>
      </c>
      <c r="M295" s="98">
        <f t="shared" si="21"/>
        <v>0.60748047819707296</v>
      </c>
      <c r="N295" s="98">
        <f t="shared" si="22"/>
        <v>0.65653105932656952</v>
      </c>
      <c r="O295" s="98">
        <f t="shared" si="19"/>
        <v>0.59006472283879363</v>
      </c>
      <c r="V295" s="98">
        <f t="shared" si="23"/>
        <v>0.17224112299560179</v>
      </c>
      <c r="W295" s="90">
        <f>'Dívida Pública - Valor'!O212+'Dívida Pública - Valor'!P212</f>
        <v>0.14112959283266097</v>
      </c>
    </row>
    <row r="296" spans="1:23" x14ac:dyDescent="0.25">
      <c r="A296" s="76">
        <v>42186</v>
      </c>
      <c r="B296" s="90">
        <f>'Dívida Pública - Valor'!M213</f>
        <v>0.32909302213261976</v>
      </c>
      <c r="C296" s="90">
        <f>Reservas!I297</f>
        <v>0.17663559112284466</v>
      </c>
      <c r="D296" s="90">
        <f>Reservas!J297</f>
        <v>1.1991488920823556E-3</v>
      </c>
      <c r="E296" s="90">
        <f>'Dívida Pública - Valor'!U213</f>
        <v>8.6217650249509045E-2</v>
      </c>
      <c r="F296" s="90">
        <f>'Dívida Pública - Valor'!S213+'Dívida Pública - Valor'!O213</f>
        <v>0.62163245283758584</v>
      </c>
      <c r="G296" s="91">
        <f>'Dívida Pública - Valor'!R213</f>
        <v>3.5284855200779702E-2</v>
      </c>
      <c r="I296" s="98">
        <f t="shared" si="17"/>
        <v>2.9686189332612412E-2</v>
      </c>
      <c r="K296" s="98">
        <f t="shared" si="20"/>
        <v>0.32909302213261976</v>
      </c>
      <c r="L296" s="98">
        <f t="shared" si="18"/>
        <v>0.53541480258807683</v>
      </c>
      <c r="M296" s="98">
        <f t="shared" si="21"/>
        <v>0.62163245283758584</v>
      </c>
      <c r="N296" s="98">
        <f t="shared" si="22"/>
        <v>0.65691730803836557</v>
      </c>
      <c r="O296" s="98">
        <f t="shared" si="19"/>
        <v>0.59194626350497337</v>
      </c>
      <c r="V296" s="98">
        <f t="shared" si="23"/>
        <v>0.17663559112284466</v>
      </c>
      <c r="W296" s="90">
        <f>'Dívida Pública - Valor'!O213+'Dívida Pública - Valor'!P213</f>
        <v>0.15221726653706127</v>
      </c>
    </row>
    <row r="297" spans="1:23" x14ac:dyDescent="0.25">
      <c r="A297" s="76">
        <v>42217</v>
      </c>
      <c r="B297" s="90">
        <f>'Dívida Pública - Valor'!M214</f>
        <v>0.3247320055200405</v>
      </c>
      <c r="C297" s="90">
        <f>Reservas!I298</f>
        <v>0.1814595864902537</v>
      </c>
      <c r="D297" s="90">
        <f>Reservas!J298</f>
        <v>1.1829209867926871E-3</v>
      </c>
      <c r="E297" s="90">
        <f>'Dívida Pública - Valor'!U214</f>
        <v>8.6980896043094891E-2</v>
      </c>
      <c r="F297" s="90">
        <f>'Dívida Pública - Valor'!S214+'Dívida Pública - Valor'!O214</f>
        <v>0.62991583008376317</v>
      </c>
      <c r="G297" s="91">
        <f>'Dívida Pública - Valor'!R214</f>
        <v>4.5471264252636361E-2</v>
      </c>
      <c r="I297" s="98">
        <f t="shared" si="17"/>
        <v>3.6743342030374049E-2</v>
      </c>
      <c r="K297" s="98">
        <f t="shared" si="20"/>
        <v>0.3247320055200405</v>
      </c>
      <c r="L297" s="98">
        <f t="shared" si="18"/>
        <v>0.54293493404066828</v>
      </c>
      <c r="M297" s="98">
        <f t="shared" si="21"/>
        <v>0.62991583008376317</v>
      </c>
      <c r="N297" s="98">
        <f t="shared" si="22"/>
        <v>0.67538709433639954</v>
      </c>
      <c r="O297" s="98">
        <f t="shared" si="19"/>
        <v>0.59317248805338907</v>
      </c>
      <c r="V297" s="98">
        <f t="shared" si="23"/>
        <v>0.1814595864902537</v>
      </c>
      <c r="W297" s="90">
        <f>'Dívida Pública - Valor'!O214+'Dívida Pública - Valor'!P214</f>
        <v>0.14628665467969248</v>
      </c>
    </row>
    <row r="298" spans="1:23" x14ac:dyDescent="0.25">
      <c r="A298" s="76">
        <v>42248</v>
      </c>
      <c r="B298" s="90">
        <f>'Dívida Pública - Valor'!M215</f>
        <v>0.32016903144821596</v>
      </c>
      <c r="C298" s="90">
        <f>Reservas!I299</f>
        <v>0.18343692068410292</v>
      </c>
      <c r="D298" s="90">
        <f>Reservas!J299</f>
        <v>4.685288701093809E-3</v>
      </c>
      <c r="E298" s="90">
        <f>'Dívida Pública - Valor'!U215</f>
        <v>8.7809794197149987E-2</v>
      </c>
      <c r="F298" s="90">
        <f>'Dívida Pública - Valor'!S215+'Dívida Pública - Valor'!O215</f>
        <v>0.63647692813590029</v>
      </c>
      <c r="G298" s="91">
        <f>'Dívida Pública - Valor'!R215</f>
        <v>6.0405085358722528E-2</v>
      </c>
      <c r="I298" s="98">
        <f t="shared" si="17"/>
        <v>4.5061181806431483E-2</v>
      </c>
      <c r="K298" s="98">
        <f t="shared" si="20"/>
        <v>0.32016903144821596</v>
      </c>
      <c r="L298" s="98">
        <f t="shared" si="18"/>
        <v>0.54866713393875033</v>
      </c>
      <c r="M298" s="98">
        <f t="shared" si="21"/>
        <v>0.63647692813590029</v>
      </c>
      <c r="N298" s="98">
        <f t="shared" si="22"/>
        <v>0.69688201349462287</v>
      </c>
      <c r="O298" s="98">
        <f t="shared" si="19"/>
        <v>0.59141574632946881</v>
      </c>
      <c r="V298" s="98">
        <f t="shared" si="23"/>
        <v>0.18343692068410292</v>
      </c>
      <c r="W298" s="90">
        <f>'Dívida Pública - Valor'!O215+'Dívida Pública - Valor'!P215</f>
        <v>0.14350781734046525</v>
      </c>
    </row>
    <row r="299" spans="1:23" x14ac:dyDescent="0.25">
      <c r="A299" s="76">
        <v>42278</v>
      </c>
      <c r="B299" s="90">
        <f>'Dívida Pública - Valor'!M216</f>
        <v>0.33050219198940578</v>
      </c>
      <c r="C299" s="90">
        <f>Reservas!I300</f>
        <v>0.18909625047832876</v>
      </c>
      <c r="D299" s="90">
        <f>Reservas!J300</f>
        <v>5.0934488197385015E-3</v>
      </c>
      <c r="E299" s="90">
        <f>'Dívida Pública - Valor'!U216</f>
        <v>8.7759355825097529E-2</v>
      </c>
      <c r="F299" s="90">
        <f>'Dívida Pública - Valor'!S216+'Dívida Pública - Valor'!O216</f>
        <v>0.63903971283687155</v>
      </c>
      <c r="G299" s="91">
        <f>'Dívida Pública - Valor'!R216</f>
        <v>4.0438618988277421E-2</v>
      </c>
      <c r="I299" s="98">
        <f t="shared" si="17"/>
        <v>3.1681914544039458E-2</v>
      </c>
      <c r="K299" s="98">
        <f t="shared" si="20"/>
        <v>0.33050219198940578</v>
      </c>
      <c r="L299" s="98">
        <f t="shared" si="18"/>
        <v>0.55128035701177402</v>
      </c>
      <c r="M299" s="98">
        <f t="shared" si="21"/>
        <v>0.63903971283687155</v>
      </c>
      <c r="N299" s="98">
        <f t="shared" si="22"/>
        <v>0.67947833182514894</v>
      </c>
      <c r="O299" s="98">
        <f t="shared" si="19"/>
        <v>0.6073577982928321</v>
      </c>
      <c r="V299" s="98">
        <f t="shared" si="23"/>
        <v>0.18909625047832876</v>
      </c>
      <c r="W299" s="90">
        <f>'Dívida Pública - Valor'!O216+'Dívida Pública - Valor'!P216</f>
        <v>0.16202157851986437</v>
      </c>
    </row>
    <row r="300" spans="1:23" x14ac:dyDescent="0.25">
      <c r="A300" s="76">
        <v>42309</v>
      </c>
      <c r="B300" s="90">
        <f>'Dívida Pública - Valor'!M217</f>
        <v>0.33888886418852071</v>
      </c>
      <c r="C300" s="90">
        <f>Reservas!I301</f>
        <v>0.19264600104790411</v>
      </c>
      <c r="D300" s="90">
        <f>Reservas!J301</f>
        <v>6.4536216094879034E-3</v>
      </c>
      <c r="E300" s="90">
        <f>'Dívida Pública - Valor'!U217</f>
        <v>8.7940564167390184E-2</v>
      </c>
      <c r="F300" s="90">
        <f>'Dívida Pública - Valor'!S217+'Dívida Pública - Valor'!O217</f>
        <v>0.64262052617088328</v>
      </c>
      <c r="G300" s="91">
        <f>'Dívida Pública - Valor'!R217</f>
        <v>4.9191738144560911E-2</v>
      </c>
      <c r="I300" s="98">
        <f t="shared" si="17"/>
        <v>2.3145096767068329E-2</v>
      </c>
      <c r="K300" s="98">
        <f t="shared" si="20"/>
        <v>0.33888886418852071</v>
      </c>
      <c r="L300" s="98">
        <f t="shared" si="18"/>
        <v>0.55467996200349312</v>
      </c>
      <c r="M300" s="98">
        <f t="shared" si="21"/>
        <v>0.64262052617088328</v>
      </c>
      <c r="N300" s="98">
        <f t="shared" si="22"/>
        <v>0.69181226431544418</v>
      </c>
      <c r="O300" s="98">
        <f t="shared" si="19"/>
        <v>0.61947542940381495</v>
      </c>
      <c r="V300" s="98">
        <f t="shared" si="23"/>
        <v>0.19264600104790411</v>
      </c>
      <c r="W300" s="90">
        <f>'Dívida Pública - Valor'!O217+'Dívida Pública - Valor'!P217</f>
        <v>0.15458225445680707</v>
      </c>
    </row>
    <row r="301" spans="1:23" x14ac:dyDescent="0.25">
      <c r="A301" s="76">
        <v>42339</v>
      </c>
      <c r="B301" s="90">
        <f>'Dívida Pública - Valor'!M218</f>
        <v>0.35639825097189076</v>
      </c>
      <c r="C301" s="90">
        <f>Reservas!I302</f>
        <v>0.19845805069458983</v>
      </c>
      <c r="D301" s="90">
        <f>Reservas!J302</f>
        <v>6.8339932567554927E-3</v>
      </c>
      <c r="E301" s="90">
        <f>'Dívida Pública - Valor'!U218</f>
        <v>8.5812684511409429E-2</v>
      </c>
      <c r="F301" s="90">
        <f>'Dívida Pública - Valor'!S218+'Dívida Pública - Valor'!O218</f>
        <v>0.65504712939279708</v>
      </c>
      <c r="G301" s="91">
        <f>'Dívida Pública - Valor'!R218</f>
        <v>6.2249636030229941E-2</v>
      </c>
      <c r="I301" s="98">
        <f>F301-E301-C301-B301</f>
        <v>1.4378143214907046E-2</v>
      </c>
      <c r="K301" s="98">
        <f t="shared" si="20"/>
        <v>0.35639825097189076</v>
      </c>
      <c r="L301" s="98">
        <f>F301-E301</f>
        <v>0.56923444488138764</v>
      </c>
      <c r="M301" s="98">
        <f t="shared" si="21"/>
        <v>0.65504712939279708</v>
      </c>
      <c r="N301" s="98">
        <f t="shared" si="22"/>
        <v>0.71729676542302701</v>
      </c>
      <c r="O301" s="98">
        <f>B301+C301+E301</f>
        <v>0.64066898617789003</v>
      </c>
      <c r="V301" s="98">
        <f t="shared" si="23"/>
        <v>0.19845805069458983</v>
      </c>
      <c r="W301" s="90">
        <f>'Dívida Pública - Valor'!O218+'Dívida Pública - Valor'!P218</f>
        <v>0.15232025360976809</v>
      </c>
    </row>
    <row r="302" spans="1:23" x14ac:dyDescent="0.25">
      <c r="A302" s="76">
        <v>42370</v>
      </c>
      <c r="B302" s="90">
        <f>'Dívida Pública - Valor'!M219</f>
        <v>0.35334316253754366</v>
      </c>
      <c r="C302" s="90">
        <f>Reservas!I303</f>
        <v>0.19958843716102034</v>
      </c>
      <c r="D302" s="90">
        <f>Reservas!J303</f>
        <v>6.847284617587668E-3</v>
      </c>
      <c r="E302" s="90">
        <f>'Dívida Pública - Valor'!U219</f>
        <v>8.4120359824059701E-2</v>
      </c>
      <c r="F302" s="90">
        <f>'Dívida Pública - Valor'!S219+'Dívida Pública - Valor'!O219</f>
        <v>0.66504097765132175</v>
      </c>
      <c r="G302" s="91">
        <f>'Dívida Pública - Valor'!R219</f>
        <v>3.9796015585368029E-2</v>
      </c>
      <c r="I302" s="98">
        <f>F302-E302-C302-B302</f>
        <v>2.7989018128697973E-2</v>
      </c>
      <c r="K302" s="98">
        <f t="shared" si="20"/>
        <v>0.35334316253754366</v>
      </c>
      <c r="L302" s="98">
        <f>F302-E302</f>
        <v>0.58092061782726201</v>
      </c>
      <c r="M302" s="98">
        <f t="shared" si="21"/>
        <v>0.66504097765132175</v>
      </c>
      <c r="N302" s="98">
        <f>G302+F302</f>
        <v>0.7048369932366898</v>
      </c>
      <c r="O302" s="98">
        <f>B302+C302+E302</f>
        <v>0.63705195952262372</v>
      </c>
      <c r="V302" s="98">
        <f t="shared" si="23"/>
        <v>0.19958843716102034</v>
      </c>
      <c r="W302" s="90">
        <f>'Dívida Pública - Valor'!O219+'Dívida Pública - Valor'!P219</f>
        <v>0.17111289583470443</v>
      </c>
    </row>
    <row r="303" spans="1:23" x14ac:dyDescent="0.25">
      <c r="A303" s="76">
        <v>42401</v>
      </c>
      <c r="B303" s="90">
        <f>'Dívida Pública - Valor'!M220</f>
        <v>0.36280136026743459</v>
      </c>
      <c r="C303" s="90">
        <f>Reservas!I304</f>
        <v>0.20067623974960702</v>
      </c>
      <c r="D303" s="90">
        <f>Reservas!J304</f>
        <v>6.8880407195727016E-3</v>
      </c>
      <c r="E303" s="90">
        <f>'Dívida Pública - Valor'!U220</f>
        <v>8.4116886444123129E-2</v>
      </c>
      <c r="F303" s="90">
        <f>'Dívida Pública - Valor'!S220+'Dívida Pública - Valor'!O220</f>
        <v>0.66649921350965757</v>
      </c>
      <c r="G303" s="91">
        <f>'Dívida Pública - Valor'!R220</f>
        <v>4.8908027065629342E-2</v>
      </c>
      <c r="I303" s="98">
        <f>F303-E303-C303-B303</f>
        <v>1.8904727048492775E-2</v>
      </c>
      <c r="K303" s="98">
        <f t="shared" si="20"/>
        <v>0.36280136026743459</v>
      </c>
      <c r="L303" s="98">
        <f>F303-E303</f>
        <v>0.58238232706553439</v>
      </c>
      <c r="M303" s="98">
        <f t="shared" si="21"/>
        <v>0.66649921350965757</v>
      </c>
      <c r="N303" s="98">
        <f>G303+F303</f>
        <v>0.71540724057528693</v>
      </c>
      <c r="O303" s="98">
        <f>B303+C303+E303</f>
        <v>0.64759448646116469</v>
      </c>
      <c r="V303" s="98">
        <f t="shared" si="23"/>
        <v>0.20067623974960702</v>
      </c>
      <c r="W303" s="90">
        <f>'Dívida Pública - Valor'!O220+'Dívida Pública - Valor'!P220</f>
        <v>0.16253437597466319</v>
      </c>
    </row>
    <row r="304" spans="1:23" x14ac:dyDescent="0.25">
      <c r="A304" s="76">
        <v>42430</v>
      </c>
      <c r="B304" s="90">
        <f>'Dívida Pública - Valor'!M221</f>
        <v>0.3834573569381296</v>
      </c>
      <c r="C304" s="90">
        <f>Reservas!I305</f>
        <v>0.20014592773220022</v>
      </c>
      <c r="D304" s="90">
        <f>Reservas!J305</f>
        <v>9.7919298830675718E-3</v>
      </c>
      <c r="E304" s="90">
        <f>'Dívida Pública - Valor'!U221</f>
        <v>8.401591934646481E-2</v>
      </c>
      <c r="F304" s="90">
        <f>'Dívida Pública - Valor'!S221+'Dívida Pública - Valor'!O221</f>
        <v>0.66355052600584663</v>
      </c>
      <c r="G304" s="91">
        <f>'Dívida Pública - Valor'!R221</f>
        <v>6.2568194403544525E-2</v>
      </c>
      <c r="I304" s="98">
        <f>F304-E304-C304-B304</f>
        <v>-4.068678010947957E-3</v>
      </c>
      <c r="K304" s="98">
        <f t="shared" si="20"/>
        <v>0.3834573569381296</v>
      </c>
      <c r="L304" s="98">
        <f>F304-E304</f>
        <v>0.57953460665938183</v>
      </c>
      <c r="M304" s="98">
        <f t="shared" si="21"/>
        <v>0.66355052600584663</v>
      </c>
      <c r="N304" s="98">
        <f>G304+F304</f>
        <v>0.72611872040939118</v>
      </c>
      <c r="O304" s="98">
        <f>B304+C304+E304</f>
        <v>0.66761920401679464</v>
      </c>
      <c r="V304" s="98">
        <f t="shared" si="23"/>
        <v>0.20014592773220022</v>
      </c>
      <c r="W304" s="90">
        <f>'Dívida Pública - Valor'!O221+'Dívida Pública - Valor'!P221</f>
        <v>0.15101519415259088</v>
      </c>
    </row>
    <row r="305" spans="1:23" x14ac:dyDescent="0.25">
      <c r="A305" s="76">
        <v>42461</v>
      </c>
      <c r="B305" s="90">
        <f>'Dívida Pública - Valor'!M222</f>
        <v>0.38947290379661087</v>
      </c>
      <c r="C305" s="90">
        <f>Reservas!I306</f>
        <v>0.20282509603646587</v>
      </c>
      <c r="D305" s="90">
        <f>Reservas!J306</f>
        <v>8.1085016071408573E-3</v>
      </c>
      <c r="E305" s="90">
        <f>'Dívida Pública - Valor'!U222</f>
        <v>8.4134320428243994E-2</v>
      </c>
      <c r="F305" s="90">
        <f>'Dívida Pública - Valor'!S222+'Dívida Pública - Valor'!O222</f>
        <v>0.66756613563013845</v>
      </c>
      <c r="G305" s="91">
        <f>'Dívida Pública - Valor'!R222</f>
        <v>4.3596803222816068E-2</v>
      </c>
      <c r="I305" s="98">
        <f>F305-E305-C305-B305</f>
        <v>-8.8661846311822723E-3</v>
      </c>
      <c r="K305" s="98">
        <f t="shared" si="20"/>
        <v>0.38947290379661087</v>
      </c>
      <c r="L305" s="98">
        <f>F305-E305</f>
        <v>0.58343181520189447</v>
      </c>
      <c r="M305" s="98">
        <f t="shared" si="21"/>
        <v>0.66756613563013845</v>
      </c>
      <c r="N305" s="98">
        <f>G305+F305</f>
        <v>0.71116293885295456</v>
      </c>
      <c r="O305" s="98">
        <f>B305+C305+E305</f>
        <v>0.67643232026132072</v>
      </c>
      <c r="V305" s="98">
        <f t="shared" si="23"/>
        <v>0.20282509603646587</v>
      </c>
      <c r="W305" s="90">
        <f>'Dívida Pública - Valor'!O222+'Dívida Pública - Valor'!P222</f>
        <v>0.17084908909713684</v>
      </c>
    </row>
    <row r="306" spans="1:23" x14ac:dyDescent="0.25">
      <c r="A306" s="76">
        <v>42491</v>
      </c>
      <c r="B306" s="90">
        <f>'Dívida Pública - Valor'!M223</f>
        <v>0.39182661506894156</v>
      </c>
      <c r="C306" s="90">
        <f>Reservas!I307</f>
        <v>0.20365648926823146</v>
      </c>
      <c r="D306" s="90">
        <f>Reservas!J307</f>
        <v>6.2534741523068375E-3</v>
      </c>
      <c r="E306" s="90">
        <f>'Dívida Pública - Valor'!U223</f>
        <v>8.4433978093200412E-2</v>
      </c>
      <c r="F306" s="90">
        <f>'Dívida Pública - Valor'!S223+'Dívida Pública - Valor'!O223</f>
        <v>0.67753117823699083</v>
      </c>
      <c r="G306" s="91">
        <f>'Dívida Pública - Valor'!R223</f>
        <v>4.6851864995580576E-2</v>
      </c>
      <c r="I306" s="98">
        <f t="shared" ref="I306:I311" si="24">F306-E306-C306-B306</f>
        <v>-2.385904193382582E-3</v>
      </c>
      <c r="K306" s="98">
        <f t="shared" si="20"/>
        <v>0.39182661506894156</v>
      </c>
      <c r="L306" s="98">
        <f t="shared" ref="L306:L311" si="25">F306-E306</f>
        <v>0.59309720014379042</v>
      </c>
      <c r="M306" s="98">
        <f t="shared" si="21"/>
        <v>0.67753117823699083</v>
      </c>
      <c r="N306" s="98">
        <f t="shared" ref="N306:N311" si="26">G306+F306</f>
        <v>0.72438304323257141</v>
      </c>
      <c r="O306" s="98">
        <f t="shared" ref="O306:O311" si="27">B306+C306+E306</f>
        <v>0.67991708243037341</v>
      </c>
      <c r="V306" s="98">
        <f t="shared" si="23"/>
        <v>0.20365648926823146</v>
      </c>
      <c r="W306" s="90">
        <f>'Dívida Pública - Valor'!O223+'Dívida Pública - Valor'!P223</f>
        <v>0.16799418922671863</v>
      </c>
    </row>
    <row r="307" spans="1:23" x14ac:dyDescent="0.25">
      <c r="A307" s="76">
        <v>42522</v>
      </c>
      <c r="B307" s="90">
        <f>'Dívida Pública - Valor'!M224</f>
        <v>0.41385352616132914</v>
      </c>
      <c r="C307" s="90">
        <f>Reservas!I308</f>
        <v>0.20379778714259331</v>
      </c>
      <c r="D307" s="90">
        <f>Reservas!J308</f>
        <v>7.0348046540521479E-3</v>
      </c>
      <c r="E307" s="90">
        <f>'Dívida Pública - Valor'!U224</f>
        <v>8.3818652217752948E-2</v>
      </c>
      <c r="F307" s="90">
        <f>'Dívida Pública - Valor'!S224+'Dívida Pública - Valor'!O224</f>
        <v>0.67579427160786609</v>
      </c>
      <c r="G307" s="91">
        <f>'Dívida Pública - Valor'!R224</f>
        <v>5.7630136358673104E-2</v>
      </c>
      <c r="I307" s="98">
        <f t="shared" si="24"/>
        <v>-2.5675693913809361E-2</v>
      </c>
      <c r="K307" s="98">
        <f t="shared" si="20"/>
        <v>0.41385352616132914</v>
      </c>
      <c r="L307" s="98">
        <f t="shared" si="25"/>
        <v>0.59197561939011312</v>
      </c>
      <c r="M307" s="98">
        <f t="shared" si="21"/>
        <v>0.67579427160786609</v>
      </c>
      <c r="N307" s="98">
        <f t="shared" si="26"/>
        <v>0.73342440796653918</v>
      </c>
      <c r="O307" s="98">
        <f t="shared" si="27"/>
        <v>0.7014699655216754</v>
      </c>
      <c r="V307" s="98">
        <f t="shared" si="23"/>
        <v>0.20379778714259331</v>
      </c>
      <c r="W307" s="90">
        <f>'Dívida Pública - Valor'!O224+'Dívida Pública - Valor'!P224</f>
        <v>0.15824156585371385</v>
      </c>
    </row>
    <row r="308" spans="1:23" x14ac:dyDescent="0.25">
      <c r="A308" s="76">
        <v>42552</v>
      </c>
      <c r="B308" s="90">
        <f>'Dívida Pública - Valor'!M225</f>
        <v>0.41937338909640626</v>
      </c>
      <c r="C308" s="90">
        <f>Reservas!I309</f>
        <v>0.20689322933588472</v>
      </c>
      <c r="D308" s="90">
        <f>Reservas!J309</f>
        <v>3.7632228155046123E-3</v>
      </c>
      <c r="E308" s="90">
        <f>'Dívida Pública - Valor'!U225</f>
        <v>8.4042345138061289E-2</v>
      </c>
      <c r="F308" s="90">
        <f>'Dívida Pública - Valor'!S225+'Dívida Pública - Valor'!O225</f>
        <v>0.68713949374599337</v>
      </c>
      <c r="G308" s="91">
        <f>'Dívida Pública - Valor'!R225</f>
        <v>4.1994777961783823E-2</v>
      </c>
      <c r="I308" s="98">
        <f t="shared" si="24"/>
        <v>-2.3169469824358913E-2</v>
      </c>
      <c r="K308" s="98">
        <f t="shared" si="20"/>
        <v>0.41937338909640626</v>
      </c>
      <c r="L308" s="98">
        <f t="shared" si="25"/>
        <v>0.60309714860793207</v>
      </c>
      <c r="M308" s="98">
        <f t="shared" si="21"/>
        <v>0.68713949374599337</v>
      </c>
      <c r="N308" s="98">
        <f t="shared" si="26"/>
        <v>0.72913427170777723</v>
      </c>
      <c r="O308" s="98">
        <f t="shared" si="27"/>
        <v>0.71030896357035223</v>
      </c>
      <c r="V308" s="98">
        <f t="shared" si="23"/>
        <v>0.20689322933588472</v>
      </c>
      <c r="W308" s="90">
        <f>'Dívida Pública - Valor'!O225+'Dívida Pública - Valor'!P225</f>
        <v>0.17306765790420231</v>
      </c>
    </row>
    <row r="309" spans="1:23" x14ac:dyDescent="0.25">
      <c r="A309" s="76">
        <v>42583</v>
      </c>
      <c r="B309" s="90">
        <f>'Dívida Pública - Valor'!M226</f>
        <v>0.42801154045027856</v>
      </c>
      <c r="C309" s="90">
        <f>Reservas!I310</f>
        <v>0.20665166566043169</v>
      </c>
      <c r="D309" s="90">
        <f>Reservas!J310</f>
        <v>4.1269789786901375E-3</v>
      </c>
      <c r="E309" s="90">
        <f>'Dívida Pública - Valor'!U226</f>
        <v>8.4029252848629707E-2</v>
      </c>
      <c r="F309" s="90">
        <f>'Dívida Pública - Valor'!S226+'Dívida Pública - Valor'!O226</f>
        <v>0.69317663787875616</v>
      </c>
      <c r="G309" s="91">
        <f>'Dívida Pública - Valor'!R226</f>
        <v>3.0010305249804827E-2</v>
      </c>
      <c r="I309" s="98">
        <f t="shared" si="24"/>
        <v>-2.5515821080583811E-2</v>
      </c>
      <c r="K309" s="98">
        <f t="shared" si="20"/>
        <v>0.42801154045027856</v>
      </c>
      <c r="L309" s="98">
        <f t="shared" si="25"/>
        <v>0.60914738503012644</v>
      </c>
      <c r="M309" s="98">
        <f t="shared" si="21"/>
        <v>0.69317663787875616</v>
      </c>
      <c r="N309" s="98">
        <f t="shared" si="26"/>
        <v>0.72318694312856102</v>
      </c>
      <c r="O309" s="98">
        <f t="shared" si="27"/>
        <v>0.71869245895933997</v>
      </c>
      <c r="V309" s="98">
        <f t="shared" si="23"/>
        <v>0.20665166566043169</v>
      </c>
      <c r="W309" s="90">
        <f>'Dívida Pública - Valor'!O226+'Dívida Pública - Valor'!P226</f>
        <v>0.18071932754690206</v>
      </c>
    </row>
    <row r="310" spans="1:23" x14ac:dyDescent="0.25">
      <c r="A310" s="76">
        <v>42614</v>
      </c>
      <c r="B310" s="90">
        <f>'Dívida Pública - Valor'!M227</f>
        <v>0.4369542200189962</v>
      </c>
      <c r="C310" s="90">
        <f>Reservas!I311</f>
        <v>0.20692010982350592</v>
      </c>
      <c r="D310" s="90">
        <f>Reservas!J311</f>
        <v>4.1225710766446292E-3</v>
      </c>
      <c r="E310" s="90">
        <f>'Dívida Pública - Valor'!U227</f>
        <v>8.4301545504547354E-2</v>
      </c>
      <c r="F310" s="90">
        <f>'Dívida Pública - Valor'!S227+'Dívida Pública - Valor'!O228</f>
        <v>0.70073093351544735</v>
      </c>
      <c r="G310" s="91">
        <f>'Dívida Pública - Valor'!R227</f>
        <v>4.2387390176403771E-2</v>
      </c>
      <c r="I310" s="98">
        <f t="shared" si="24"/>
        <v>-2.7444941831602176E-2</v>
      </c>
      <c r="K310" s="98">
        <f t="shared" si="20"/>
        <v>0.4369542200189962</v>
      </c>
      <c r="L310" s="98">
        <f t="shared" si="25"/>
        <v>0.61642938801089997</v>
      </c>
      <c r="M310" s="98">
        <f t="shared" si="21"/>
        <v>0.70073093351544735</v>
      </c>
      <c r="N310" s="98">
        <f t="shared" si="26"/>
        <v>0.74311832369185116</v>
      </c>
      <c r="O310" s="98">
        <f t="shared" si="27"/>
        <v>0.72817587534704953</v>
      </c>
      <c r="V310" s="98">
        <f t="shared" si="23"/>
        <v>0.20692010982350592</v>
      </c>
      <c r="W310" s="90">
        <f>'Dívida Pública - Valor'!O227+'Dívida Pública - Valor'!P227</f>
        <v>0.17415485400174008</v>
      </c>
    </row>
    <row r="311" spans="1:23" x14ac:dyDescent="0.25">
      <c r="A311" s="76">
        <v>42644</v>
      </c>
      <c r="B311" s="90">
        <f>'Dívida Pública - Valor'!M228</f>
        <v>0.44016598585721667</v>
      </c>
      <c r="C311" s="90">
        <f>Reservas!I312</f>
        <v>0.20541608819196194</v>
      </c>
      <c r="D311" s="90">
        <f>Reservas!J312</f>
        <v>4.4182053534899627E-3</v>
      </c>
      <c r="E311" s="90">
        <f>'Dívida Pública - Valor'!U228</f>
        <v>8.4547682696258578E-2</v>
      </c>
      <c r="F311" s="90">
        <f>'Dívida Pública - Valor'!S228+'Dívida Pública - Valor'!O229</f>
        <v>0.70003108064226416</v>
      </c>
      <c r="G311" s="91">
        <f>'Dívida Pública - Valor'!R228</f>
        <v>4.1382051912617859E-2</v>
      </c>
      <c r="I311" s="98">
        <f t="shared" si="24"/>
        <v>-3.0098676103173017E-2</v>
      </c>
      <c r="K311" s="98">
        <f t="shared" si="20"/>
        <v>0.44016598585721667</v>
      </c>
      <c r="L311" s="98">
        <f t="shared" si="25"/>
        <v>0.61548339794600559</v>
      </c>
      <c r="M311" s="98">
        <f t="shared" si="21"/>
        <v>0.70003108064226416</v>
      </c>
      <c r="N311" s="98">
        <f t="shared" si="26"/>
        <v>0.74141313255488206</v>
      </c>
      <c r="O311" s="98">
        <f t="shared" si="27"/>
        <v>0.73012975674543723</v>
      </c>
      <c r="V311" s="98">
        <f t="shared" si="23"/>
        <v>0.20541608819196194</v>
      </c>
      <c r="W311" s="90">
        <f>'Dívida Pública - Valor'!O228+'Dívida Pública - Valor'!P228</f>
        <v>0.17618655107733605</v>
      </c>
    </row>
    <row r="312" spans="1:23" x14ac:dyDescent="0.25">
      <c r="A312" s="76">
        <v>42675</v>
      </c>
      <c r="B312" s="90">
        <f>'Dívida Pública - Valor'!M229</f>
        <v>0.44151877409815821</v>
      </c>
      <c r="C312" s="90">
        <f>Reservas!I313</f>
        <v>0.20389476960352865</v>
      </c>
      <c r="D312" s="90">
        <f>Reservas!J313</f>
        <v>4.0187052462370308E-3</v>
      </c>
      <c r="E312" s="90">
        <f>'Dívida Pública - Valor'!U229</f>
        <v>8.4766641837414655E-2</v>
      </c>
      <c r="F312" s="90">
        <f>'Dívida Pública - Valor'!S229+'Dívida Pública - Valor'!O230</f>
        <v>0.71091149576452928</v>
      </c>
      <c r="G312" s="91">
        <f>'Dívida Pública - Valor'!R229</f>
        <v>3.9222141328996638E-2</v>
      </c>
      <c r="I312" s="98">
        <f t="shared" ref="I312:I314" si="28">F312-E312-C312-B312</f>
        <v>-1.9268689774572245E-2</v>
      </c>
      <c r="K312" s="98">
        <f t="shared" ref="K312:K314" si="29">B312</f>
        <v>0.44151877409815821</v>
      </c>
      <c r="L312" s="98">
        <f t="shared" ref="L312:L314" si="30">F312-E312</f>
        <v>0.62614485392711461</v>
      </c>
      <c r="M312" s="98">
        <f t="shared" ref="M312:M314" si="31">F312</f>
        <v>0.71091149576452928</v>
      </c>
      <c r="N312" s="98">
        <f t="shared" ref="N312:N314" si="32">G312+F312</f>
        <v>0.75013363709352587</v>
      </c>
      <c r="O312" s="98">
        <f t="shared" ref="O312:O314" si="33">B312+C312+E312</f>
        <v>0.73018018553910147</v>
      </c>
      <c r="V312" s="98">
        <f t="shared" si="23"/>
        <v>0.20389476960352865</v>
      </c>
      <c r="W312" s="90">
        <f>'Dívida Pública - Valor'!O229+'Dívida Pública - Valor'!P229</f>
        <v>0.17811691265390325</v>
      </c>
    </row>
    <row r="313" spans="1:23" x14ac:dyDescent="0.25">
      <c r="A313" s="76">
        <v>42705</v>
      </c>
      <c r="B313" s="90">
        <f>'Dívida Pública - Valor'!M230</f>
        <v>0.46218376330703287</v>
      </c>
      <c r="C313" s="90">
        <f>Reservas!I314</f>
        <v>0.20309876176391053</v>
      </c>
      <c r="D313" s="90">
        <f>Reservas!J314</f>
        <v>4.0089381794468611E-3</v>
      </c>
      <c r="E313" s="90">
        <f>'Dívida Pública - Valor'!U230</f>
        <v>6.8643905479032097E-2</v>
      </c>
      <c r="F313" s="90">
        <f>'Dívida Pública - Valor'!S230+'Dívida Pública - Valor'!O231</f>
        <v>0.69952501009789092</v>
      </c>
      <c r="G313" s="91">
        <f>'Dívida Pública - Valor'!R230</f>
        <v>7.5946095884038597E-2</v>
      </c>
      <c r="I313" s="98">
        <f t="shared" si="28"/>
        <v>-3.4401420452084552E-2</v>
      </c>
      <c r="K313" s="98">
        <f t="shared" si="29"/>
        <v>0.46218376330703287</v>
      </c>
      <c r="L313" s="98">
        <f t="shared" si="30"/>
        <v>0.63088110461885882</v>
      </c>
      <c r="M313" s="98">
        <f t="shared" si="31"/>
        <v>0.69952501009789092</v>
      </c>
      <c r="N313" s="98">
        <f t="shared" si="32"/>
        <v>0.77547110598192948</v>
      </c>
      <c r="O313" s="98">
        <f t="shared" si="33"/>
        <v>0.73392643054997553</v>
      </c>
      <c r="V313" s="98">
        <f t="shared" si="23"/>
        <v>0.20309876176391053</v>
      </c>
      <c r="W313" s="90">
        <f>'Dívida Pública - Valor'!O230+'Dívida Pública - Valor'!P230</f>
        <v>0.16735035269488835</v>
      </c>
    </row>
    <row r="314" spans="1:23" x14ac:dyDescent="0.25">
      <c r="A314" s="76">
        <v>42736</v>
      </c>
      <c r="B314" s="90">
        <f>'Dívida Pública - Valor'!M231</f>
        <v>0.46492688489226958</v>
      </c>
      <c r="C314" s="90">
        <f>Reservas!I315</f>
        <v>0.2024243044809281</v>
      </c>
      <c r="D314" s="90">
        <f>Reservas!J315</f>
        <v>3.963620569208944E-3</v>
      </c>
      <c r="E314" s="90">
        <f>'Dívida Pública - Valor'!U231</f>
        <v>6.8497396475852512E-2</v>
      </c>
      <c r="F314" s="90">
        <f>'Dívida Pública - Valor'!S231+'Dívida Pública - Valor'!O232</f>
        <v>0.6986150576415604</v>
      </c>
      <c r="G314" s="91">
        <f>'Dívida Pública - Valor'!R231</f>
        <v>6.8090193004571545E-2</v>
      </c>
      <c r="I314" s="98">
        <f t="shared" si="28"/>
        <v>-3.7233528207489763E-2</v>
      </c>
      <c r="K314" s="98">
        <f t="shared" si="29"/>
        <v>0.46492688489226958</v>
      </c>
      <c r="L314" s="98">
        <f t="shared" si="30"/>
        <v>0.63011766116570789</v>
      </c>
      <c r="M314" s="98">
        <f t="shared" si="31"/>
        <v>0.6986150576415604</v>
      </c>
      <c r="N314" s="98">
        <f t="shared" si="32"/>
        <v>0.76670525064613193</v>
      </c>
      <c r="O314" s="98">
        <f t="shared" si="33"/>
        <v>0.73584858584905022</v>
      </c>
      <c r="V314" s="98">
        <f t="shared" si="23"/>
        <v>0.2024243044809281</v>
      </c>
      <c r="W314" s="90">
        <f>'Dívida Pública - Valor'!O231+'Dívida Pública - Valor'!P231</f>
        <v>0.18161104140993717</v>
      </c>
    </row>
    <row r="315" spans="1:23" x14ac:dyDescent="0.25">
      <c r="A315" s="76">
        <v>42767</v>
      </c>
      <c r="B315" s="90">
        <f>'Dívida Pública - Valor'!M232</f>
        <v>0.4727493210494903</v>
      </c>
      <c r="C315" s="90">
        <f>Reservas!I316</f>
        <v>0.20110148245040332</v>
      </c>
      <c r="D315" s="90">
        <f>Reservas!J316</f>
        <v>3.4608676695007628E-3</v>
      </c>
      <c r="E315" s="90">
        <f>'Dívida Pública - Valor'!U232</f>
        <v>6.8534331762635611E-2</v>
      </c>
      <c r="F315" s="90">
        <f>'Dívida Pública - Valor'!S232+'Dívida Pública - Valor'!O233</f>
        <v>0.70410551433872304</v>
      </c>
      <c r="G315" s="91">
        <f>'Dívida Pública - Valor'!R232</f>
        <v>7.6381345661502398E-2</v>
      </c>
      <c r="I315" s="98">
        <f t="shared" ref="I315:I316" si="34">F315-E315-C315-B315</f>
        <v>-3.8279620923806157E-2</v>
      </c>
      <c r="K315" s="98">
        <f t="shared" ref="K315:K316" si="35">B315</f>
        <v>0.4727493210494903</v>
      </c>
      <c r="L315" s="98">
        <f t="shared" ref="L315:L316" si="36">F315-E315</f>
        <v>0.63557118257608747</v>
      </c>
      <c r="M315" s="98">
        <f t="shared" ref="M315:M316" si="37">F315</f>
        <v>0.70410551433872304</v>
      </c>
      <c r="N315" s="98">
        <f t="shared" ref="N315:N316" si="38">G315+F315</f>
        <v>0.78048686000022549</v>
      </c>
      <c r="O315" s="98">
        <f t="shared" ref="O315:O316" si="39">B315+C315+E315</f>
        <v>0.74238513526252914</v>
      </c>
      <c r="V315" s="98">
        <f t="shared" si="23"/>
        <v>0.20110148245040332</v>
      </c>
      <c r="W315" s="90">
        <f>'Dívida Pública - Valor'!O232+'Dívida Pública - Valor'!P232</f>
        <v>0.17610908430819691</v>
      </c>
    </row>
    <row r="316" spans="1:23" x14ac:dyDescent="0.25">
      <c r="A316" s="76">
        <v>42795</v>
      </c>
      <c r="B316" s="90">
        <f>'Dívida Pública - Valor'!M233</f>
        <v>0.47593483294880534</v>
      </c>
      <c r="C316" s="90">
        <f>Reservas!I317</f>
        <v>0.19922958953249456</v>
      </c>
      <c r="D316" s="90">
        <f>Reservas!J317</f>
        <v>2.7991436773534741E-3</v>
      </c>
      <c r="E316" s="90">
        <f>'Dívida Pública - Valor'!U233</f>
        <v>6.8697592567954352E-2</v>
      </c>
      <c r="F316" s="90">
        <f>'Dívida Pública - Valor'!S233+'Dívida Pública - Valor'!O234</f>
        <v>0.71328482601055188</v>
      </c>
      <c r="G316" s="91">
        <f>'Dívida Pública - Valor'!R233</f>
        <v>8.2778775132331672E-2</v>
      </c>
      <c r="I316" s="98">
        <f t="shared" si="34"/>
        <v>-3.0577189038702435E-2</v>
      </c>
      <c r="K316" s="98">
        <f t="shared" si="35"/>
        <v>0.47593483294880534</v>
      </c>
      <c r="L316" s="98">
        <f t="shared" si="36"/>
        <v>0.6445872334425975</v>
      </c>
      <c r="M316" s="98">
        <f t="shared" si="37"/>
        <v>0.71328482601055188</v>
      </c>
      <c r="N316" s="98">
        <f t="shared" si="38"/>
        <v>0.79606360114288355</v>
      </c>
      <c r="O316" s="98">
        <f t="shared" si="39"/>
        <v>0.74386201504925431</v>
      </c>
      <c r="V316" s="98">
        <f t="shared" si="23"/>
        <v>0.19922958953249456</v>
      </c>
      <c r="W316" s="90">
        <f>'Dívida Pública - Valor'!O233+'Dívida Pública - Valor'!P233</f>
        <v>0.17134390239305067</v>
      </c>
    </row>
    <row r="317" spans="1:23" x14ac:dyDescent="0.25">
      <c r="A317" s="76">
        <v>42826</v>
      </c>
      <c r="B317" s="90">
        <f>'Dívida Pública - Valor'!M234</f>
        <v>0.4753714764956023</v>
      </c>
      <c r="C317" s="90">
        <f>Reservas!I318</f>
        <v>0.19986780137156077</v>
      </c>
      <c r="D317" s="90">
        <f>Reservas!J318</f>
        <v>7.1962963061677587E-4</v>
      </c>
      <c r="E317" s="90">
        <f>'Dívida Pública - Valor'!U234</f>
        <v>6.8863327097254207E-2</v>
      </c>
      <c r="F317" s="90">
        <f>'Dívida Pública - Valor'!S234+'Dívida Pública - Valor'!O235</f>
        <v>0.71465412873336509</v>
      </c>
      <c r="G317" s="91">
        <f>'Dívida Pública - Valor'!R234</f>
        <v>8.325543038788967E-2</v>
      </c>
      <c r="I317" s="98">
        <f t="shared" ref="I317" si="40">F317-E317-C317-B317</f>
        <v>-2.9448476231052179E-2</v>
      </c>
      <c r="K317" s="98">
        <f t="shared" ref="K317:K321" si="41">B317</f>
        <v>0.4753714764956023</v>
      </c>
      <c r="L317" s="98">
        <f t="shared" ref="L317:L321" si="42">F317-E317</f>
        <v>0.64579080163611091</v>
      </c>
      <c r="M317" s="98">
        <f t="shared" ref="M317:M321" si="43">F317</f>
        <v>0.71465412873336509</v>
      </c>
      <c r="N317" s="98">
        <f t="shared" ref="N317:N321" si="44">G317+F317</f>
        <v>0.79790955912125472</v>
      </c>
      <c r="O317" s="98">
        <f t="shared" ref="O317:O321" si="45">B317+C317+E317</f>
        <v>0.74410260496441727</v>
      </c>
      <c r="V317" s="98">
        <f t="shared" si="23"/>
        <v>0.19986780137156077</v>
      </c>
      <c r="W317" s="90">
        <f>'Dívida Pública - Valor'!O234+'Dívida Pública - Valor'!P234</f>
        <v>0.17224815672728247</v>
      </c>
    </row>
    <row r="318" spans="1:23" x14ac:dyDescent="0.25">
      <c r="A318" s="76">
        <v>42856</v>
      </c>
      <c r="B318" s="90">
        <f>'Dívida Pública - Valor'!M235</f>
        <v>0.48047035122684384</v>
      </c>
      <c r="C318" s="90">
        <f>Reservas!I319</f>
        <v>0.19825082251045778</v>
      </c>
      <c r="D318" s="90">
        <f>Reservas!J319</f>
        <v>6.3189023645332651E-4</v>
      </c>
      <c r="E318" s="90">
        <f>'Dívida Pública - Valor'!U235</f>
        <v>6.8871718462307566E-2</v>
      </c>
      <c r="F318" s="90">
        <f>'Dívida Pública - Valor'!S235+'Dívida Pública - Valor'!O236</f>
        <v>0.72395666169114592</v>
      </c>
      <c r="G318" s="91">
        <f>'Dívida Pública - Valor'!R235</f>
        <v>6.7389125086064455E-2</v>
      </c>
      <c r="I318" s="98">
        <f t="shared" ref="I318:I323" si="46">F318-E318-C318-B318</f>
        <v>-2.3636230508463252E-2</v>
      </c>
      <c r="K318" s="98">
        <f t="shared" si="41"/>
        <v>0.48047035122684384</v>
      </c>
      <c r="L318" s="98">
        <f t="shared" si="42"/>
        <v>0.65508494322883837</v>
      </c>
      <c r="M318" s="98">
        <f t="shared" si="43"/>
        <v>0.72395666169114592</v>
      </c>
      <c r="N318" s="98">
        <f t="shared" si="44"/>
        <v>0.79134578677721035</v>
      </c>
      <c r="O318" s="98">
        <f t="shared" si="45"/>
        <v>0.74759289219960912</v>
      </c>
      <c r="V318" s="98">
        <f t="shared" si="23"/>
        <v>0.19825082251045778</v>
      </c>
      <c r="W318" s="90">
        <f>'Dívida Pública - Valor'!O235+'Dívida Pública - Valor'!P235</f>
        <v>0.18230246527950023</v>
      </c>
    </row>
    <row r="319" spans="1:23" x14ac:dyDescent="0.25">
      <c r="A319" s="76">
        <v>42887</v>
      </c>
      <c r="B319" s="90">
        <f>'Dívida Pública - Valor'!M236</f>
        <v>0.48473400155042429</v>
      </c>
      <c r="C319" s="90">
        <f>Reservas!I320</f>
        <v>0.19663652103373436</v>
      </c>
      <c r="D319" s="90">
        <f>Reservas!J320</f>
        <v>6.2560833894208592E-4</v>
      </c>
      <c r="E319" s="90">
        <f>'Dívida Pública - Valor'!U236</f>
        <v>6.9057297974769005E-2</v>
      </c>
      <c r="F319" s="90">
        <f>'Dívida Pública - Valor'!S236+'Dívida Pública - Valor'!O237</f>
        <v>0.72792030452384393</v>
      </c>
      <c r="G319" s="91">
        <f>'Dívida Pública - Valor'!R236</f>
        <v>7.8119216131934316E-2</v>
      </c>
      <c r="I319" s="98">
        <f t="shared" si="46"/>
        <v>-2.2507516035083719E-2</v>
      </c>
      <c r="K319" s="98">
        <f t="shared" si="41"/>
        <v>0.48473400155042429</v>
      </c>
      <c r="L319" s="98">
        <f t="shared" si="42"/>
        <v>0.65886300654907493</v>
      </c>
      <c r="M319" s="98">
        <f t="shared" si="43"/>
        <v>0.72792030452384393</v>
      </c>
      <c r="N319" s="98">
        <f t="shared" si="44"/>
        <v>0.80603952065577822</v>
      </c>
      <c r="O319" s="98">
        <f t="shared" si="45"/>
        <v>0.75042782055892765</v>
      </c>
      <c r="V319" s="98">
        <f t="shared" si="23"/>
        <v>0.19663652103373436</v>
      </c>
      <c r="W319" s="90">
        <f>'Dívida Pública - Valor'!O236+'Dívida Pública - Valor'!P236</f>
        <v>0.17129805846304275</v>
      </c>
    </row>
    <row r="320" spans="1:23" x14ac:dyDescent="0.25">
      <c r="A320" s="76">
        <v>42917</v>
      </c>
      <c r="B320" s="90">
        <f>'Dívida Pública - Valor'!M237</f>
        <v>0.49720488545497632</v>
      </c>
      <c r="C320" s="90">
        <f>Reservas!I321</f>
        <v>0.19639556519991133</v>
      </c>
      <c r="D320" s="90">
        <f>Reservas!J321</f>
        <v>0</v>
      </c>
      <c r="E320" s="90">
        <f>'Dívida Pública - Valor'!U237</f>
        <v>6.8949646599313547E-2</v>
      </c>
      <c r="F320" s="90">
        <f>'Dívida Pública - Valor'!S237+'Dívida Pública - Valor'!O238</f>
        <v>0.73231770007157193</v>
      </c>
      <c r="G320" s="91">
        <f>'Dívida Pública - Valor'!R237</f>
        <v>6.0251579024488772E-2</v>
      </c>
      <c r="I320" s="98">
        <f t="shared" si="46"/>
        <v>-3.0232397182629267E-2</v>
      </c>
      <c r="K320" s="98">
        <f t="shared" si="41"/>
        <v>0.49720488545497632</v>
      </c>
      <c r="L320" s="98">
        <f t="shared" si="42"/>
        <v>0.66336805347225836</v>
      </c>
      <c r="M320" s="98">
        <f t="shared" si="43"/>
        <v>0.73231770007157193</v>
      </c>
      <c r="N320" s="98">
        <f t="shared" si="44"/>
        <v>0.79256927909606067</v>
      </c>
      <c r="O320" s="98">
        <f t="shared" si="45"/>
        <v>0.7625500972542012</v>
      </c>
      <c r="V320" s="98">
        <f t="shared" si="23"/>
        <v>0.19639556519991133</v>
      </c>
      <c r="W320" s="90">
        <f>'Dívida Pública - Valor'!O237+'Dívida Pública - Valor'!P237</f>
        <v>0.18270667133150317</v>
      </c>
    </row>
    <row r="321" spans="1:23" x14ac:dyDescent="0.25">
      <c r="A321" s="76">
        <v>42948</v>
      </c>
      <c r="B321" s="90">
        <f>'Dívida Pública - Valor'!M238</f>
        <v>0.50155587229012455</v>
      </c>
      <c r="C321" s="90">
        <f>Reservas!I322</f>
        <v>0.19449733347595544</v>
      </c>
      <c r="D321" s="90">
        <f>Reservas!J322</f>
        <v>0</v>
      </c>
      <c r="E321" s="90">
        <f>'Dívida Pública - Valor'!U238</f>
        <v>6.9120500735977752E-2</v>
      </c>
      <c r="F321" s="90">
        <f>'Dívida Pública - Valor'!S238+'Dívida Pública - Valor'!O239</f>
        <v>0.73694254819736105</v>
      </c>
      <c r="G321" s="91">
        <f>'Dívida Pública - Valor'!R238</f>
        <v>7.339752852564177E-2</v>
      </c>
      <c r="I321" s="98">
        <f t="shared" si="46"/>
        <v>-2.8231158304696691E-2</v>
      </c>
      <c r="K321" s="98">
        <f t="shared" si="41"/>
        <v>0.50155587229012455</v>
      </c>
      <c r="L321" s="98">
        <f t="shared" si="42"/>
        <v>0.66782204746138329</v>
      </c>
      <c r="M321" s="98">
        <f t="shared" si="43"/>
        <v>0.73694254819736105</v>
      </c>
      <c r="N321" s="98">
        <f t="shared" si="44"/>
        <v>0.81034007672300279</v>
      </c>
      <c r="O321" s="98">
        <f t="shared" si="45"/>
        <v>0.76517370650205774</v>
      </c>
      <c r="V321" s="98">
        <f t="shared" si="23"/>
        <v>0.19449733347595544</v>
      </c>
      <c r="W321" s="90">
        <f>'Dívida Pública - Valor'!O238+'Dívida Pública - Valor'!P238</f>
        <v>0.17886490746256406</v>
      </c>
    </row>
    <row r="322" spans="1:23" x14ac:dyDescent="0.25">
      <c r="A322" s="76">
        <v>42979</v>
      </c>
      <c r="B322" s="90">
        <f>'Dívida Pública - Valor'!M239</f>
        <v>0.50827350506751456</v>
      </c>
      <c r="C322" s="90">
        <f>Reservas!I323</f>
        <v>0.19206837086681253</v>
      </c>
      <c r="D322" s="90">
        <f>Reservas!J323</f>
        <v>0</v>
      </c>
      <c r="E322" s="90">
        <f>'Dívida Pública - Valor'!U239</f>
        <v>6.4200206868586407E-2</v>
      </c>
      <c r="F322" s="90">
        <f>'Dívida Pública - Valor'!S239+'Dívida Pública - Valor'!O240</f>
        <v>0.73809893269321436</v>
      </c>
      <c r="G322" s="91">
        <f>'Dívida Pública - Valor'!R239</f>
        <v>7.7403677838838794E-2</v>
      </c>
      <c r="I322" s="98">
        <f t="shared" si="46"/>
        <v>-2.644315010969911E-2</v>
      </c>
      <c r="K322" s="98">
        <f t="shared" ref="K322" si="47">B322</f>
        <v>0.50827350506751456</v>
      </c>
      <c r="L322" s="98">
        <f t="shared" ref="L322" si="48">F322-E322</f>
        <v>0.67389872582462795</v>
      </c>
      <c r="M322" s="98">
        <f t="shared" ref="M322" si="49">F322</f>
        <v>0.73809893269321436</v>
      </c>
      <c r="N322" s="98">
        <f t="shared" ref="N322" si="50">G322+F322</f>
        <v>0.8155026105320532</v>
      </c>
      <c r="O322" s="98">
        <f t="shared" ref="O322" si="51">B322+C322+E322</f>
        <v>0.76454208280291347</v>
      </c>
      <c r="V322" s="98">
        <f t="shared" si="23"/>
        <v>0.19206837086681253</v>
      </c>
      <c r="W322" s="90">
        <f>'Dívida Pública - Valor'!O239+'Dívida Pública - Valor'!P239</f>
        <v>0.17694960957466094</v>
      </c>
    </row>
    <row r="323" spans="1:23" x14ac:dyDescent="0.25">
      <c r="A323" s="76">
        <v>43009</v>
      </c>
      <c r="B323" s="90">
        <f>'Dívida Pública - Valor'!M240</f>
        <v>0.50650501522256863</v>
      </c>
      <c r="C323" s="90">
        <f>Reservas!I324</f>
        <v>0.18935860696953344</v>
      </c>
      <c r="D323" s="90">
        <f>Reservas!J324</f>
        <v>0</v>
      </c>
      <c r="E323" s="90">
        <f>'Dívida Pública - Valor'!U240</f>
        <v>6.1753806341269209E-2</v>
      </c>
      <c r="F323" s="90">
        <f>'Dívida Pública - Valor'!S240+'Dívida Pública - Valor'!O241</f>
        <v>0.74277069989020483</v>
      </c>
      <c r="G323" s="91">
        <f>'Dívida Pública - Valor'!R240</f>
        <v>7.069667884198641E-2</v>
      </c>
      <c r="I323" s="98">
        <f t="shared" si="46"/>
        <v>-1.4846728643166496E-2</v>
      </c>
      <c r="K323" s="98">
        <f t="shared" ref="K323" si="52">B323</f>
        <v>0.50650501522256863</v>
      </c>
      <c r="L323" s="98">
        <f>F323-E323</f>
        <v>0.68101689354893558</v>
      </c>
      <c r="M323" s="98">
        <f t="shared" ref="M323" si="53">F323</f>
        <v>0.74277069989020483</v>
      </c>
      <c r="N323" s="98">
        <f t="shared" ref="N323" si="54">G323+F323</f>
        <v>0.81346737873219122</v>
      </c>
      <c r="O323" s="98">
        <f t="shared" ref="O323" si="55">B323+C323+E323</f>
        <v>0.75761742853337133</v>
      </c>
      <c r="V323" s="98">
        <f t="shared" si="23"/>
        <v>0.18935860696953344</v>
      </c>
      <c r="W323" s="90">
        <f>'Dívida Pública - Valor'!O240+'Dívida Pública - Valor'!P240</f>
        <v>0.18097701578320333</v>
      </c>
    </row>
    <row r="324" spans="1:23" x14ac:dyDescent="0.25">
      <c r="A324" s="76">
        <v>43040</v>
      </c>
      <c r="B324" s="90">
        <f>'Dívida Pública - Valor'!M241</f>
        <v>0.50991362643173599</v>
      </c>
      <c r="C324" s="90">
        <f>Reservas!I325</f>
        <v>0.18752091461326173</v>
      </c>
      <c r="D324" s="90">
        <f>Reservas!J325</f>
        <v>0</v>
      </c>
      <c r="E324" s="90">
        <f>'Dívida Pública - Valor'!U241</f>
        <v>6.1862203663440675E-2</v>
      </c>
      <c r="F324" s="90">
        <f>'Dívida Pública - Valor'!S241+'Dívida Pública - Valor'!O242</f>
        <v>0.74226790330119075</v>
      </c>
      <c r="G324" s="91">
        <f>'Dívida Pública - Valor'!R241</f>
        <v>7.8212071689722065E-2</v>
      </c>
      <c r="I324" s="98">
        <f t="shared" ref="I324" si="56">F324-E324-C324-B324</f>
        <v>-1.7028841407247586E-2</v>
      </c>
      <c r="K324" s="98">
        <f t="shared" ref="K324" si="57">B324</f>
        <v>0.50991362643173599</v>
      </c>
      <c r="L324" s="98">
        <f t="shared" ref="L324" si="58">F324-E324</f>
        <v>0.68040569963775011</v>
      </c>
      <c r="M324" s="98">
        <f t="shared" ref="M324" si="59">F324</f>
        <v>0.74226790330119075</v>
      </c>
      <c r="N324" s="98">
        <f t="shared" ref="N324" si="60">G324+F324</f>
        <v>0.82047997499091285</v>
      </c>
      <c r="O324" s="98">
        <f t="shared" ref="O324" si="61">B324+C324+E324</f>
        <v>0.75929674470843833</v>
      </c>
      <c r="V324" s="98">
        <f t="shared" si="23"/>
        <v>0.18752091461326173</v>
      </c>
      <c r="W324" s="90">
        <f>'Dívida Pública - Valor'!O241+'Dívida Pública - Valor'!P241</f>
        <v>0.17353218553446442</v>
      </c>
    </row>
    <row r="325" spans="1:23" x14ac:dyDescent="0.25">
      <c r="A325" s="76">
        <v>43070</v>
      </c>
      <c r="B325" s="90">
        <f>'Dívida Pública - Valor'!M242</f>
        <v>0.51569710169466032</v>
      </c>
      <c r="C325" s="90">
        <f>Reservas!I326</f>
        <v>0.18196521576656882</v>
      </c>
      <c r="D325" s="90">
        <f>Reservas!J326</f>
        <v>3.8925955048307111E-3</v>
      </c>
      <c r="E325" s="90">
        <f>'Dívida Pública - Valor'!U242</f>
        <v>6.204795468574463E-2</v>
      </c>
      <c r="F325" s="90">
        <f>'Dívida Pública - Valor'!S242+'Dívida Pública - Valor'!O243</f>
        <v>0.74004920288680065</v>
      </c>
      <c r="G325" s="91">
        <f>'Dívida Pública - Valor'!R242</f>
        <v>9.0621693061385594E-2</v>
      </c>
      <c r="I325" s="98">
        <f t="shared" ref="I325:I328" si="62">F325-E325-C325-B325</f>
        <v>-1.9661069260173136E-2</v>
      </c>
      <c r="K325" s="98">
        <f t="shared" ref="K325:K328" si="63">B325</f>
        <v>0.51569710169466032</v>
      </c>
      <c r="L325" s="98">
        <f t="shared" ref="L325:L326" si="64">F325-E325</f>
        <v>0.67800124820105601</v>
      </c>
      <c r="M325" s="98">
        <f t="shared" ref="M325:M328" si="65">F325</f>
        <v>0.74004920288680065</v>
      </c>
      <c r="N325" s="98">
        <f t="shared" ref="N325:N328" si="66">G325+F325</f>
        <v>0.83067089594818622</v>
      </c>
      <c r="O325" s="98">
        <f t="shared" ref="O325:O328" si="67">B325+C325+E325</f>
        <v>0.75971027214697373</v>
      </c>
      <c r="V325" s="98">
        <f t="shared" si="23"/>
        <v>0.18196521576656882</v>
      </c>
      <c r="W325" s="90">
        <f>'Dívida Pública - Valor'!O242+'Dívida Pública - Valor'!P242</f>
        <v>0.16234594546347778</v>
      </c>
    </row>
    <row r="326" spans="1:23" x14ac:dyDescent="0.25">
      <c r="A326" s="76">
        <v>43101</v>
      </c>
      <c r="B326" s="90">
        <f>'Dívida Pública - Valor'!M243</f>
        <v>0.51722195266730331</v>
      </c>
      <c r="C326" s="90">
        <f>Reservas!I327</f>
        <v>0.18355898276250404</v>
      </c>
      <c r="D326" s="90">
        <f>Reservas!J327</f>
        <v>0</v>
      </c>
      <c r="E326" s="90">
        <f>'Dívida Pública - Valor'!U243</f>
        <v>6.1982680689419596E-2</v>
      </c>
      <c r="F326" s="90">
        <f>'Dívida Pública - Valor'!S243+'Dívida Pública - Valor'!O244</f>
        <v>0.74453965012851098</v>
      </c>
      <c r="G326" s="91">
        <f>'Dívida Pública - Valor'!R243</f>
        <v>7.7935561363233957E-2</v>
      </c>
      <c r="I326" s="98">
        <f t="shared" si="62"/>
        <v>-1.8223965990715962E-2</v>
      </c>
      <c r="K326" s="98">
        <f t="shared" si="63"/>
        <v>0.51722195266730331</v>
      </c>
      <c r="L326" s="98">
        <f t="shared" si="64"/>
        <v>0.68255696943909139</v>
      </c>
      <c r="M326" s="98">
        <f t="shared" si="65"/>
        <v>0.74453965012851098</v>
      </c>
      <c r="N326" s="98">
        <f t="shared" si="66"/>
        <v>0.82247521149174496</v>
      </c>
      <c r="O326" s="98">
        <f t="shared" si="67"/>
        <v>0.76276361611922694</v>
      </c>
      <c r="V326" s="98">
        <f t="shared" ref="V326:V331" si="68">C326</f>
        <v>0.18355898276250404</v>
      </c>
      <c r="W326" s="90">
        <f>'Dívida Pública - Valor'!O243+'Dívida Pública - Valor'!P243</f>
        <v>0.17563773438247213</v>
      </c>
    </row>
    <row r="327" spans="1:23" x14ac:dyDescent="0.25">
      <c r="A327" s="76">
        <v>43132</v>
      </c>
      <c r="B327" s="90">
        <f>'Dívida Pública - Valor'!M244</f>
        <v>0.51977646598212646</v>
      </c>
      <c r="C327" s="90">
        <f>Reservas!I328</f>
        <v>0.18523422339040507</v>
      </c>
      <c r="D327" s="90">
        <f>Reservas!J328</f>
        <v>0</v>
      </c>
      <c r="E327" s="90">
        <f>'Dívida Pública - Valor'!U244</f>
        <v>6.2161534706480975E-2</v>
      </c>
      <c r="F327" s="90">
        <f>'Dívida Pública - Valor'!S244+'Dívida Pública - Valor'!O245</f>
        <v>0.75081114459177123</v>
      </c>
      <c r="G327" s="91">
        <f>'Dívida Pública - Valor'!R244</f>
        <v>7.9799258324744868E-2</v>
      </c>
      <c r="I327" s="98">
        <f t="shared" si="62"/>
        <v>-1.6361079487241303E-2</v>
      </c>
      <c r="K327" s="98">
        <f t="shared" si="63"/>
        <v>0.51977646598212646</v>
      </c>
      <c r="L327" s="98">
        <f>F327-E327</f>
        <v>0.68864960988529023</v>
      </c>
      <c r="M327" s="98">
        <f t="shared" si="65"/>
        <v>0.75081114459177123</v>
      </c>
      <c r="N327" s="98">
        <f t="shared" si="66"/>
        <v>0.83061040291651611</v>
      </c>
      <c r="O327" s="98">
        <f t="shared" si="67"/>
        <v>0.76717222407901253</v>
      </c>
      <c r="V327" s="98">
        <f t="shared" si="68"/>
        <v>0.18523422339040507</v>
      </c>
      <c r="W327" s="90">
        <f>'Dívida Pública - Valor'!O244+'Dívida Pública - Valor'!P244</f>
        <v>0.17378066081723323</v>
      </c>
    </row>
    <row r="328" spans="1:23" x14ac:dyDescent="0.25">
      <c r="A328" s="76">
        <v>43160</v>
      </c>
      <c r="B328" s="90">
        <f>'Dívida Pública - Valor'!M245</f>
        <v>0.52348570087063939</v>
      </c>
      <c r="C328" s="90">
        <f>Reservas!I329</f>
        <v>0.18780806396548397</v>
      </c>
      <c r="D328" s="90">
        <f>Reservas!J329</f>
        <v>0</v>
      </c>
      <c r="E328" s="90">
        <f>'Dívida Pública - Valor'!U245</f>
        <v>5.7897725445204808E-2</v>
      </c>
      <c r="F328" s="90">
        <f>'Dívida Pública - Valor'!S245+'Dívida Pública - Valor'!O246</f>
        <v>0.75343094945183886</v>
      </c>
      <c r="G328" s="91">
        <f>'Dívida Pública - Valor'!R245</f>
        <v>9.2022749145766594E-2</v>
      </c>
      <c r="I328" s="98">
        <f t="shared" si="62"/>
        <v>-1.57605408294893E-2</v>
      </c>
      <c r="K328" s="98">
        <f t="shared" si="63"/>
        <v>0.52348570087063939</v>
      </c>
      <c r="L328" s="98">
        <f t="shared" ref="L328:L331" si="69">F328-E328</f>
        <v>0.69553322400663409</v>
      </c>
      <c r="M328" s="98">
        <f t="shared" si="65"/>
        <v>0.75343094945183886</v>
      </c>
      <c r="N328" s="98">
        <f t="shared" si="66"/>
        <v>0.84545369859760544</v>
      </c>
      <c r="O328" s="98">
        <f t="shared" si="67"/>
        <v>0.76919149028132816</v>
      </c>
      <c r="V328" s="98">
        <f t="shared" si="68"/>
        <v>0.18780806396548397</v>
      </c>
      <c r="W328" s="90">
        <f>'Dívida Pública - Valor'!O245+'Dívida Pública - Valor'!P245</f>
        <v>0.16841888629502472</v>
      </c>
    </row>
    <row r="329" spans="1:23" x14ac:dyDescent="0.25">
      <c r="A329" s="76">
        <v>43191</v>
      </c>
      <c r="B329" s="90">
        <f>'Dívida Pública - Valor'!M246</f>
        <v>0.51769886295561629</v>
      </c>
      <c r="C329" s="90">
        <f>Reservas!I330</f>
        <v>0.1884378088629183</v>
      </c>
      <c r="D329" s="90">
        <f>Reservas!J330</f>
        <v>0</v>
      </c>
      <c r="E329" s="90">
        <f>'Dívida Pública - Valor'!U246</f>
        <v>5.8036730979138501E-2</v>
      </c>
      <c r="F329" s="90">
        <f>'Dívida Pública - Valor'!S246+'Dívida Pública - Valor'!O247</f>
        <v>0.7575675465236551</v>
      </c>
      <c r="G329" s="91">
        <f>'Dívida Pública - Valor'!R246</f>
        <v>9.006270010866349E-2</v>
      </c>
      <c r="I329" s="98">
        <f t="shared" ref="I329:I331" si="70">F329-E329-C329-B329</f>
        <v>-6.605856274017996E-3</v>
      </c>
      <c r="K329" s="98">
        <f t="shared" ref="K329:K331" si="71">B329</f>
        <v>0.51769886295561629</v>
      </c>
      <c r="L329" s="98">
        <f t="shared" si="69"/>
        <v>0.69953081554451657</v>
      </c>
      <c r="M329" s="98">
        <f t="shared" ref="M329:M331" si="72">F329</f>
        <v>0.7575675465236551</v>
      </c>
      <c r="N329" s="98">
        <f t="shared" ref="N329:N331" si="73">G329+F329</f>
        <v>0.84763024663231856</v>
      </c>
      <c r="O329" s="98">
        <f t="shared" ref="O329:O331" si="74">B329+C329+E329</f>
        <v>0.7641734027976731</v>
      </c>
      <c r="V329" s="98">
        <f t="shared" si="68"/>
        <v>0.1884378088629183</v>
      </c>
      <c r="W329" s="90">
        <f>'Dívida Pública - Valor'!O246+'Dívida Pública - Valor'!P246</f>
        <v>0.1712260606095414</v>
      </c>
    </row>
    <row r="330" spans="1:23" x14ac:dyDescent="0.25">
      <c r="A330" s="76">
        <v>43221</v>
      </c>
      <c r="B330" s="90">
        <f>'Dívida Pública - Valor'!M247</f>
        <v>0.51206978635725242</v>
      </c>
      <c r="C330" s="90">
        <f>Reservas!I331</f>
        <v>0.19112265305215007</v>
      </c>
      <c r="D330" s="90">
        <f>Reservas!J331</f>
        <v>0</v>
      </c>
      <c r="E330" s="90">
        <f>'Dívida Pública - Valor'!U247</f>
        <v>5.845125218402121E-2</v>
      </c>
      <c r="F330" s="90">
        <f>'Dívida Pública - Valor'!S247+'Dívida Pública - Valor'!O248</f>
        <v>0.7693392645152568</v>
      </c>
      <c r="G330" s="91">
        <f>'Dívida Pública - Valor'!R247</f>
        <v>8.9274557443893232E-2</v>
      </c>
      <c r="I330" s="98">
        <f t="shared" si="70"/>
        <v>7.6955729218330937E-3</v>
      </c>
      <c r="K330" s="98">
        <f t="shared" si="71"/>
        <v>0.51206978635725242</v>
      </c>
      <c r="L330" s="98">
        <f t="shared" si="69"/>
        <v>0.71088801233123555</v>
      </c>
      <c r="M330" s="98">
        <f t="shared" si="72"/>
        <v>0.7693392645152568</v>
      </c>
      <c r="N330" s="98">
        <f t="shared" si="73"/>
        <v>0.85861382195915004</v>
      </c>
      <c r="O330" s="98">
        <f t="shared" si="74"/>
        <v>0.76164369159342371</v>
      </c>
      <c r="V330" s="98">
        <f t="shared" si="68"/>
        <v>0.19112265305215007</v>
      </c>
      <c r="W330" s="90">
        <f>'Dívida Pública - Valor'!O247+'Dívida Pública - Valor'!P247</f>
        <v>0.17351940852737277</v>
      </c>
    </row>
    <row r="331" spans="1:23" x14ac:dyDescent="0.25">
      <c r="A331" s="76">
        <v>43252</v>
      </c>
      <c r="B331" s="90">
        <f>'Dívida Pública - Valor'!M248</f>
        <v>0.51397898545202869</v>
      </c>
      <c r="C331" s="90">
        <f>Reservas!I332</f>
        <v>0.19099480866547724</v>
      </c>
      <c r="D331" s="90">
        <f>Reservas!J332</f>
        <v>1.4720943750896468E-3</v>
      </c>
      <c r="E331" s="90">
        <f>'Dívida Pública - Valor'!U248</f>
        <v>5.4062992017063875E-2</v>
      </c>
      <c r="F331" s="90">
        <f>'Dívida Pública - Valor'!S248+'Dívida Pública - Valor'!O249</f>
        <v>0.77162460300842028</v>
      </c>
      <c r="G331" s="91">
        <f>'Dívida Pública - Valor'!R248</f>
        <v>9.3412458892095387E-2</v>
      </c>
      <c r="I331" s="98">
        <f t="shared" si="70"/>
        <v>1.2587816873850466E-2</v>
      </c>
      <c r="K331" s="98">
        <f t="shared" si="71"/>
        <v>0.51397898545202869</v>
      </c>
      <c r="L331" s="98">
        <f t="shared" si="69"/>
        <v>0.7175616109913564</v>
      </c>
      <c r="M331" s="98">
        <f t="shared" si="72"/>
        <v>0.77162460300842028</v>
      </c>
      <c r="N331" s="98">
        <f t="shared" si="73"/>
        <v>0.86503706190051566</v>
      </c>
      <c r="O331" s="98">
        <f t="shared" si="74"/>
        <v>0.75903678613456982</v>
      </c>
      <c r="V331" s="98">
        <f t="shared" si="68"/>
        <v>0.19099480866547724</v>
      </c>
      <c r="W331" s="90">
        <f>'Dívida Pública - Valor'!O248+'Dívida Pública - Valor'!P248</f>
        <v>0.17092845380024471</v>
      </c>
    </row>
    <row r="332" spans="1:23" x14ac:dyDescent="0.25">
      <c r="A332" s="76"/>
      <c r="B332" s="90"/>
      <c r="C332" s="90"/>
      <c r="D332" s="90"/>
      <c r="E332" s="90"/>
      <c r="F332" s="90"/>
      <c r="G332" s="91"/>
      <c r="I332" s="98"/>
      <c r="K332" s="98"/>
      <c r="L332" s="98"/>
      <c r="M332" s="98"/>
      <c r="N332" s="98"/>
      <c r="O332" s="98"/>
      <c r="V332" s="98"/>
      <c r="W332" s="90"/>
    </row>
    <row r="333" spans="1:23" x14ac:dyDescent="0.25">
      <c r="A333" s="76"/>
    </row>
  </sheetData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31"/>
  <sheetViews>
    <sheetView workbookViewId="0">
      <pane xSplit="7" ySplit="11" topLeftCell="H12" activePane="bottomRight" state="frozen"/>
      <selection pane="topRight" activeCell="G1" sqref="G1"/>
      <selection pane="bottomLeft" activeCell="A12" sqref="A12"/>
      <selection pane="bottomRight" activeCell="G331" sqref="G331"/>
    </sheetView>
  </sheetViews>
  <sheetFormatPr defaultRowHeight="15" x14ac:dyDescent="0.25"/>
  <cols>
    <col min="1" max="1" width="7.28515625" bestFit="1" customWidth="1"/>
    <col min="3" max="3" width="26.140625" bestFit="1" customWidth="1"/>
    <col min="7" max="7" width="31.28515625" bestFit="1" customWidth="1"/>
  </cols>
  <sheetData>
    <row r="1" spans="1:7" x14ac:dyDescent="0.25">
      <c r="A1" s="92"/>
      <c r="B1" t="s">
        <v>68</v>
      </c>
      <c r="C1" t="s">
        <v>94</v>
      </c>
      <c r="D1" t="s">
        <v>76</v>
      </c>
      <c r="E1" t="s">
        <v>95</v>
      </c>
      <c r="F1" t="s">
        <v>93</v>
      </c>
      <c r="G1" t="s">
        <v>96</v>
      </c>
    </row>
    <row r="2" spans="1:7" x14ac:dyDescent="0.25">
      <c r="A2" s="76">
        <v>33239</v>
      </c>
      <c r="B2" s="91">
        <f>'Dívida Pública - % do PIB'!B2</f>
        <v>0.4219</v>
      </c>
    </row>
    <row r="3" spans="1:7" x14ac:dyDescent="0.25">
      <c r="A3" s="76">
        <v>33270</v>
      </c>
      <c r="B3" s="91">
        <f>'Dívida Pública - % do PIB'!B3</f>
        <v>0.39</v>
      </c>
    </row>
    <row r="4" spans="1:7" x14ac:dyDescent="0.25">
      <c r="A4" s="76">
        <v>33298</v>
      </c>
      <c r="B4" s="91">
        <f>'Dívida Pública - % do PIB'!B4</f>
        <v>0.39510000000000001</v>
      </c>
    </row>
    <row r="5" spans="1:7" x14ac:dyDescent="0.25">
      <c r="A5" s="76">
        <v>33329</v>
      </c>
      <c r="B5" s="91">
        <f>'Dívida Pública - % do PIB'!B5</f>
        <v>0.39810000000000001</v>
      </c>
    </row>
    <row r="6" spans="1:7" x14ac:dyDescent="0.25">
      <c r="A6" s="76">
        <v>33359</v>
      </c>
      <c r="B6" s="91">
        <f>'Dívida Pública - % do PIB'!B6</f>
        <v>0.39649999999999996</v>
      </c>
    </row>
    <row r="7" spans="1:7" x14ac:dyDescent="0.25">
      <c r="A7" s="76">
        <v>33390</v>
      </c>
      <c r="B7" s="91">
        <f>'Dívida Pública - % do PIB'!B7</f>
        <v>0.38119999999999998</v>
      </c>
    </row>
    <row r="8" spans="1:7" x14ac:dyDescent="0.25">
      <c r="A8" s="76">
        <v>33420</v>
      </c>
      <c r="B8" s="91">
        <f>'Dívida Pública - % do PIB'!B8</f>
        <v>0.36229999999999996</v>
      </c>
    </row>
    <row r="9" spans="1:7" x14ac:dyDescent="0.25">
      <c r="A9" s="76">
        <v>33451</v>
      </c>
      <c r="B9" s="91">
        <f>'Dívida Pública - % do PIB'!B9</f>
        <v>0.35270000000000001</v>
      </c>
    </row>
    <row r="10" spans="1:7" x14ac:dyDescent="0.25">
      <c r="A10" s="76">
        <v>33482</v>
      </c>
      <c r="B10" s="91">
        <f>'Dívida Pública - % do PIB'!B10</f>
        <v>0.34159999999999996</v>
      </c>
    </row>
    <row r="11" spans="1:7" x14ac:dyDescent="0.25">
      <c r="A11" s="76">
        <v>33512</v>
      </c>
      <c r="B11" s="91">
        <f>'Dívida Pública - % do PIB'!B11</f>
        <v>0.35520000000000002</v>
      </c>
    </row>
    <row r="12" spans="1:7" x14ac:dyDescent="0.25">
      <c r="A12" s="76">
        <v>33543</v>
      </c>
      <c r="B12" s="91">
        <f>'Dívida Pública - % do PIB'!B12</f>
        <v>0.36780000000000002</v>
      </c>
    </row>
    <row r="13" spans="1:7" x14ac:dyDescent="0.25">
      <c r="A13" s="76">
        <v>33573</v>
      </c>
      <c r="B13" s="91">
        <f>'Dívida Pública - % do PIB'!B13</f>
        <v>0.38140000000000002</v>
      </c>
    </row>
    <row r="14" spans="1:7" x14ac:dyDescent="0.25">
      <c r="A14" s="76">
        <v>33604</v>
      </c>
      <c r="B14" s="91">
        <f>'Dívida Pública - % do PIB'!B14</f>
        <v>0.37280000000000002</v>
      </c>
    </row>
    <row r="15" spans="1:7" x14ac:dyDescent="0.25">
      <c r="A15" s="76">
        <v>33635</v>
      </c>
      <c r="B15" s="91">
        <f>'Dívida Pública - % do PIB'!B15</f>
        <v>0.37329999999999997</v>
      </c>
    </row>
    <row r="16" spans="1:7" x14ac:dyDescent="0.25">
      <c r="A16" s="76">
        <v>33664</v>
      </c>
      <c r="B16" s="91">
        <f>'Dívida Pública - % do PIB'!B16</f>
        <v>0.3831</v>
      </c>
    </row>
    <row r="17" spans="1:2" x14ac:dyDescent="0.25">
      <c r="A17" s="76">
        <v>33695</v>
      </c>
      <c r="B17" s="91">
        <f>'Dívida Pública - % do PIB'!B17</f>
        <v>0.3785</v>
      </c>
    </row>
    <row r="18" spans="1:2" x14ac:dyDescent="0.25">
      <c r="A18" s="76">
        <v>33725</v>
      </c>
      <c r="B18" s="91">
        <f>'Dívida Pública - % do PIB'!B18</f>
        <v>0.37070000000000003</v>
      </c>
    </row>
    <row r="19" spans="1:2" x14ac:dyDescent="0.25">
      <c r="A19" s="76">
        <v>33756</v>
      </c>
      <c r="B19" s="91">
        <f>'Dívida Pública - % do PIB'!B19</f>
        <v>0.37689999999999996</v>
      </c>
    </row>
    <row r="20" spans="1:2" x14ac:dyDescent="0.25">
      <c r="A20" s="76">
        <v>33786</v>
      </c>
      <c r="B20" s="91">
        <f>'Dívida Pública - % do PIB'!B20</f>
        <v>0.37740000000000001</v>
      </c>
    </row>
    <row r="21" spans="1:2" x14ac:dyDescent="0.25">
      <c r="A21" s="76">
        <v>33817</v>
      </c>
      <c r="B21" s="91">
        <f>'Dívida Pública - % do PIB'!B21</f>
        <v>0.36820000000000003</v>
      </c>
    </row>
    <row r="22" spans="1:2" x14ac:dyDescent="0.25">
      <c r="A22" s="76">
        <v>33848</v>
      </c>
      <c r="B22" s="91">
        <f>'Dívida Pública - % do PIB'!B22</f>
        <v>0.3664</v>
      </c>
    </row>
    <row r="23" spans="1:2" x14ac:dyDescent="0.25">
      <c r="A23" s="76">
        <v>33878</v>
      </c>
      <c r="B23" s="91">
        <f>'Dívida Pública - % do PIB'!B23</f>
        <v>0.36890000000000001</v>
      </c>
    </row>
    <row r="24" spans="1:2" x14ac:dyDescent="0.25">
      <c r="A24" s="76">
        <v>33909</v>
      </c>
      <c r="B24" s="91">
        <f>'Dívida Pública - % do PIB'!B24</f>
        <v>0.36810000000000004</v>
      </c>
    </row>
    <row r="25" spans="1:2" x14ac:dyDescent="0.25">
      <c r="A25" s="76">
        <v>33939</v>
      </c>
      <c r="B25" s="91">
        <f>'Dívida Pública - % do PIB'!B25</f>
        <v>0.37040000000000001</v>
      </c>
    </row>
    <row r="26" spans="1:2" x14ac:dyDescent="0.25">
      <c r="A26" s="76">
        <v>33970</v>
      </c>
      <c r="B26" s="91">
        <f>'Dívida Pública - % do PIB'!B26</f>
        <v>0.36369999999999997</v>
      </c>
    </row>
    <row r="27" spans="1:2" x14ac:dyDescent="0.25">
      <c r="A27" s="76">
        <v>34001</v>
      </c>
      <c r="B27" s="91">
        <f>'Dívida Pública - % do PIB'!B27</f>
        <v>0.36579999999999996</v>
      </c>
    </row>
    <row r="28" spans="1:2" x14ac:dyDescent="0.25">
      <c r="A28" s="76">
        <v>34029</v>
      </c>
      <c r="B28" s="91">
        <f>'Dívida Pública - % do PIB'!B28</f>
        <v>0.36430000000000001</v>
      </c>
    </row>
    <row r="29" spans="1:2" x14ac:dyDescent="0.25">
      <c r="A29" s="76">
        <v>34060</v>
      </c>
      <c r="B29" s="91">
        <f>'Dívida Pública - % do PIB'!B29</f>
        <v>0.35840000000000005</v>
      </c>
    </row>
    <row r="30" spans="1:2" x14ac:dyDescent="0.25">
      <c r="A30" s="76">
        <v>34090</v>
      </c>
      <c r="B30" s="91">
        <f>'Dívida Pública - % do PIB'!B30</f>
        <v>0.34990000000000004</v>
      </c>
    </row>
    <row r="31" spans="1:2" x14ac:dyDescent="0.25">
      <c r="A31" s="76">
        <v>34121</v>
      </c>
      <c r="B31" s="91">
        <f>'Dívida Pública - % do PIB'!B31</f>
        <v>0.34490000000000004</v>
      </c>
    </row>
    <row r="32" spans="1:2" x14ac:dyDescent="0.25">
      <c r="A32" s="76">
        <v>34151</v>
      </c>
      <c r="B32" s="91">
        <f>'Dívida Pública - % do PIB'!B32</f>
        <v>0.33799999999999997</v>
      </c>
    </row>
    <row r="33" spans="1:2" x14ac:dyDescent="0.25">
      <c r="A33" s="76">
        <v>34182</v>
      </c>
      <c r="B33" s="91">
        <f>'Dívida Pública - % do PIB'!B33</f>
        <v>0.33490000000000003</v>
      </c>
    </row>
    <row r="34" spans="1:2" x14ac:dyDescent="0.25">
      <c r="A34" s="76">
        <v>34213</v>
      </c>
      <c r="B34" s="91">
        <f>'Dívida Pública - % do PIB'!B34</f>
        <v>0.33240000000000003</v>
      </c>
    </row>
    <row r="35" spans="1:2" x14ac:dyDescent="0.25">
      <c r="A35" s="76">
        <v>34243</v>
      </c>
      <c r="B35" s="91">
        <f>'Dívida Pública - % do PIB'!B35</f>
        <v>0.33149999999999996</v>
      </c>
    </row>
    <row r="36" spans="1:2" x14ac:dyDescent="0.25">
      <c r="A36" s="76">
        <v>34274</v>
      </c>
      <c r="B36" s="91">
        <f>'Dívida Pública - % do PIB'!B36</f>
        <v>0.32719999999999999</v>
      </c>
    </row>
    <row r="37" spans="1:2" x14ac:dyDescent="0.25">
      <c r="A37" s="76">
        <v>34304</v>
      </c>
      <c r="B37" s="91">
        <f>'Dívida Pública - % do PIB'!B37</f>
        <v>0.32579999999999998</v>
      </c>
    </row>
    <row r="38" spans="1:2" x14ac:dyDescent="0.25">
      <c r="A38" s="76">
        <v>34335</v>
      </c>
      <c r="B38" s="91">
        <f>'Dívida Pública - % do PIB'!B38</f>
        <v>0.32319999999999999</v>
      </c>
    </row>
    <row r="39" spans="1:2" x14ac:dyDescent="0.25">
      <c r="A39" s="76">
        <v>34366</v>
      </c>
      <c r="B39" s="91">
        <f>'Dívida Pública - % do PIB'!B39</f>
        <v>0.3201</v>
      </c>
    </row>
    <row r="40" spans="1:2" x14ac:dyDescent="0.25">
      <c r="A40" s="76">
        <v>34394</v>
      </c>
      <c r="B40" s="91">
        <f>'Dívida Pública - % do PIB'!B40</f>
        <v>0.3271</v>
      </c>
    </row>
    <row r="41" spans="1:2" x14ac:dyDescent="0.25">
      <c r="A41" s="76">
        <v>34425</v>
      </c>
      <c r="B41" s="91">
        <f>'Dívida Pública - % do PIB'!B41</f>
        <v>0.3322</v>
      </c>
    </row>
    <row r="42" spans="1:2" x14ac:dyDescent="0.25">
      <c r="A42" s="76">
        <v>34455</v>
      </c>
      <c r="B42" s="91">
        <f>'Dívida Pública - % do PIB'!B42</f>
        <v>0.33579999999999999</v>
      </c>
    </row>
    <row r="43" spans="1:2" x14ac:dyDescent="0.25">
      <c r="A43" s="76">
        <v>34486</v>
      </c>
      <c r="B43" s="91">
        <f>'Dívida Pública - % do PIB'!B43</f>
        <v>0.33119999999999999</v>
      </c>
    </row>
    <row r="44" spans="1:2" x14ac:dyDescent="0.25">
      <c r="A44" s="76">
        <v>34516</v>
      </c>
      <c r="B44" s="91">
        <f>'Dívida Pública - % do PIB'!B44</f>
        <v>0.32819999999999999</v>
      </c>
    </row>
    <row r="45" spans="1:2" x14ac:dyDescent="0.25">
      <c r="A45" s="76">
        <v>34547</v>
      </c>
      <c r="B45" s="91">
        <f>'Dívida Pública - % do PIB'!B45</f>
        <v>0.31620000000000004</v>
      </c>
    </row>
    <row r="46" spans="1:2" x14ac:dyDescent="0.25">
      <c r="A46" s="76">
        <v>34578</v>
      </c>
      <c r="B46" s="91">
        <f>'Dívida Pública - % do PIB'!B46</f>
        <v>0.30640000000000001</v>
      </c>
    </row>
    <row r="47" spans="1:2" x14ac:dyDescent="0.25">
      <c r="A47" s="76">
        <v>34608</v>
      </c>
      <c r="B47" s="91">
        <f>'Dívida Pública - % do PIB'!B47</f>
        <v>0.29930000000000001</v>
      </c>
    </row>
    <row r="48" spans="1:2" x14ac:dyDescent="0.25">
      <c r="A48" s="76">
        <v>34639</v>
      </c>
      <c r="B48" s="91">
        <f>'Dívida Pública - % do PIB'!B48</f>
        <v>0.2994</v>
      </c>
    </row>
    <row r="49" spans="1:2" x14ac:dyDescent="0.25">
      <c r="A49" s="76">
        <v>34669</v>
      </c>
      <c r="B49" s="91">
        <f>'Dívida Pública - % do PIB'!B49</f>
        <v>0.30049999999999999</v>
      </c>
    </row>
    <row r="50" spans="1:2" x14ac:dyDescent="0.25">
      <c r="A50" s="76">
        <v>34700</v>
      </c>
      <c r="B50" s="91">
        <f>'Dívida Pública - % do PIB'!B50</f>
        <v>0.29260000000000003</v>
      </c>
    </row>
    <row r="51" spans="1:2" x14ac:dyDescent="0.25">
      <c r="A51" s="76">
        <v>34731</v>
      </c>
      <c r="B51" s="91">
        <f>'Dívida Pública - % do PIB'!B51</f>
        <v>0.29109999999999997</v>
      </c>
    </row>
    <row r="52" spans="1:2" x14ac:dyDescent="0.25">
      <c r="A52" s="76">
        <v>34759</v>
      </c>
      <c r="B52" s="91">
        <f>'Dívida Pública - % do PIB'!B52</f>
        <v>0.28220000000000001</v>
      </c>
    </row>
    <row r="53" spans="1:2" x14ac:dyDescent="0.25">
      <c r="A53" s="76">
        <v>34790</v>
      </c>
      <c r="B53" s="91">
        <f>'Dívida Pública - % do PIB'!B53</f>
        <v>0.27660000000000001</v>
      </c>
    </row>
    <row r="54" spans="1:2" x14ac:dyDescent="0.25">
      <c r="A54" s="76">
        <v>34820</v>
      </c>
      <c r="B54" s="91">
        <f>'Dívida Pública - % do PIB'!B54</f>
        <v>0.26899999999999996</v>
      </c>
    </row>
    <row r="55" spans="1:2" x14ac:dyDescent="0.25">
      <c r="A55" s="76">
        <v>34851</v>
      </c>
      <c r="B55" s="91">
        <f>'Dívida Pública - % do PIB'!B55</f>
        <v>0.27210000000000001</v>
      </c>
    </row>
    <row r="56" spans="1:2" x14ac:dyDescent="0.25">
      <c r="A56" s="76">
        <v>34881</v>
      </c>
      <c r="B56" s="91">
        <f>'Dívida Pública - % do PIB'!B56</f>
        <v>0.27210000000000001</v>
      </c>
    </row>
    <row r="57" spans="1:2" x14ac:dyDescent="0.25">
      <c r="A57" s="76">
        <v>34912</v>
      </c>
      <c r="B57" s="91">
        <f>'Dívida Pública - % do PIB'!B57</f>
        <v>0.27329999999999999</v>
      </c>
    </row>
    <row r="58" spans="1:2" x14ac:dyDescent="0.25">
      <c r="A58" s="76">
        <v>34943</v>
      </c>
      <c r="B58" s="91">
        <f>'Dívida Pública - % do PIB'!B58</f>
        <v>0.27760000000000001</v>
      </c>
    </row>
    <row r="59" spans="1:2" x14ac:dyDescent="0.25">
      <c r="A59" s="76">
        <v>34973</v>
      </c>
      <c r="B59" s="91">
        <f>'Dívida Pública - % do PIB'!B59</f>
        <v>0.27850000000000003</v>
      </c>
    </row>
    <row r="60" spans="1:2" x14ac:dyDescent="0.25">
      <c r="A60" s="76">
        <v>35004</v>
      </c>
      <c r="B60" s="91">
        <f>'Dívida Pública - % do PIB'!B60</f>
        <v>0.2787</v>
      </c>
    </row>
    <row r="61" spans="1:2" x14ac:dyDescent="0.25">
      <c r="A61" s="76">
        <v>35034</v>
      </c>
      <c r="B61" s="91">
        <f>'Dívida Pública - % do PIB'!B61</f>
        <v>0.27979999999999999</v>
      </c>
    </row>
    <row r="62" spans="1:2" x14ac:dyDescent="0.25">
      <c r="A62" s="76">
        <v>35065</v>
      </c>
      <c r="B62" s="91">
        <f>'Dívida Pública - % do PIB'!B62</f>
        <v>0.27949999999999997</v>
      </c>
    </row>
    <row r="63" spans="1:2" x14ac:dyDescent="0.25">
      <c r="A63" s="76">
        <v>35096</v>
      </c>
      <c r="B63" s="91">
        <f>'Dívida Pública - % do PIB'!B63</f>
        <v>0.28079999999999999</v>
      </c>
    </row>
    <row r="64" spans="1:2" x14ac:dyDescent="0.25">
      <c r="A64" s="76">
        <v>35125</v>
      </c>
      <c r="B64" s="91">
        <f>'Dívida Pública - % do PIB'!B64</f>
        <v>0.28120000000000001</v>
      </c>
    </row>
    <row r="65" spans="1:2" x14ac:dyDescent="0.25">
      <c r="A65" s="76">
        <v>35156</v>
      </c>
      <c r="B65" s="91">
        <f>'Dívida Pública - % do PIB'!B65</f>
        <v>0.2868</v>
      </c>
    </row>
    <row r="66" spans="1:2" x14ac:dyDescent="0.25">
      <c r="A66" s="76">
        <v>35186</v>
      </c>
      <c r="B66" s="91">
        <f>'Dívida Pública - % do PIB'!B66</f>
        <v>0.29330000000000001</v>
      </c>
    </row>
    <row r="67" spans="1:2" x14ac:dyDescent="0.25">
      <c r="A67" s="76">
        <v>35217</v>
      </c>
      <c r="B67" s="91">
        <f>'Dívida Pública - % do PIB'!B67</f>
        <v>0.29899999999999999</v>
      </c>
    </row>
    <row r="68" spans="1:2" x14ac:dyDescent="0.25">
      <c r="A68" s="76">
        <v>35247</v>
      </c>
      <c r="B68" s="91">
        <f>'Dívida Pública - % do PIB'!B68</f>
        <v>0.30079999999999996</v>
      </c>
    </row>
    <row r="69" spans="1:2" x14ac:dyDescent="0.25">
      <c r="A69" s="76">
        <v>35278</v>
      </c>
      <c r="B69" s="91">
        <f>'Dívida Pública - % do PIB'!B69</f>
        <v>0.30280000000000001</v>
      </c>
    </row>
    <row r="70" spans="1:2" x14ac:dyDescent="0.25">
      <c r="A70" s="76">
        <v>35309</v>
      </c>
      <c r="B70" s="91">
        <f>'Dívida Pública - % do PIB'!B70</f>
        <v>0.30559999999999998</v>
      </c>
    </row>
    <row r="71" spans="1:2" x14ac:dyDescent="0.25">
      <c r="A71" s="76">
        <v>35339</v>
      </c>
      <c r="B71" s="91">
        <f>'Dívida Pública - % do PIB'!B71</f>
        <v>0.30719999999999997</v>
      </c>
    </row>
    <row r="72" spans="1:2" x14ac:dyDescent="0.25">
      <c r="A72" s="76">
        <v>35370</v>
      </c>
      <c r="B72" s="91">
        <f>'Dívida Pública - % do PIB'!B72</f>
        <v>0.30769999999999997</v>
      </c>
    </row>
    <row r="73" spans="1:2" x14ac:dyDescent="0.25">
      <c r="A73" s="76">
        <v>35400</v>
      </c>
      <c r="B73" s="91">
        <f>'Dívida Pública - % do PIB'!B73</f>
        <v>0.30719999999999997</v>
      </c>
    </row>
    <row r="74" spans="1:2" x14ac:dyDescent="0.25">
      <c r="A74" s="76">
        <v>35431</v>
      </c>
      <c r="B74" s="91">
        <f>'Dívida Pública - % do PIB'!B74</f>
        <v>0.30640000000000001</v>
      </c>
    </row>
    <row r="75" spans="1:2" x14ac:dyDescent="0.25">
      <c r="A75" s="76">
        <v>35462</v>
      </c>
      <c r="B75" s="91">
        <f>'Dívida Pública - % do PIB'!B75</f>
        <v>0.3054</v>
      </c>
    </row>
    <row r="76" spans="1:2" x14ac:dyDescent="0.25">
      <c r="A76" s="76">
        <v>35490</v>
      </c>
      <c r="B76" s="91">
        <f>'Dívida Pública - % do PIB'!B76</f>
        <v>0.30599999999999999</v>
      </c>
    </row>
    <row r="77" spans="1:2" x14ac:dyDescent="0.25">
      <c r="A77" s="76">
        <v>35521</v>
      </c>
      <c r="B77" s="91">
        <f>'Dívida Pública - % do PIB'!B77</f>
        <v>0.30719999999999997</v>
      </c>
    </row>
    <row r="78" spans="1:2" x14ac:dyDescent="0.25">
      <c r="A78" s="76">
        <v>35551</v>
      </c>
      <c r="B78" s="91">
        <f>'Dívida Pública - % do PIB'!B78</f>
        <v>0.30409999999999998</v>
      </c>
    </row>
    <row r="79" spans="1:2" x14ac:dyDescent="0.25">
      <c r="A79" s="76">
        <v>35582</v>
      </c>
      <c r="B79" s="91">
        <f>'Dívida Pública - % do PIB'!B79</f>
        <v>0.29600000000000004</v>
      </c>
    </row>
    <row r="80" spans="1:2" x14ac:dyDescent="0.25">
      <c r="A80" s="76">
        <v>35612</v>
      </c>
      <c r="B80" s="91">
        <f>'Dívida Pública - % do PIB'!B80</f>
        <v>0.29909999999999998</v>
      </c>
    </row>
    <row r="81" spans="1:2" x14ac:dyDescent="0.25">
      <c r="A81" s="76">
        <v>35643</v>
      </c>
      <c r="B81" s="91">
        <f>'Dívida Pública - % do PIB'!B81</f>
        <v>0.29710000000000003</v>
      </c>
    </row>
    <row r="82" spans="1:2" x14ac:dyDescent="0.25">
      <c r="A82" s="76">
        <v>35674</v>
      </c>
      <c r="B82" s="91">
        <f>'Dívida Pública - % do PIB'!B82</f>
        <v>0.3014</v>
      </c>
    </row>
    <row r="83" spans="1:2" x14ac:dyDescent="0.25">
      <c r="A83" s="76">
        <v>35704</v>
      </c>
      <c r="B83" s="91">
        <f>'Dívida Pública - % do PIB'!B83</f>
        <v>0.30370000000000003</v>
      </c>
    </row>
    <row r="84" spans="1:2" x14ac:dyDescent="0.25">
      <c r="A84" s="76">
        <v>35735</v>
      </c>
      <c r="B84" s="91">
        <f>'Dívida Pública - % do PIB'!B84</f>
        <v>0.30549999999999999</v>
      </c>
    </row>
    <row r="85" spans="1:2" x14ac:dyDescent="0.25">
      <c r="A85" s="76">
        <v>35765</v>
      </c>
      <c r="B85" s="91">
        <f>'Dívida Pública - % do PIB'!B85</f>
        <v>0.31829999999999997</v>
      </c>
    </row>
    <row r="86" spans="1:2" x14ac:dyDescent="0.25">
      <c r="A86" s="76">
        <v>35796</v>
      </c>
      <c r="B86" s="91">
        <f>'Dívida Pública - % do PIB'!B86</f>
        <v>0.33203570422145401</v>
      </c>
    </row>
    <row r="87" spans="1:2" x14ac:dyDescent="0.25">
      <c r="A87" s="76">
        <v>35827</v>
      </c>
      <c r="B87" s="91">
        <f>'Dívida Pública - % do PIB'!B87</f>
        <v>0.33573779257766684</v>
      </c>
    </row>
    <row r="88" spans="1:2" x14ac:dyDescent="0.25">
      <c r="A88" s="76">
        <v>35855</v>
      </c>
      <c r="B88" s="91">
        <f>'Dívida Pública - % do PIB'!B88</f>
        <v>0.33521249899862982</v>
      </c>
    </row>
    <row r="89" spans="1:2" x14ac:dyDescent="0.25">
      <c r="A89" s="76">
        <v>35886</v>
      </c>
      <c r="B89" s="91">
        <f>'Dívida Pública - % do PIB'!B89</f>
        <v>0.33615145516702732</v>
      </c>
    </row>
    <row r="90" spans="1:2" x14ac:dyDescent="0.25">
      <c r="A90" s="76">
        <v>35916</v>
      </c>
      <c r="B90" s="91">
        <f>'Dívida Pública - % do PIB'!B90</f>
        <v>0.34017591944022085</v>
      </c>
    </row>
    <row r="91" spans="1:2" x14ac:dyDescent="0.25">
      <c r="A91" s="76">
        <v>35947</v>
      </c>
      <c r="B91" s="91">
        <f>'Dívida Pública - % do PIB'!B91</f>
        <v>0.35104776742215804</v>
      </c>
    </row>
    <row r="92" spans="1:2" x14ac:dyDescent="0.25">
      <c r="A92" s="76">
        <v>35977</v>
      </c>
      <c r="B92" s="91">
        <f>'Dívida Pública - % do PIB'!B92</f>
        <v>0.35239905540908262</v>
      </c>
    </row>
    <row r="93" spans="1:2" x14ac:dyDescent="0.25">
      <c r="A93" s="76">
        <v>36008</v>
      </c>
      <c r="B93" s="91">
        <f>'Dívida Pública - % do PIB'!B93</f>
        <v>0.35320966961726369</v>
      </c>
    </row>
    <row r="94" spans="1:2" x14ac:dyDescent="0.25">
      <c r="A94" s="76">
        <v>36039</v>
      </c>
      <c r="B94" s="91">
        <f>'Dívida Pública - % do PIB'!B94</f>
        <v>0.35908568964689308</v>
      </c>
    </row>
    <row r="95" spans="1:2" x14ac:dyDescent="0.25">
      <c r="A95" s="76">
        <v>36069</v>
      </c>
      <c r="B95" s="91">
        <f>'Dívida Pública - % do PIB'!B95</f>
        <v>0.36788599041046449</v>
      </c>
    </row>
    <row r="96" spans="1:2" x14ac:dyDescent="0.25">
      <c r="A96" s="76">
        <v>36100</v>
      </c>
      <c r="B96" s="91">
        <f>'Dívida Pública - % do PIB'!B96</f>
        <v>0.37807029572740464</v>
      </c>
    </row>
    <row r="97" spans="1:2" x14ac:dyDescent="0.25">
      <c r="A97" s="76">
        <v>36130</v>
      </c>
      <c r="B97" s="91">
        <f>'Dívida Pública - % do PIB'!B97</f>
        <v>0.38496457827647201</v>
      </c>
    </row>
    <row r="98" spans="1:2" x14ac:dyDescent="0.25">
      <c r="A98" s="76">
        <v>36161</v>
      </c>
      <c r="B98" s="91">
        <f>'Dívida Pública - % do PIB'!B98</f>
        <v>0.47721665816336184</v>
      </c>
    </row>
    <row r="99" spans="1:2" x14ac:dyDescent="0.25">
      <c r="A99" s="76">
        <v>36192</v>
      </c>
      <c r="B99" s="91">
        <f>'Dívida Pública - % do PIB'!B99</f>
        <v>0.49170003222915126</v>
      </c>
    </row>
    <row r="100" spans="1:2" x14ac:dyDescent="0.25">
      <c r="A100" s="76">
        <v>36220</v>
      </c>
      <c r="B100" s="91">
        <f>'Dívida Pública - % do PIB'!B100</f>
        <v>0.45848706348838902</v>
      </c>
    </row>
    <row r="101" spans="1:2" x14ac:dyDescent="0.25">
      <c r="A101" s="76">
        <v>36251</v>
      </c>
      <c r="B101" s="91">
        <f>'Dívida Pública - % do PIB'!B101</f>
        <v>0.45332472304433097</v>
      </c>
    </row>
    <row r="102" spans="1:2" x14ac:dyDescent="0.25">
      <c r="A102" s="76">
        <v>36281</v>
      </c>
      <c r="B102" s="91">
        <f>'Dívida Pública - % do PIB'!B102</f>
        <v>0.46591398169561676</v>
      </c>
    </row>
    <row r="103" spans="1:2" x14ac:dyDescent="0.25">
      <c r="A103" s="76">
        <v>36312</v>
      </c>
      <c r="B103" s="91">
        <f>'Dívida Pública - % do PIB'!B103</f>
        <v>0.46972410755954452</v>
      </c>
    </row>
    <row r="104" spans="1:2" x14ac:dyDescent="0.25">
      <c r="A104" s="76">
        <v>36342</v>
      </c>
      <c r="B104" s="91">
        <f>'Dívida Pública - % do PIB'!B104</f>
        <v>0.4769829888442928</v>
      </c>
    </row>
    <row r="105" spans="1:2" x14ac:dyDescent="0.25">
      <c r="A105" s="76">
        <v>36373</v>
      </c>
      <c r="B105" s="91">
        <f>'Dívida Pública - % do PIB'!B105</f>
        <v>0.48943200362656009</v>
      </c>
    </row>
    <row r="106" spans="1:2" x14ac:dyDescent="0.25">
      <c r="A106" s="76">
        <v>36404</v>
      </c>
      <c r="B106" s="91">
        <f>'Dívida Pública - % do PIB'!B106</f>
        <v>0.48630740669923522</v>
      </c>
    </row>
    <row r="107" spans="1:2" x14ac:dyDescent="0.25">
      <c r="A107" s="76">
        <v>36434</v>
      </c>
      <c r="B107" s="91">
        <f>'Dívida Pública - % do PIB'!B107</f>
        <v>0.49027981478417054</v>
      </c>
    </row>
    <row r="108" spans="1:2" x14ac:dyDescent="0.25">
      <c r="A108" s="76">
        <v>36465</v>
      </c>
      <c r="B108" s="91">
        <f>'Dívida Pública - % do PIB'!B108</f>
        <v>0.48287558173366785</v>
      </c>
    </row>
    <row r="109" spans="1:2" x14ac:dyDescent="0.25">
      <c r="A109" s="76">
        <v>36495</v>
      </c>
      <c r="B109" s="91">
        <f>'Dívida Pública - % do PIB'!B109</f>
        <v>0.4749229413525014</v>
      </c>
    </row>
    <row r="110" spans="1:2" x14ac:dyDescent="0.25">
      <c r="A110" s="76">
        <v>36526</v>
      </c>
      <c r="B110" s="91">
        <f>'Dívida Pública - % do PIB'!B110</f>
        <v>0.47593080388898606</v>
      </c>
    </row>
    <row r="111" spans="1:2" x14ac:dyDescent="0.25">
      <c r="A111" s="76">
        <v>36557</v>
      </c>
      <c r="B111" s="91">
        <f>'Dívida Pública - % do PIB'!B111</f>
        <v>0.47704953043711978</v>
      </c>
    </row>
    <row r="112" spans="1:2" x14ac:dyDescent="0.25">
      <c r="A112" s="76">
        <v>36586</v>
      </c>
      <c r="B112" s="91">
        <f>'Dívida Pública - % do PIB'!B112</f>
        <v>0.47324710176060497</v>
      </c>
    </row>
    <row r="113" spans="1:2" x14ac:dyDescent="0.25">
      <c r="A113" s="76">
        <v>36617</v>
      </c>
      <c r="B113" s="91">
        <f>'Dívida Pública - % do PIB'!B113</f>
        <v>0.47973311002279334</v>
      </c>
    </row>
    <row r="114" spans="1:2" x14ac:dyDescent="0.25">
      <c r="A114" s="76">
        <v>36647</v>
      </c>
      <c r="B114" s="91">
        <f>'Dívida Pública - % do PIB'!B114</f>
        <v>0.4800591512544688</v>
      </c>
    </row>
    <row r="115" spans="1:2" x14ac:dyDescent="0.25">
      <c r="A115" s="76">
        <v>36678</v>
      </c>
      <c r="B115" s="91">
        <f>'Dívida Pública - % do PIB'!B115</f>
        <v>0.47653944601682352</v>
      </c>
    </row>
    <row r="116" spans="1:2" x14ac:dyDescent="0.25">
      <c r="A116" s="76">
        <v>36708</v>
      </c>
      <c r="B116" s="91">
        <f>'Dívida Pública - % do PIB'!B116</f>
        <v>0.47376091837024792</v>
      </c>
    </row>
    <row r="117" spans="1:2" x14ac:dyDescent="0.25">
      <c r="A117" s="76">
        <v>36739</v>
      </c>
      <c r="B117" s="91">
        <f>'Dívida Pública - % do PIB'!B117</f>
        <v>0.46785489828508309</v>
      </c>
    </row>
    <row r="118" spans="1:2" x14ac:dyDescent="0.25">
      <c r="A118" s="76">
        <v>36770</v>
      </c>
      <c r="B118" s="91">
        <f>'Dívida Pública - % do PIB'!B118</f>
        <v>0.46720525209682795</v>
      </c>
    </row>
    <row r="119" spans="1:2" x14ac:dyDescent="0.25">
      <c r="A119" s="76">
        <v>36800</v>
      </c>
      <c r="B119" s="91">
        <f>'Dívida Pública - % do PIB'!B119</f>
        <v>0.47075343483982579</v>
      </c>
    </row>
    <row r="120" spans="1:2" x14ac:dyDescent="0.25">
      <c r="A120" s="76">
        <v>36831</v>
      </c>
      <c r="B120" s="91">
        <f>'Dívida Pública - % do PIB'!B120</f>
        <v>0.46642950760012752</v>
      </c>
    </row>
    <row r="121" spans="1:2" x14ac:dyDescent="0.25">
      <c r="A121" s="76">
        <v>36861</v>
      </c>
      <c r="B121" s="91">
        <f>'Dívida Pública - % do PIB'!B121</f>
        <v>0.46965795204555177</v>
      </c>
    </row>
    <row r="122" spans="1:2" x14ac:dyDescent="0.25">
      <c r="A122" s="76">
        <v>36892</v>
      </c>
      <c r="B122" s="91">
        <f>'Dívida Pública - % do PIB'!B122</f>
        <v>0.4668532986459325</v>
      </c>
    </row>
    <row r="123" spans="1:2" x14ac:dyDescent="0.25">
      <c r="A123" s="76">
        <v>36923</v>
      </c>
      <c r="B123" s="91">
        <f>'Dívida Pública - % do PIB'!B123</f>
        <v>0.47200722612233381</v>
      </c>
    </row>
    <row r="124" spans="1:2" x14ac:dyDescent="0.25">
      <c r="A124" s="76">
        <v>36951</v>
      </c>
      <c r="B124" s="91">
        <f>'Dívida Pública - % do PIB'!B124</f>
        <v>0.47683554248826576</v>
      </c>
    </row>
    <row r="125" spans="1:2" x14ac:dyDescent="0.25">
      <c r="A125" s="76">
        <v>36982</v>
      </c>
      <c r="B125" s="91">
        <f>'Dívida Pública - % do PIB'!B125</f>
        <v>0.47706026882774788</v>
      </c>
    </row>
    <row r="126" spans="1:2" x14ac:dyDescent="0.25">
      <c r="A126" s="76">
        <v>37012</v>
      </c>
      <c r="B126" s="91">
        <f>'Dívida Pública - % do PIB'!B126</f>
        <v>0.48959939238790917</v>
      </c>
    </row>
    <row r="127" spans="1:2" x14ac:dyDescent="0.25">
      <c r="A127" s="76">
        <v>37043</v>
      </c>
      <c r="B127" s="91">
        <f>'Dívida Pública - % do PIB'!B127</f>
        <v>0.48945670330364971</v>
      </c>
    </row>
    <row r="128" spans="1:2" x14ac:dyDescent="0.25">
      <c r="A128" s="76">
        <v>37073</v>
      </c>
      <c r="B128" s="91">
        <f>'Dívida Pública - % do PIB'!B128</f>
        <v>0.50379677852142313</v>
      </c>
    </row>
    <row r="129" spans="1:7" x14ac:dyDescent="0.25">
      <c r="A129" s="76">
        <v>37104</v>
      </c>
      <c r="B129" s="91">
        <f>'Dívida Pública - % do PIB'!B129</f>
        <v>0.51396105138220061</v>
      </c>
    </row>
    <row r="130" spans="1:7" x14ac:dyDescent="0.25">
      <c r="A130" s="76">
        <v>37135</v>
      </c>
      <c r="B130" s="91">
        <f>'Dívida Pública - % do PIB'!B130</f>
        <v>0.52120061253557048</v>
      </c>
    </row>
    <row r="131" spans="1:7" x14ac:dyDescent="0.25">
      <c r="A131" s="76">
        <v>37165</v>
      </c>
      <c r="B131" s="91">
        <f>'Dívida Pública - % do PIB'!B131</f>
        <v>0.51984141856065202</v>
      </c>
    </row>
    <row r="132" spans="1:7" s="115" customFormat="1" x14ac:dyDescent="0.25">
      <c r="A132" s="112">
        <v>37196</v>
      </c>
      <c r="B132" s="114">
        <f>'Dívida Pública - % do PIB'!B132</f>
        <v>0.504663491341523</v>
      </c>
      <c r="C132" s="116"/>
      <c r="D132" s="114"/>
      <c r="E132" s="114"/>
    </row>
    <row r="133" spans="1:7" x14ac:dyDescent="0.25">
      <c r="A133" s="76">
        <v>37226</v>
      </c>
      <c r="B133" s="91">
        <f>'Dívida Pública - % do PIB'!B133</f>
        <v>0.51486072450390663</v>
      </c>
      <c r="C133" s="118">
        <f>'Dívida Pública - Valor'!P50</f>
        <v>-6.6695639153626952E-3</v>
      </c>
      <c r="D133" s="117">
        <f>'Dívida Pública - % do PIB'!E133</f>
        <v>3.231679213957304E-3</v>
      </c>
      <c r="E133" s="117">
        <f>'Dívida Pública - % do PIB'!F133-D133-C133-B133</f>
        <v>0.10714751018087321</v>
      </c>
      <c r="F133" s="91">
        <f>'Dívida Pública - Valor'!O50</f>
        <v>9.5912656028479454E-2</v>
      </c>
      <c r="G133" s="118">
        <f>'Dívida Pública - % do PIB'!G133</f>
        <v>0.1506491552279508</v>
      </c>
    </row>
    <row r="134" spans="1:7" x14ac:dyDescent="0.25">
      <c r="A134" s="76">
        <v>37257</v>
      </c>
      <c r="B134" s="91">
        <f>'Dívida Pública - % do PIB'!B134</f>
        <v>0.52279586535783495</v>
      </c>
      <c r="C134" s="118">
        <f>'Dívida Pública - Valor'!P51</f>
        <v>-8.8633625719260598E-6</v>
      </c>
      <c r="D134" s="117">
        <f>'Dívida Pública - % do PIB'!E134</f>
        <v>3.2157075183185026E-3</v>
      </c>
      <c r="E134" s="117">
        <f>'Dívida Pública - % do PIB'!F134-D134-C134-B134</f>
        <v>0.10884416957054011</v>
      </c>
      <c r="F134" s="91">
        <f>'Dívida Pública - Valor'!O51</f>
        <v>9.6147469964490015E-2</v>
      </c>
      <c r="G134" s="118">
        <f>'Dívida Pública - % do PIB'!G134</f>
        <v>0.14496625432806404</v>
      </c>
    </row>
    <row r="135" spans="1:7" x14ac:dyDescent="0.25">
      <c r="A135" s="76">
        <v>37288</v>
      </c>
      <c r="B135" s="91">
        <f>'Dívida Pública - % do PIB'!B135</f>
        <v>0.51429242795677899</v>
      </c>
      <c r="C135" s="118">
        <f>'Dívida Pública - Valor'!P52</f>
        <v>3.408935119916157E-3</v>
      </c>
      <c r="D135" s="117">
        <f>'Dívida Pública - % do PIB'!E135</f>
        <v>3.2178950719964202E-3</v>
      </c>
      <c r="E135" s="117">
        <f>'Dívida Pública - % do PIB'!F135-D135-C135-B135</f>
        <v>0.10343312097598589</v>
      </c>
      <c r="F135" s="91">
        <f>'Dívida Pública - Valor'!O52</f>
        <v>8.9342488443319198E-2</v>
      </c>
      <c r="G135" s="118">
        <f>'Dívida Pública - % do PIB'!G135</f>
        <v>0.14259360431288112</v>
      </c>
    </row>
    <row r="136" spans="1:7" x14ac:dyDescent="0.25">
      <c r="A136" s="76">
        <v>37316</v>
      </c>
      <c r="B136" s="91">
        <f>'Dívida Pública - % do PIB'!B136</f>
        <v>0.5100642673435879</v>
      </c>
      <c r="C136" s="118">
        <f>'Dívida Pública - Valor'!P53</f>
        <v>9.0625986152686449E-3</v>
      </c>
      <c r="D136" s="117">
        <f>'Dívida Pública - % do PIB'!E136</f>
        <v>3.2194691472977907E-3</v>
      </c>
      <c r="E136" s="117">
        <f>'Dívida Pública - % do PIB'!F136-D136-C136-B136</f>
        <v>9.9376297289138327E-2</v>
      </c>
      <c r="F136" s="91">
        <f>'Dívida Pública - Valor'!O53</f>
        <v>8.5049219948679464E-2</v>
      </c>
      <c r="G136" s="118">
        <f>'Dívida Pública - % do PIB'!G136</f>
        <v>0.13717224530319519</v>
      </c>
    </row>
    <row r="137" spans="1:7" x14ac:dyDescent="0.25">
      <c r="A137" s="76">
        <v>37347</v>
      </c>
      <c r="B137" s="91">
        <f>'Dívida Pública - % do PIB'!B137</f>
        <v>0.50950047493503925</v>
      </c>
      <c r="C137" s="118">
        <f>'Dívida Pública - Valor'!P54</f>
        <v>1.1710426096662658E-2</v>
      </c>
      <c r="D137" s="117">
        <f>'Dívida Pública - % do PIB'!E137</f>
        <v>4.0815176951085634E-3</v>
      </c>
      <c r="E137" s="117">
        <f>'Dívida Pública - % do PIB'!F137-D137-C137-B137</f>
        <v>0.10181980972988514</v>
      </c>
      <c r="F137" s="91">
        <f>'Dívida Pública - Valor'!O54</f>
        <v>7.8953947522148002E-2</v>
      </c>
      <c r="G137" s="118">
        <f>'Dívida Pública - % do PIB'!G137</f>
        <v>0.13585095848991197</v>
      </c>
    </row>
    <row r="138" spans="1:7" x14ac:dyDescent="0.25">
      <c r="A138" s="76">
        <v>37377</v>
      </c>
      <c r="B138" s="91">
        <f>'Dívida Pública - % do PIB'!B138</f>
        <v>0.52171790905773541</v>
      </c>
      <c r="C138" s="118">
        <f>'Dívida Pública - Valor'!P55</f>
        <v>1.4383759176313111E-2</v>
      </c>
      <c r="D138" s="117">
        <f>'Dívida Pública - % do PIB'!E138</f>
        <v>4.131323995259225E-3</v>
      </c>
      <c r="E138" s="117">
        <f>'Dívida Pública - % do PIB'!F138-D138-C138-B138</f>
        <v>9.7999100778473514E-2</v>
      </c>
      <c r="F138" s="91">
        <f>'Dívida Pública - Valor'!O55</f>
        <v>7.8188713133849827E-2</v>
      </c>
      <c r="G138" s="118">
        <f>'Dívida Pública - % do PIB'!G138</f>
        <v>0.13772880500692103</v>
      </c>
    </row>
    <row r="139" spans="1:7" x14ac:dyDescent="0.25">
      <c r="A139" s="76">
        <v>37408</v>
      </c>
      <c r="B139" s="91">
        <f>'Dívida Pública - % do PIB'!B139</f>
        <v>0.54535157673908896</v>
      </c>
      <c r="C139" s="118">
        <f>'Dívida Pública - Valor'!P56</f>
        <v>2.3063483228024959E-2</v>
      </c>
      <c r="D139" s="117">
        <f>'Dívida Pública - % do PIB'!E139</f>
        <v>4.1308762547314264E-3</v>
      </c>
      <c r="E139" s="117">
        <f>'Dívida Pública - % do PIB'!F139-D139-C139-B139</f>
        <v>9.455065706433019E-2</v>
      </c>
      <c r="F139" s="91">
        <f>'Dívida Pública - Valor'!O56</f>
        <v>8.2319418357272869E-2</v>
      </c>
      <c r="G139" s="118">
        <f>'Dívida Pública - % do PIB'!G139</f>
        <v>0.13479826933427322</v>
      </c>
    </row>
    <row r="140" spans="1:7" x14ac:dyDescent="0.25">
      <c r="A140" s="76">
        <v>37438</v>
      </c>
      <c r="B140" s="91">
        <f>'Dívida Pública - % do PIB'!B140</f>
        <v>0.58791669536714508</v>
      </c>
      <c r="C140" s="118">
        <f>'Dívida Pública - Valor'!P57</f>
        <v>2.5496820535811364E-2</v>
      </c>
      <c r="D140" s="117">
        <f>'Dívida Pública - % do PIB'!E140</f>
        <v>4.1100314932009758E-3</v>
      </c>
      <c r="E140" s="117">
        <f>'Dívida Pública - % do PIB'!F140-D140-C140-B140</f>
        <v>8.8620236056769164E-2</v>
      </c>
      <c r="F140" s="91">
        <f>'Dívida Pública - Valor'!O57</f>
        <v>7.0883683432589564E-2</v>
      </c>
      <c r="G140" s="118">
        <f>'Dívida Pública - % do PIB'!G140</f>
        <v>0.14549397350260354</v>
      </c>
    </row>
    <row r="141" spans="1:7" x14ac:dyDescent="0.25">
      <c r="A141" s="76">
        <v>37469</v>
      </c>
      <c r="B141" s="91">
        <f>'Dívida Pública - % do PIB'!B141</f>
        <v>0.55905215482192339</v>
      </c>
      <c r="C141" s="118">
        <f>'Dívida Pública - Valor'!P58</f>
        <v>3.8413642721002228E-2</v>
      </c>
      <c r="D141" s="117">
        <f>'Dívida Pública - % do PIB'!E141</f>
        <v>5.8192795883144511E-3</v>
      </c>
      <c r="E141" s="117">
        <f>'Dívida Pública - % do PIB'!F141-D141-C141-B141</f>
        <v>5.2117160841191557E-2</v>
      </c>
      <c r="F141" s="91">
        <f>'Dívida Pública - Valor'!O58</f>
        <v>5.2546646950240722E-2</v>
      </c>
      <c r="G141" s="118">
        <f>'Dívida Pública - % do PIB'!G141</f>
        <v>0.13753768396925836</v>
      </c>
    </row>
    <row r="142" spans="1:7" x14ac:dyDescent="0.25">
      <c r="A142" s="76">
        <v>37500</v>
      </c>
      <c r="B142" s="91">
        <f>'Dívida Pública - % do PIB'!B142</f>
        <v>0.62445272743309277</v>
      </c>
      <c r="C142" s="118">
        <f>'Dívida Pública - Valor'!P59</f>
        <v>4.3496575860521858E-2</v>
      </c>
      <c r="D142" s="117">
        <f>'Dívida Pública - % do PIB'!E142</f>
        <v>6.2126053356242848E-3</v>
      </c>
      <c r="E142" s="117">
        <f>'Dívida Pública - % do PIB'!F142-D142-C142-B142</f>
        <v>5.2701191345365994E-2</v>
      </c>
      <c r="F142" s="91">
        <f>'Dívida Pública - Valor'!O59</f>
        <v>6.5220270789389176E-2</v>
      </c>
      <c r="G142" s="118">
        <f>'Dívida Pública - % do PIB'!G142</f>
        <v>0.14859885894984284</v>
      </c>
    </row>
    <row r="143" spans="1:7" x14ac:dyDescent="0.25">
      <c r="A143" s="76">
        <v>37530</v>
      </c>
      <c r="B143" s="91">
        <f>'Dívida Pública - % do PIB'!B143</f>
        <v>0.60395463818821893</v>
      </c>
      <c r="C143" s="118">
        <f>'Dívida Pública - Valor'!P60</f>
        <v>4.5992791745558467E-2</v>
      </c>
      <c r="D143" s="117">
        <f>'Dívida Pública - % do PIB'!E143</f>
        <v>6.9926899554661323E-3</v>
      </c>
      <c r="E143" s="117">
        <f>'Dívida Pública - % do PIB'!F143-D143-C143-B143</f>
        <v>3.2335398086727363E-2</v>
      </c>
      <c r="F143" s="91">
        <f>'Dívida Pública - Valor'!O60</f>
        <v>5.8539519046953647E-2</v>
      </c>
      <c r="G143" s="118">
        <f>'Dívida Pública - % do PIB'!G143</f>
        <v>0.14368072602886139</v>
      </c>
    </row>
    <row r="144" spans="1:7" x14ac:dyDescent="0.25">
      <c r="A144" s="76">
        <v>37561</v>
      </c>
      <c r="B144" s="91">
        <f>'Dívida Pública - % do PIB'!B144</f>
        <v>0.59845738149945071</v>
      </c>
      <c r="C144" s="118">
        <f>'Dívida Pública - Valor'!P61</f>
        <v>5.0542790565173301E-2</v>
      </c>
      <c r="D144" s="117">
        <f>'Dívida Pública - % do PIB'!E144</f>
        <v>7.0682621903733903E-3</v>
      </c>
      <c r="E144" s="117">
        <f>'Dívida Pública - % do PIB'!F144-D144-C144-B144</f>
        <v>2.9968984322082837E-2</v>
      </c>
      <c r="F144" s="91">
        <f>'Dívida Pública - Valor'!O61</f>
        <v>5.1487689393887912E-2</v>
      </c>
      <c r="G144" s="118">
        <f>'Dívida Pública - % do PIB'!G144</f>
        <v>0.13888774151122871</v>
      </c>
    </row>
    <row r="145" spans="1:7" x14ac:dyDescent="0.25">
      <c r="A145" s="76">
        <v>37591</v>
      </c>
      <c r="B145" s="91">
        <f>'Dívida Pública - % do PIB'!B145</f>
        <v>0.59934138341991494</v>
      </c>
      <c r="C145" s="118">
        <f>'Dívida Pública - Valor'!P62</f>
        <v>5.1779525166180548E-2</v>
      </c>
      <c r="D145" s="117">
        <f>'Dívida Pública - % do PIB'!E145</f>
        <v>7.9312750719998763E-3</v>
      </c>
      <c r="E145" s="117">
        <f>'Dívida Pública - % do PIB'!F145-D145-C145-B145</f>
        <v>8.8590516350791626E-3</v>
      </c>
      <c r="F145" s="91">
        <f>'Dívida Pública - Valor'!O62</f>
        <v>4.5087092089373684E-2</v>
      </c>
      <c r="G145" s="118">
        <f>'Dívida Pública - % do PIB'!G145</f>
        <v>0.13812675958802173</v>
      </c>
    </row>
    <row r="146" spans="1:7" x14ac:dyDescent="0.25">
      <c r="A146" s="76">
        <v>37622</v>
      </c>
      <c r="B146" s="91">
        <f>'Dívida Pública - % do PIB'!B146</f>
        <v>0.59913454459889637</v>
      </c>
      <c r="C146" s="118">
        <f>'Dívida Pública - Valor'!P63</f>
        <v>6.0574716040756857E-2</v>
      </c>
      <c r="D146" s="117">
        <f>'Dívida Pública - % do PIB'!E146</f>
        <v>7.7732555931640688E-3</v>
      </c>
      <c r="E146" s="117">
        <f>'Dívida Pública - % do PIB'!F146-D146-C146-B146</f>
        <v>1.0369874051661232E-2</v>
      </c>
      <c r="F146" s="91">
        <f>'Dívida Pública - Valor'!O63</f>
        <v>4.1775297607485933E-2</v>
      </c>
      <c r="G146" s="118">
        <f>'Dívida Pública - % do PIB'!G146</f>
        <v>0.1375115700295074</v>
      </c>
    </row>
    <row r="147" spans="1:7" x14ac:dyDescent="0.25">
      <c r="A147" s="76">
        <v>37653</v>
      </c>
      <c r="B147" s="91">
        <f>'Dívida Pública - % do PIB'!B147</f>
        <v>0.6019852425331792</v>
      </c>
      <c r="C147" s="118">
        <f>'Dívida Pública - Valor'!P64</f>
        <v>5.6635880965599704E-2</v>
      </c>
      <c r="D147" s="117">
        <f>'Dívida Pública - % do PIB'!E147</f>
        <v>7.7918320644673961E-3</v>
      </c>
      <c r="E147" s="117">
        <f>'Dívida Pública - % do PIB'!F147-D147-C147-B147</f>
        <v>8.4261381363824883E-3</v>
      </c>
      <c r="F147" s="91">
        <f>'Dívida Pública - Valor'!O64</f>
        <v>3.9341902169786357E-2</v>
      </c>
      <c r="G147" s="118">
        <f>'Dívida Pública - % do PIB'!G147</f>
        <v>0.14252519186655685</v>
      </c>
    </row>
    <row r="148" spans="1:7" x14ac:dyDescent="0.25">
      <c r="A148" s="76">
        <v>37681</v>
      </c>
      <c r="B148" s="91">
        <f>'Dívida Pública - % do PIB'!B148</f>
        <v>0.58462049311402586</v>
      </c>
      <c r="C148" s="118">
        <f>'Dívida Pública - Valor'!P65</f>
        <v>5.3401441267403781E-2</v>
      </c>
      <c r="D148" s="117">
        <f>'Dívida Pública - % do PIB'!E148</f>
        <v>7.8067887681555134E-3</v>
      </c>
      <c r="E148" s="117">
        <f>'Dívida Pública - % do PIB'!F148-D148-C148-B148</f>
        <v>8.0092801434730188E-3</v>
      </c>
      <c r="F148" s="91">
        <f>'Dívida Pública - Valor'!O65</f>
        <v>3.4466061182891694E-2</v>
      </c>
      <c r="G148" s="118">
        <f>'Dívida Pública - % do PIB'!G148</f>
        <v>0.14168776759855112</v>
      </c>
    </row>
    <row r="149" spans="1:7" x14ac:dyDescent="0.25">
      <c r="A149" s="76">
        <v>37712</v>
      </c>
      <c r="B149" s="91">
        <f>'Dívida Pública - % do PIB'!B149</f>
        <v>0.54428866010742782</v>
      </c>
      <c r="C149" s="118">
        <f>'Dívida Pública - Valor'!P66</f>
        <v>4.0590007350199506E-2</v>
      </c>
      <c r="D149" s="117">
        <f>'Dívida Pública - % do PIB'!E149</f>
        <v>7.5548518649554862E-3</v>
      </c>
      <c r="E149" s="117">
        <f>'Dívida Pública - % do PIB'!F149-D149-C149-B149</f>
        <v>1.0637610613820514E-2</v>
      </c>
      <c r="F149" s="91">
        <f>'Dívida Pública - Valor'!O66</f>
        <v>2.7172388170356582E-2</v>
      </c>
      <c r="G149" s="118">
        <f>'Dívida Pública - % do PIB'!G149</f>
        <v>0.14709748046821877</v>
      </c>
    </row>
    <row r="150" spans="1:7" x14ac:dyDescent="0.25">
      <c r="A150" s="76">
        <v>37742</v>
      </c>
      <c r="B150" s="91">
        <f>'Dívida Pública - % do PIB'!B150</f>
        <v>0.54963831639125227</v>
      </c>
      <c r="C150" s="118">
        <f>'Dívida Pública - Valor'!P67</f>
        <v>3.8105092104278135E-2</v>
      </c>
      <c r="D150" s="117">
        <f>'Dívida Pública - % do PIB'!E150</f>
        <v>7.590910784541151E-3</v>
      </c>
      <c r="E150" s="117">
        <f>'Dívida Pública - % do PIB'!F150-D150-C150-B150</f>
        <v>1.6494092530034421E-2</v>
      </c>
      <c r="F150" s="91">
        <f>'Dívida Pública - Valor'!O67</f>
        <v>2.5684153548841508E-2</v>
      </c>
      <c r="G150" s="118">
        <f>'Dívida Pública - % do PIB'!G150</f>
        <v>0.15100920010635838</v>
      </c>
    </row>
    <row r="151" spans="1:7" x14ac:dyDescent="0.25">
      <c r="A151" s="76">
        <v>37773</v>
      </c>
      <c r="B151" s="91">
        <f>'Dívida Pública - % do PIB'!B151</f>
        <v>0.54423563081535309</v>
      </c>
      <c r="C151" s="118">
        <f>'Dívida Pública - Valor'!P68</f>
        <v>3.7664374187503021E-2</v>
      </c>
      <c r="D151" s="117">
        <f>'Dívida Pública - % do PIB'!E151</f>
        <v>7.6293401970857063E-3</v>
      </c>
      <c r="E151" s="117">
        <f>'Dívida Pública - % do PIB'!F151-D151-C151-B151</f>
        <v>1.7589744567757193E-2</v>
      </c>
      <c r="F151" s="91">
        <f>'Dívida Pública - Valor'!O68</f>
        <v>2.3193283060979404E-2</v>
      </c>
      <c r="G151" s="118">
        <f>'Dívida Pública - % do PIB'!G151</f>
        <v>0.14973436471450555</v>
      </c>
    </row>
    <row r="152" spans="1:7" x14ac:dyDescent="0.25">
      <c r="A152" s="76">
        <v>37803</v>
      </c>
      <c r="B152" s="91">
        <f>'Dívida Pública - % do PIB'!B152</f>
        <v>0.55063447109941355</v>
      </c>
      <c r="C152" s="118">
        <f>'Dívida Pública - Valor'!P69</f>
        <v>3.5478237625247704E-2</v>
      </c>
      <c r="D152" s="117">
        <f>'Dívida Pública - % do PIB'!E152</f>
        <v>8.2773712152224253E-3</v>
      </c>
      <c r="E152" s="117">
        <f>'Dívida Pública - % do PIB'!F152-D152-C152-B152</f>
        <v>2.039980369620209E-2</v>
      </c>
      <c r="F152" s="91">
        <f>'Dívida Pública - Valor'!O69</f>
        <v>2.2326959583143874E-2</v>
      </c>
      <c r="G152" s="118">
        <f>'Dívida Pública - % do PIB'!G152</f>
        <v>0.15185171727192079</v>
      </c>
    </row>
    <row r="153" spans="1:7" x14ac:dyDescent="0.25">
      <c r="A153" s="76">
        <v>37834</v>
      </c>
      <c r="B153" s="91">
        <f>'Dívida Pública - % do PIB'!B153</f>
        <v>0.55429671649841561</v>
      </c>
      <c r="C153" s="118">
        <f>'Dívida Pública - Valor'!P70</f>
        <v>4.2693962293106298E-2</v>
      </c>
      <c r="D153" s="117">
        <f>'Dívida Pública - % do PIB'!E153</f>
        <v>8.2982544177408381E-3</v>
      </c>
      <c r="E153" s="117">
        <f>'Dívida Pública - % do PIB'!F153-D153-C153-B153</f>
        <v>1.419659211544666E-2</v>
      </c>
      <c r="F153" s="91">
        <f>'Dívida Pública - Valor'!O70</f>
        <v>2.0923254194251881E-2</v>
      </c>
      <c r="G153" s="118">
        <f>'Dívida Pública - % do PIB'!G153</f>
        <v>0.14356734045159331</v>
      </c>
    </row>
    <row r="154" spans="1:7" x14ac:dyDescent="0.25">
      <c r="A154" s="76">
        <v>37865</v>
      </c>
      <c r="B154" s="91">
        <f>'Dívida Pública - % do PIB'!B154</f>
        <v>0.54731797823690931</v>
      </c>
      <c r="C154" s="118">
        <f>'Dívida Pública - Valor'!P71</f>
        <v>4.3080869624590311E-2</v>
      </c>
      <c r="D154" s="117">
        <f>'Dívida Pública - % do PIB'!E154</f>
        <v>8.3322378470879425E-3</v>
      </c>
      <c r="E154" s="117">
        <f>'Dívida Pública - % do PIB'!F154-D154-C154-B154</f>
        <v>2.0500483091940858E-2</v>
      </c>
      <c r="F154" s="91">
        <f>'Dívida Pública - Valor'!O71</f>
        <v>2.0339672566360021E-2</v>
      </c>
      <c r="G154" s="118">
        <f>'Dívida Pública - % do PIB'!G154</f>
        <v>0.14459575749001757</v>
      </c>
    </row>
    <row r="155" spans="1:7" x14ac:dyDescent="0.25">
      <c r="A155" s="76">
        <v>37895</v>
      </c>
      <c r="B155" s="91">
        <f>'Dívida Pública - % do PIB'!B155</f>
        <v>0.53907147701657121</v>
      </c>
      <c r="C155" s="118">
        <f>'Dívida Pública - Valor'!P72</f>
        <v>3.8565328323700597E-2</v>
      </c>
      <c r="D155" s="117">
        <f>'Dívida Pública - % do PIB'!E155</f>
        <v>8.0144244176878522E-3</v>
      </c>
      <c r="E155" s="117">
        <f>'Dívida Pública - % do PIB'!F155-D155-C155-B155</f>
        <v>2.6168478938039752E-2</v>
      </c>
      <c r="F155" s="91">
        <f>'Dívida Pública - Valor'!O72</f>
        <v>1.9442265207927134E-2</v>
      </c>
      <c r="G155" s="118">
        <f>'Dívida Pública - % do PIB'!G155</f>
        <v>0.14216664409665605</v>
      </c>
    </row>
    <row r="156" spans="1:7" x14ac:dyDescent="0.25">
      <c r="A156" s="76">
        <v>37926</v>
      </c>
      <c r="B156" s="91">
        <f>'Dívida Pública - % do PIB'!B156</f>
        <v>0.54360842620548677</v>
      </c>
      <c r="C156" s="118">
        <f>'Dívida Pública - Valor'!P73</f>
        <v>3.8442383321569018E-2</v>
      </c>
      <c r="D156" s="117">
        <f>'Dívida Pública - % do PIB'!E156</f>
        <v>8.0209461197308617E-3</v>
      </c>
      <c r="E156" s="117">
        <f>'Dívida Pública - % do PIB'!F156-D156-C156-B156</f>
        <v>2.7450031619338788E-2</v>
      </c>
      <c r="F156" s="91">
        <f>'Dívida Pública - Valor'!O73</f>
        <v>1.9382302848825909E-2</v>
      </c>
      <c r="G156" s="118">
        <f>'Dívida Pública - % do PIB'!G156</f>
        <v>0.13790797383641337</v>
      </c>
    </row>
    <row r="157" spans="1:7" x14ac:dyDescent="0.25">
      <c r="A157" s="76">
        <v>37956</v>
      </c>
      <c r="B157" s="91">
        <f>'Dívida Pública - % do PIB'!B157</f>
        <v>0.5425869862133389</v>
      </c>
      <c r="C157" s="118">
        <f>'Dívida Pública - Valor'!P74</f>
        <v>3.8307564073374892E-2</v>
      </c>
      <c r="D157" s="117">
        <f>'Dívida Pública - % do PIB'!E157</f>
        <v>7.9290624455746802E-3</v>
      </c>
      <c r="E157" s="117">
        <f>'Dívida Pública - % do PIB'!F157-D157-C157-B157</f>
        <v>2.1283435879255408E-2</v>
      </c>
      <c r="F157" s="91">
        <f>'Dívida Pública - Valor'!O74</f>
        <v>1.784624818967125E-2</v>
      </c>
      <c r="G157" s="118">
        <f>'Dívida Pública - % do PIB'!G157</f>
        <v>0.12287584729508139</v>
      </c>
    </row>
    <row r="158" spans="1:7" x14ac:dyDescent="0.25">
      <c r="A158" s="76">
        <v>37987</v>
      </c>
      <c r="B158" s="91">
        <f>'Dívida Pública - % do PIB'!B158</f>
        <v>0.54032275677586672</v>
      </c>
      <c r="C158" s="118">
        <f>'Dívida Pública - Valor'!P75</f>
        <v>4.9790211335488353E-2</v>
      </c>
      <c r="D158" s="117">
        <f>'Dívida Pública - % do PIB'!E158</f>
        <v>7.9028328016865941E-3</v>
      </c>
      <c r="E158" s="117">
        <f>'Dívida Pública - % do PIB'!F158-D158-C158-B158</f>
        <v>2.4688912745416514E-2</v>
      </c>
      <c r="F158" s="91">
        <f>'Dívida Pública - Valor'!O75</f>
        <v>1.8110303625795129E-2</v>
      </c>
      <c r="G158" s="118">
        <f>'Dívida Pública - % do PIB'!G158</f>
        <v>0.1113049844058059</v>
      </c>
    </row>
    <row r="159" spans="1:7" x14ac:dyDescent="0.25">
      <c r="A159" s="76">
        <v>38018</v>
      </c>
      <c r="B159" s="91">
        <f>'Dívida Pública - % do PIB'!B159</f>
        <v>0.53745158056426223</v>
      </c>
      <c r="C159" s="118">
        <f>'Dívida Pública - Valor'!P76</f>
        <v>4.7414998781167512E-2</v>
      </c>
      <c r="D159" s="117">
        <f>'Dívida Pública - % do PIB'!E159</f>
        <v>8.9143376715804367E-3</v>
      </c>
      <c r="E159" s="117">
        <f>'Dívida Pública - % do PIB'!F159-D159-C159-B159</f>
        <v>2.5140540904765918E-2</v>
      </c>
      <c r="F159" s="91">
        <f>'Dívida Pública - Valor'!O76</f>
        <v>1.7851713581178579E-2</v>
      </c>
      <c r="G159" s="118">
        <f>'Dívida Pública - % do PIB'!G159</f>
        <v>0.11591955827297573</v>
      </c>
    </row>
    <row r="160" spans="1:7" x14ac:dyDescent="0.25">
      <c r="A160" s="76">
        <v>38047</v>
      </c>
      <c r="B160" s="91">
        <f>'Dívida Pública - % do PIB'!B160</f>
        <v>0.53190007862963085</v>
      </c>
      <c r="C160" s="118">
        <f>'Dívida Pública - Valor'!P77</f>
        <v>4.3486737039076122E-2</v>
      </c>
      <c r="D160" s="117">
        <f>'Dívida Pública - % do PIB'!E160</f>
        <v>8.8483319835680942E-3</v>
      </c>
      <c r="E160" s="117">
        <f>'Dívida Pública - % do PIB'!F160-D160-C160-B160</f>
        <v>3.3100571539224855E-2</v>
      </c>
      <c r="F160" s="91">
        <f>'Dívida Pública - Valor'!O77</f>
        <v>1.5981386751881602E-2</v>
      </c>
      <c r="G160" s="118">
        <f>'Dívida Pública - % do PIB'!G160</f>
        <v>0.12050785987139855</v>
      </c>
    </row>
    <row r="161" spans="1:7" x14ac:dyDescent="0.25">
      <c r="A161" s="76">
        <v>38078</v>
      </c>
      <c r="B161" s="91">
        <f>'Dívida Pública - % do PIB'!B161</f>
        <v>0.52985458643121108</v>
      </c>
      <c r="C161" s="118">
        <f>'Dívida Pública - Valor'!P78</f>
        <v>3.8894784162396737E-2</v>
      </c>
      <c r="D161" s="117">
        <f>'Dívida Pública - % do PIB'!E161</f>
        <v>9.3170820939014899E-3</v>
      </c>
      <c r="E161" s="117">
        <f>'Dívida Pública - % do PIB'!F161-D161-C161-B161</f>
        <v>2.8789746688087092E-2</v>
      </c>
      <c r="F161" s="91">
        <f>'Dívida Pública - Valor'!O78</f>
        <v>1.458729096675083E-2</v>
      </c>
      <c r="G161" s="118">
        <f>'Dívida Pública - % do PIB'!G161</f>
        <v>0.12085629020905453</v>
      </c>
    </row>
    <row r="162" spans="1:7" x14ac:dyDescent="0.25">
      <c r="A162" s="76">
        <v>38108</v>
      </c>
      <c r="B162" s="91">
        <f>'Dívida Pública - % do PIB'!B162</f>
        <v>0.53527739870338509</v>
      </c>
      <c r="C162" s="118">
        <f>'Dívida Pública - Valor'!P79</f>
        <v>5.3601724551910368E-2</v>
      </c>
      <c r="D162" s="117">
        <f>'Dívida Pública - % do PIB'!E162</f>
        <v>9.3711916442373137E-3</v>
      </c>
      <c r="E162" s="117">
        <f>'Dívida Pública - % do PIB'!F162-D162-C162-B162</f>
        <v>1.4435867432446403E-2</v>
      </c>
      <c r="F162" s="91">
        <f>'Dívida Pública - Valor'!O79</f>
        <v>1.4501827221231438E-2</v>
      </c>
      <c r="G162" s="118">
        <f>'Dívida Pública - % do PIB'!G162</f>
        <v>0.10874158529929445</v>
      </c>
    </row>
    <row r="163" spans="1:7" x14ac:dyDescent="0.25">
      <c r="A163" s="76">
        <v>38139</v>
      </c>
      <c r="B163" s="91">
        <f>'Dívida Pública - % do PIB'!B163</f>
        <v>0.5282656581669124</v>
      </c>
      <c r="C163" s="118">
        <f>'Dívida Pública - Valor'!P80</f>
        <v>4.9521570539783982E-2</v>
      </c>
      <c r="D163" s="117">
        <f>'Dívida Pública - % do PIB'!E163</f>
        <v>9.3079975008476465E-3</v>
      </c>
      <c r="E163" s="117">
        <f>'Dívida Pública - % do PIB'!F163-D163-C163-B163</f>
        <v>1.9263999354430572E-2</v>
      </c>
      <c r="F163" s="91">
        <f>'Dívida Pública - Valor'!O80</f>
        <v>1.3323763858464685E-2</v>
      </c>
      <c r="G163" s="118">
        <f>'Dívida Pública - % do PIB'!G163</f>
        <v>0.11515292686447053</v>
      </c>
    </row>
    <row r="164" spans="1:7" x14ac:dyDescent="0.25">
      <c r="A164" s="76">
        <v>38169</v>
      </c>
      <c r="B164" s="91">
        <f>'Dívida Pública - % do PIB'!B164</f>
        <v>0.52019160919333129</v>
      </c>
      <c r="C164" s="118">
        <f>'Dívida Pública - Valor'!P81</f>
        <v>4.8816164218539758E-2</v>
      </c>
      <c r="D164" s="117">
        <f>'Dívida Pública - % do PIB'!E164</f>
        <v>9.0284217480259207E-3</v>
      </c>
      <c r="E164" s="117">
        <f>'Dívida Pública - % do PIB'!F164-D164-C164-B164</f>
        <v>1.6861784911311739E-2</v>
      </c>
      <c r="F164" s="91">
        <f>'Dívida Pública - Valor'!O81</f>
        <v>1.2280500693775726E-2</v>
      </c>
      <c r="G164" s="118">
        <f>'Dívida Pública - % do PIB'!G164</f>
        <v>0.11266007413418674</v>
      </c>
    </row>
    <row r="165" spans="1:7" x14ac:dyDescent="0.25">
      <c r="A165" s="76">
        <v>38200</v>
      </c>
      <c r="B165" s="91">
        <f>'Dívida Pública - % do PIB'!B165</f>
        <v>0.51371665661107579</v>
      </c>
      <c r="C165" s="118">
        <f>'Dívida Pública - Valor'!P82</f>
        <v>4.8106909015176683E-2</v>
      </c>
      <c r="D165" s="117">
        <f>'Dívida Pública - % do PIB'!E165</f>
        <v>9.0162625820680783E-3</v>
      </c>
      <c r="E165" s="117">
        <f>'Dívida Pública - % do PIB'!F165-D165-C165-B165</f>
        <v>1.5201657257880474E-2</v>
      </c>
      <c r="F165" s="91">
        <f>'Dívida Pública - Valor'!O82</f>
        <v>9.8581935386708956E-3</v>
      </c>
      <c r="G165" s="118">
        <f>'Dívida Pública - % do PIB'!G165</f>
        <v>0.11166243523439133</v>
      </c>
    </row>
    <row r="166" spans="1:7" x14ac:dyDescent="0.25">
      <c r="A166" s="76">
        <v>38231</v>
      </c>
      <c r="B166" s="91">
        <f>'Dívida Pública - % do PIB'!B166</f>
        <v>0.5085545082193963</v>
      </c>
      <c r="C166" s="118">
        <f>'Dívida Pública - Valor'!P83</f>
        <v>4.5070988736958632E-2</v>
      </c>
      <c r="D166" s="117">
        <f>'Dívida Pública - % do PIB'!E166</f>
        <v>9.4301103725768706E-3</v>
      </c>
      <c r="E166" s="117">
        <f>'Dívida Pública - % do PIB'!F166-D166-C166-B166</f>
        <v>1.8357470144011345E-2</v>
      </c>
      <c r="F166" s="91">
        <f>'Dívida Pública - Valor'!O83</f>
        <v>8.4645754283373831E-3</v>
      </c>
      <c r="G166" s="118">
        <f>'Dívida Pública - % do PIB'!G166</f>
        <v>0.11306911676951889</v>
      </c>
    </row>
    <row r="167" spans="1:7" x14ac:dyDescent="0.25">
      <c r="A167" s="76">
        <v>38261</v>
      </c>
      <c r="B167" s="91">
        <f>'Dívida Pública - % do PIB'!B167</f>
        <v>0.50760662954959468</v>
      </c>
      <c r="C167" s="118">
        <f>'Dívida Pública - Valor'!P84</f>
        <v>4.4699422043341409E-2</v>
      </c>
      <c r="D167" s="117">
        <f>'Dívida Pública - % do PIB'!E167</f>
        <v>9.1470329817631372E-3</v>
      </c>
      <c r="E167" s="117">
        <f>'Dívida Pública - % do PIB'!F167-D167-C167-B167</f>
        <v>1.8854314007839545E-2</v>
      </c>
      <c r="F167" s="91">
        <f>'Dívida Pública - Valor'!O84</f>
        <v>7.7479216334409183E-3</v>
      </c>
      <c r="G167" s="118">
        <f>'Dívida Pública - % do PIB'!G167</f>
        <v>0.11342810403396177</v>
      </c>
    </row>
    <row r="168" spans="1:7" x14ac:dyDescent="0.25">
      <c r="A168" s="76">
        <v>38292</v>
      </c>
      <c r="B168" s="91">
        <f>'Dívida Pública - % do PIB'!B168</f>
        <v>0.50063483328403402</v>
      </c>
      <c r="C168" s="118">
        <f>'Dívida Pública - Valor'!P85</f>
        <v>4.0839837920367085E-2</v>
      </c>
      <c r="D168" s="117">
        <f>'Dívida Pública - % do PIB'!E168</f>
        <v>9.1236923139954886E-3</v>
      </c>
      <c r="E168" s="117">
        <f>'Dívida Pública - % do PIB'!F168-D168-C168-B168</f>
        <v>1.9022901629316857E-2</v>
      </c>
      <c r="F168" s="91">
        <f>'Dívida Pública - Valor'!O85</f>
        <v>7.1617352094537545E-3</v>
      </c>
      <c r="G168" s="118">
        <f>'Dívida Pública - % do PIB'!G168</f>
        <v>0.11475014191254169</v>
      </c>
    </row>
    <row r="169" spans="1:7" x14ac:dyDescent="0.25">
      <c r="A169" s="76">
        <v>38322</v>
      </c>
      <c r="B169" s="91">
        <f>'Dívida Pública - % do PIB'!B169</f>
        <v>0.50185580782685768</v>
      </c>
      <c r="C169" s="118">
        <f>'Dívida Pública - Valor'!P86</f>
        <v>3.0081564984580266E-2</v>
      </c>
      <c r="D169" s="117">
        <f>'Dívida Pública - % do PIB'!E169</f>
        <v>9.0784232950540389E-3</v>
      </c>
      <c r="E169" s="117">
        <f>'Dívida Pública - % do PIB'!F169-D169-C169-B169</f>
        <v>2.1559381146652679E-2</v>
      </c>
      <c r="F169" s="91">
        <f>'Dívida Pública - Valor'!O86</f>
        <v>6.9385433684481974E-3</v>
      </c>
      <c r="G169" s="118">
        <f>'Dívida Pública - % do PIB'!G169</f>
        <v>0.12461359402986187</v>
      </c>
    </row>
    <row r="170" spans="1:7" x14ac:dyDescent="0.25">
      <c r="A170" s="76">
        <v>38353</v>
      </c>
      <c r="B170" s="91">
        <f>'Dívida Pública - % do PIB'!B170</f>
        <v>0.49567776664998764</v>
      </c>
      <c r="C170" s="118">
        <f>'Dívida Pública - Valor'!P87</f>
        <v>3.4707508401231997E-2</v>
      </c>
      <c r="D170" s="117">
        <f>'Dívida Pública - % do PIB'!E170</f>
        <v>8.7731528901201453E-3</v>
      </c>
      <c r="E170" s="117">
        <f>'Dívida Pública - % do PIB'!F170-D170-C170-B170</f>
        <v>2.7742287689941025E-2</v>
      </c>
      <c r="F170" s="91">
        <f>'Dívida Pública - Valor'!O87</f>
        <v>6.8591588319466762E-3</v>
      </c>
      <c r="G170" s="118">
        <f>'Dívida Pública - % do PIB'!G170</f>
        <v>0.11763210641269239</v>
      </c>
    </row>
    <row r="171" spans="1:7" x14ac:dyDescent="0.25">
      <c r="A171" s="76">
        <v>38384</v>
      </c>
      <c r="B171" s="91">
        <f>'Dívida Pública - % do PIB'!B171</f>
        <v>0.49319945672582549</v>
      </c>
      <c r="C171" s="118">
        <f>'Dívida Pública - Valor'!P88</f>
        <v>3.3545485827252246E-2</v>
      </c>
      <c r="D171" s="117">
        <f>'Dívida Pública - % do PIB'!E171</f>
        <v>8.6267349452740019E-3</v>
      </c>
      <c r="E171" s="117">
        <f>'Dívida Pública - % do PIB'!F171-D171-C171-B171</f>
        <v>3.4990357559834429E-2</v>
      </c>
      <c r="F171" s="91">
        <f>'Dívida Pública - Valor'!O88</f>
        <v>6.779573642254808E-3</v>
      </c>
      <c r="G171" s="118">
        <f>'Dívida Pública - % do PIB'!G171</f>
        <v>0.1143627930320131</v>
      </c>
    </row>
    <row r="172" spans="1:7" x14ac:dyDescent="0.25">
      <c r="A172" s="76">
        <v>38412</v>
      </c>
      <c r="B172" s="91">
        <f>'Dívida Pública - % do PIB'!B172</f>
        <v>0.49307703998965358</v>
      </c>
      <c r="C172" s="118">
        <f>'Dívida Pública - Valor'!P89</f>
        <v>2.8720883391700838E-2</v>
      </c>
      <c r="D172" s="117">
        <f>'Dívida Pública - % do PIB'!E172</f>
        <v>8.589950722870188E-3</v>
      </c>
      <c r="E172" s="117">
        <f>'Dívida Pública - % do PIB'!F172-D172-C172-B172</f>
        <v>4.7209273987460998E-2</v>
      </c>
      <c r="F172" s="91">
        <f>'Dívida Pública - Valor'!O89</f>
        <v>6.9721641513145098E-3</v>
      </c>
      <c r="G172" s="118">
        <f>'Dívida Pública - % do PIB'!G172</f>
        <v>0.11861080592587733</v>
      </c>
    </row>
    <row r="173" spans="1:7" x14ac:dyDescent="0.25">
      <c r="A173" s="76">
        <v>38443</v>
      </c>
      <c r="B173" s="91">
        <f>'Dívida Pública - % do PIB'!B173</f>
        <v>0.48285397862790408</v>
      </c>
      <c r="C173" s="118">
        <f>'Dívida Pública - Valor'!P90</f>
        <v>2.8013078102940566E-2</v>
      </c>
      <c r="D173" s="117">
        <f>'Dívida Pública - % do PIB'!E173</f>
        <v>8.5027417686558693E-3</v>
      </c>
      <c r="E173" s="117">
        <f>'Dívida Pública - % do PIB'!F173-D173-C173-B173</f>
        <v>4.5352530231886734E-2</v>
      </c>
      <c r="F173" s="91">
        <f>'Dívida Pública - Valor'!O90</f>
        <v>6.4357148088317632E-3</v>
      </c>
      <c r="G173" s="118">
        <f>'Dívida Pública - % do PIB'!G173</f>
        <v>0.11765748297020839</v>
      </c>
    </row>
    <row r="174" spans="1:7" x14ac:dyDescent="0.25">
      <c r="A174" s="76">
        <v>38473</v>
      </c>
      <c r="B174" s="91">
        <f>'Dívida Pública - % do PIB'!B174</f>
        <v>0.47909129105165443</v>
      </c>
      <c r="C174" s="118">
        <f>'Dívida Pública - Valor'!P91</f>
        <v>2.3931342675913791E-2</v>
      </c>
      <c r="D174" s="117">
        <f>'Dívida Pública - % do PIB'!E174</f>
        <v>8.5364585387816636E-3</v>
      </c>
      <c r="E174" s="117">
        <f>'Dívida Pública - % do PIB'!F174-D174-C174-B174</f>
        <v>4.6043338288703162E-2</v>
      </c>
      <c r="F174" s="91">
        <f>'Dívida Pública - Valor'!O91</f>
        <v>5.9285410442394852E-3</v>
      </c>
      <c r="G174" s="118">
        <f>'Dívida Pública - % do PIB'!G174</f>
        <v>0.122725463475964</v>
      </c>
    </row>
    <row r="175" spans="1:7" x14ac:dyDescent="0.25">
      <c r="A175" s="76">
        <v>38504</v>
      </c>
      <c r="B175" s="91">
        <f>'Dívida Pública - % do PIB'!B175</f>
        <v>0.48035600831478087</v>
      </c>
      <c r="C175" s="118">
        <f>'Dívida Pública - Valor'!P92</f>
        <v>2.2162560076174464E-2</v>
      </c>
      <c r="D175" s="117">
        <f>'Dívida Pública - % do PIB'!E175</f>
        <v>8.5399703306240863E-3</v>
      </c>
      <c r="E175" s="117">
        <f>'Dívida Pública - % do PIB'!F175-D175-C175-B175</f>
        <v>4.6260982328800382E-2</v>
      </c>
      <c r="F175" s="91">
        <f>'Dívida Pública - Valor'!O92</f>
        <v>5.8073323004349748E-3</v>
      </c>
      <c r="G175" s="118">
        <f>'Dívida Pública - % do PIB'!G175</f>
        <v>0.1251460503815473</v>
      </c>
    </row>
    <row r="176" spans="1:7" x14ac:dyDescent="0.25">
      <c r="A176" s="76">
        <v>38534</v>
      </c>
      <c r="B176" s="91">
        <f>'Dívida Pública - % do PIB'!B176</f>
        <v>0.48154597224991796</v>
      </c>
      <c r="C176" s="118">
        <f>'Dívida Pública - Valor'!P93</f>
        <v>2.3346243684831937E-2</v>
      </c>
      <c r="D176" s="117">
        <f>'Dívida Pública - % do PIB'!E176</f>
        <v>8.2157509193449586E-3</v>
      </c>
      <c r="E176" s="117">
        <f>'Dívida Pública - % do PIB'!F176-D176-C176-B176</f>
        <v>4.5058304294873175E-2</v>
      </c>
      <c r="F176" s="91">
        <f>'Dívida Pública - Valor'!O93</f>
        <v>5.9236635078568902E-3</v>
      </c>
      <c r="G176" s="118">
        <f>'Dívida Pública - % do PIB'!G176</f>
        <v>0.12330259044383096</v>
      </c>
    </row>
    <row r="177" spans="1:7" x14ac:dyDescent="0.25">
      <c r="A177" s="76">
        <v>38565</v>
      </c>
      <c r="B177" s="91">
        <f>'Dívida Pública - % do PIB'!B177</f>
        <v>0.47983668309960231</v>
      </c>
      <c r="C177" s="118">
        <f>'Dívida Pública - Valor'!P94</f>
        <v>2.7124928284216508E-2</v>
      </c>
      <c r="D177" s="117">
        <f>'Dívida Pública - % do PIB'!E177</f>
        <v>8.1978453765500937E-3</v>
      </c>
      <c r="E177" s="117">
        <f>'Dívida Pública - % do PIB'!F177-D177-C177-B177</f>
        <v>4.4497865075968701E-2</v>
      </c>
      <c r="F177" s="91">
        <f>'Dívida Pública - Valor'!O94</f>
        <v>5.86321201900958E-3</v>
      </c>
      <c r="G177" s="118">
        <f>'Dívida Pública - % do PIB'!G177</f>
        <v>0.11951095581507618</v>
      </c>
    </row>
    <row r="178" spans="1:7" x14ac:dyDescent="0.25">
      <c r="A178" s="76">
        <v>38596</v>
      </c>
      <c r="B178" s="91">
        <f>'Dívida Pública - % do PIB'!B178</f>
        <v>0.47652234287651263</v>
      </c>
      <c r="C178" s="118">
        <f>'Dívida Pública - Valor'!P95</f>
        <v>2.6139984517414321E-2</v>
      </c>
      <c r="D178" s="117">
        <f>'Dívida Pública - % do PIB'!E178</f>
        <v>8.1519755895728754E-3</v>
      </c>
      <c r="E178" s="117">
        <f>'Dívida Pública - % do PIB'!F178-D178-C178-B178</f>
        <v>4.6167827519451254E-2</v>
      </c>
      <c r="F178" s="91">
        <f>'Dívida Pública - Valor'!O95</f>
        <v>5.5197286902101154E-3</v>
      </c>
      <c r="G178" s="118">
        <f>'Dívida Pública - % do PIB'!G178</f>
        <v>0.12133939534658474</v>
      </c>
    </row>
    <row r="179" spans="1:7" x14ac:dyDescent="0.25">
      <c r="A179" s="76">
        <v>38626</v>
      </c>
      <c r="B179" s="91">
        <f>'Dívida Pública - % do PIB'!B179</f>
        <v>0.47529659085159859</v>
      </c>
      <c r="C179" s="118">
        <f>'Dívida Pública - Valor'!P96</f>
        <v>3.1015298071232818E-2</v>
      </c>
      <c r="D179" s="117">
        <f>'Dívida Pública - % do PIB'!E179</f>
        <v>7.7732172441624184E-3</v>
      </c>
      <c r="E179" s="117">
        <f>'Dívida Pública - % do PIB'!F179-D179-C179-B179</f>
        <v>4.4871571043063829E-2</v>
      </c>
      <c r="F179" s="91">
        <f>'Dívida Pública - Valor'!O96</f>
        <v>4.6649151231180526E-3</v>
      </c>
      <c r="G179" s="118">
        <f>'Dívida Pública - % do PIB'!G179</f>
        <v>0.11449429295827798</v>
      </c>
    </row>
    <row r="180" spans="1:7" x14ac:dyDescent="0.25">
      <c r="A180" s="76">
        <v>38657</v>
      </c>
      <c r="B180" s="91">
        <f>'Dívida Pública - % do PIB'!B180</f>
        <v>0.47430205376554685</v>
      </c>
      <c r="C180" s="118">
        <f>'Dívida Pública - Valor'!P97</f>
        <v>2.4059383899621253E-2</v>
      </c>
      <c r="D180" s="117">
        <f>'Dívida Pública - % do PIB'!E180</f>
        <v>7.7571000666661468E-3</v>
      </c>
      <c r="E180" s="117">
        <f>'Dívida Pública - % do PIB'!F180-D180-C180-B180</f>
        <v>5.0952189650735058E-2</v>
      </c>
      <c r="F180" s="91">
        <f>'Dívida Pública - Valor'!O97</f>
        <v>2.9595843527121506E-3</v>
      </c>
      <c r="G180" s="118">
        <f>'Dívida Pública - % do PIB'!G180</f>
        <v>0.12108184795279912</v>
      </c>
    </row>
    <row r="181" spans="1:7" x14ac:dyDescent="0.25">
      <c r="A181" s="76">
        <v>38687</v>
      </c>
      <c r="B181" s="91">
        <f>'Dívida Pública - % do PIB'!B181</f>
        <v>0.47915486358628284</v>
      </c>
      <c r="C181" s="118">
        <f>'Dívida Pública - Valor'!P98</f>
        <v>1.7123651744057874E-2</v>
      </c>
      <c r="D181" s="117">
        <f>'Dívida Pública - % do PIB'!E181</f>
        <v>7.7463032192480862E-3</v>
      </c>
      <c r="E181" s="117">
        <f>'Dívida Pública - % do PIB'!F181-D181-C181-B181</f>
        <v>5.7081529229033923E-2</v>
      </c>
      <c r="F181" s="91">
        <f>'Dívida Pública - Valor'!O98</f>
        <v>3.1399287177133533E-3</v>
      </c>
      <c r="G181" s="118">
        <f>'Dívida Pública - % do PIB'!G181</f>
        <v>0.1117185851395721</v>
      </c>
    </row>
    <row r="182" spans="1:7" x14ac:dyDescent="0.25">
      <c r="A182" s="76">
        <v>38718</v>
      </c>
      <c r="B182" s="91">
        <f>'Dívida Pública - % do PIB'!B182</f>
        <v>0.47779885261815008</v>
      </c>
      <c r="C182" s="118">
        <f>'Dívida Pública - Valor'!P99</f>
        <v>3.2621162532283456E-2</v>
      </c>
      <c r="D182" s="117">
        <f>'Dívida Pública - % do PIB'!E182</f>
        <v>6.9913932678928826E-3</v>
      </c>
      <c r="E182" s="117">
        <f>'Dívida Pública - % do PIB'!F182-D182-C182-B182</f>
        <v>4.9058857464550909E-2</v>
      </c>
      <c r="F182" s="91">
        <f>'Dívida Pública - Valor'!O99</f>
        <v>2.9711786158273259E-3</v>
      </c>
      <c r="G182" s="118">
        <f>'Dívida Pública - % do PIB'!G182</f>
        <v>0.10160957870041924</v>
      </c>
    </row>
    <row r="183" spans="1:7" x14ac:dyDescent="0.25">
      <c r="A183" s="76">
        <v>38749</v>
      </c>
      <c r="B183" s="91">
        <f>'Dívida Pública - % do PIB'!B183</f>
        <v>0.47723196153004327</v>
      </c>
      <c r="C183" s="118">
        <f>'Dívida Pública - Valor'!P100</f>
        <v>2.4188942239300952E-2</v>
      </c>
      <c r="D183" s="117">
        <f>'Dívida Pública - % do PIB'!E183</f>
        <v>6.9610435227306974E-3</v>
      </c>
      <c r="E183" s="117">
        <f>'Dívida Pública - % do PIB'!F183-D183-C183-B183</f>
        <v>5.1826610690733521E-2</v>
      </c>
      <c r="F183" s="91">
        <f>'Dívida Pública - Valor'!O100</f>
        <v>2.8621119759015133E-3</v>
      </c>
      <c r="G183" s="118">
        <f>'Dívida Pública - % do PIB'!G183</f>
        <v>0.1101418359241805</v>
      </c>
    </row>
    <row r="184" spans="1:7" x14ac:dyDescent="0.25">
      <c r="A184" s="76">
        <v>38777</v>
      </c>
      <c r="B184" s="91">
        <f>'Dívida Pública - % do PIB'!B184</f>
        <v>0.47659943987460407</v>
      </c>
      <c r="C184" s="118">
        <f>'Dívida Pública - Valor'!P101</f>
        <v>2.7197024014066314E-2</v>
      </c>
      <c r="D184" s="117">
        <f>'Dívida Pública - % do PIB'!E184</f>
        <v>6.888476236555593E-3</v>
      </c>
      <c r="E184" s="117">
        <f>'Dívida Pública - % do PIB'!F184-D184-C184-B184</f>
        <v>5.4057002294787271E-2</v>
      </c>
      <c r="F184" s="91">
        <f>'Dívida Pública - Valor'!O101</f>
        <v>2.9257762022440745E-3</v>
      </c>
      <c r="G184" s="118">
        <f>'Dívida Pública - % do PIB'!G184</f>
        <v>0.10807633425163843</v>
      </c>
    </row>
    <row r="185" spans="1:7" x14ac:dyDescent="0.25">
      <c r="A185" s="76">
        <v>38808</v>
      </c>
      <c r="B185" s="91">
        <f>'Dívida Pública - % do PIB'!B185</f>
        <v>0.47201983720259644</v>
      </c>
      <c r="C185" s="118">
        <f>'Dívida Pública - Valor'!P102</f>
        <v>3.883771620704881E-2</v>
      </c>
      <c r="D185" s="117">
        <f>'Dívida Pública - % do PIB'!E185</f>
        <v>6.8532785298394813E-3</v>
      </c>
      <c r="E185" s="117">
        <f>'Dívida Pública - % do PIB'!F185-D185-C185-B185</f>
        <v>3.8831831021085894E-2</v>
      </c>
      <c r="F185" s="91">
        <f>'Dívida Pública - Valor'!O102</f>
        <v>2.7376148730960505E-3</v>
      </c>
      <c r="G185" s="118">
        <f>'Dívida Pública - % do PIB'!G185</f>
        <v>9.0024021400907456E-2</v>
      </c>
    </row>
    <row r="186" spans="1:7" x14ac:dyDescent="0.25">
      <c r="A186" s="76">
        <v>38838</v>
      </c>
      <c r="B186" s="91">
        <f>'Dívida Pública - % do PIB'!B186</f>
        <v>0.47085442540829892</v>
      </c>
      <c r="C186" s="118">
        <f>'Dívida Pública - Valor'!P103</f>
        <v>4.6491904525742284E-2</v>
      </c>
      <c r="D186" s="117">
        <f>'Dívida Pública - % do PIB'!E186</f>
        <v>6.8181633852170123E-3</v>
      </c>
      <c r="E186" s="117">
        <f>'Dívida Pública - % do PIB'!F186-D186-C186-B186</f>
        <v>4.1331340209045164E-2</v>
      </c>
      <c r="F186" s="91">
        <f>'Dívida Pública - Valor'!O103</f>
        <v>2.9404369460085543E-3</v>
      </c>
      <c r="G186" s="118">
        <f>'Dívida Pública - % do PIB'!G186</f>
        <v>7.2559280342174792E-2</v>
      </c>
    </row>
    <row r="187" spans="1:7" x14ac:dyDescent="0.25">
      <c r="A187" s="76">
        <v>38869</v>
      </c>
      <c r="B187" s="91">
        <f>'Dívida Pública - % do PIB'!B187</f>
        <v>0.46958935915565847</v>
      </c>
      <c r="C187" s="118">
        <f>'Dívida Pública - Valor'!P104</f>
        <v>3.7856083544373684E-2</v>
      </c>
      <c r="D187" s="117">
        <f>'Dívida Pública - % do PIB'!E187</f>
        <v>6.8010406574042972E-3</v>
      </c>
      <c r="E187" s="117">
        <f>'Dívida Pública - % do PIB'!F187-D187-C187-B187</f>
        <v>4.1161656046915684E-2</v>
      </c>
      <c r="F187" s="91">
        <f>'Dívida Pública - Valor'!O104</f>
        <v>2.7706742913425507E-3</v>
      </c>
      <c r="G187" s="118">
        <f>'Dívida Pública - % do PIB'!G187</f>
        <v>9.2583627261183257E-2</v>
      </c>
    </row>
    <row r="188" spans="1:7" x14ac:dyDescent="0.25">
      <c r="A188" s="76">
        <v>38899</v>
      </c>
      <c r="B188" s="91">
        <f>'Dívida Pública - % do PIB'!B188</f>
        <v>0.4681086369248289</v>
      </c>
      <c r="C188" s="118">
        <f>'Dívida Pública - Valor'!P105</f>
        <v>4.8759768326125573E-2</v>
      </c>
      <c r="D188" s="117">
        <f>'Dívida Pública - % do PIB'!E188</f>
        <v>6.5526048166003681E-3</v>
      </c>
      <c r="E188" s="117">
        <f>'Dívida Pública - % do PIB'!F188-D188-C188-B188</f>
        <v>3.5524439069830216E-2</v>
      </c>
      <c r="F188" s="91">
        <f>'Dívida Pública - Valor'!O105</f>
        <v>2.7847141298248989E-3</v>
      </c>
      <c r="G188" s="118">
        <f>'Dívida Pública - % do PIB'!G188</f>
        <v>7.646420654743788E-2</v>
      </c>
    </row>
    <row r="189" spans="1:7" x14ac:dyDescent="0.25">
      <c r="A189" s="76">
        <v>38930</v>
      </c>
      <c r="B189" s="91">
        <f>'Dívida Pública - % do PIB'!B189</f>
        <v>0.46585881998736139</v>
      </c>
      <c r="C189" s="118">
        <f>'Dívida Pública - Valor'!P106</f>
        <v>4.090260884482514E-2</v>
      </c>
      <c r="D189" s="117">
        <f>'Dívida Pública - % do PIB'!E189</f>
        <v>4.543477395821437E-3</v>
      </c>
      <c r="E189" s="117">
        <f>'Dívida Pública - % do PIB'!F189-D189-C189-B189</f>
        <v>4.576532285813445E-2</v>
      </c>
      <c r="F189" s="91">
        <f>'Dívida Pública - Valor'!O106</f>
        <v>2.7363451016820884E-3</v>
      </c>
      <c r="G189" s="118">
        <f>'Dívida Pública - % do PIB'!G189</f>
        <v>8.0997670179432379E-2</v>
      </c>
    </row>
    <row r="190" spans="1:7" x14ac:dyDescent="0.25">
      <c r="A190" s="76">
        <v>38961</v>
      </c>
      <c r="B190" s="91">
        <f>'Dívida Pública - % do PIB'!B190</f>
        <v>0.4657356055241384</v>
      </c>
      <c r="C190" s="118">
        <f>'Dívida Pública - Valor'!P107</f>
        <v>3.7818101698831874E-2</v>
      </c>
      <c r="D190" s="117">
        <f>'Dívida Pública - % do PIB'!E190</f>
        <v>4.4792369443994546E-3</v>
      </c>
      <c r="E190" s="117">
        <f>'Dívida Pública - % do PIB'!F190-D190-C190-B190</f>
        <v>5.3172344436116736E-2</v>
      </c>
      <c r="F190" s="91">
        <f>'Dívida Pública - Valor'!O107</f>
        <v>2.7841256230612872E-3</v>
      </c>
      <c r="G190" s="118">
        <f>'Dívida Pública - % do PIB'!G190</f>
        <v>8.8333551636313831E-2</v>
      </c>
    </row>
    <row r="191" spans="1:7" x14ac:dyDescent="0.25">
      <c r="A191" s="76">
        <v>38991</v>
      </c>
      <c r="B191" s="91">
        <f>'Dívida Pública - % do PIB'!B191</f>
        <v>0.46188524904268913</v>
      </c>
      <c r="C191" s="118">
        <f>'Dívida Pública - Valor'!P108</f>
        <v>4.3883102967546356E-2</v>
      </c>
      <c r="D191" s="117">
        <f>'Dívida Pública - % do PIB'!E191</f>
        <v>4.1249659897099914E-3</v>
      </c>
      <c r="E191" s="117">
        <f>'Dívida Pública - % do PIB'!F191-D191-C191-B191</f>
        <v>5.2283362142953593E-2</v>
      </c>
      <c r="F191" s="91">
        <f>'Dívida Pública - Valor'!O108</f>
        <v>1.1740573318259509E-3</v>
      </c>
      <c r="G191" s="118">
        <f>'Dívida Pública - % do PIB'!G191</f>
        <v>8.0173791236225284E-2</v>
      </c>
    </row>
    <row r="192" spans="1:7" x14ac:dyDescent="0.25">
      <c r="A192" s="76">
        <v>39022</v>
      </c>
      <c r="B192" s="91">
        <f>'Dívida Pública - % do PIB'!B192</f>
        <v>0.46017645233166971</v>
      </c>
      <c r="C192" s="118">
        <f>'Dívida Pública - Valor'!P109</f>
        <v>3.7577767751974196E-2</v>
      </c>
      <c r="D192" s="117">
        <f>'Dívida Pública - % do PIB'!E192</f>
        <v>4.097149785907455E-3</v>
      </c>
      <c r="E192" s="117">
        <f>'Dívida Pública - % do PIB'!F192-D192-C192-B192</f>
        <v>5.8275026604809099E-2</v>
      </c>
      <c r="F192" s="91">
        <f>'Dívida Pública - Valor'!O109</f>
        <v>0</v>
      </c>
      <c r="G192" s="118">
        <f>'Dívida Pública - % do PIB'!G192</f>
        <v>8.5100439233725969E-2</v>
      </c>
    </row>
    <row r="193" spans="1:7" x14ac:dyDescent="0.25">
      <c r="A193" s="76">
        <v>39052</v>
      </c>
      <c r="B193" s="91">
        <f>'Dívida Pública - % do PIB'!B193</f>
        <v>0.46485823589857583</v>
      </c>
      <c r="C193" s="118">
        <f>'Dívida Pública - Valor'!P110</f>
        <v>3.2109874524010665E-2</v>
      </c>
      <c r="D193" s="117">
        <f>'Dívida Pública - % do PIB'!E193</f>
        <v>4.1308969335333888E-3</v>
      </c>
      <c r="E193" s="117">
        <f>'Dívida Pública - % do PIB'!F193-D193-C193-B193</f>
        <v>5.3652058436947592E-2</v>
      </c>
      <c r="F193" s="91">
        <f>'Dívida Pública - Valor'!O110</f>
        <v>0</v>
      </c>
      <c r="G193" s="118">
        <f>'Dívida Pública - % do PIB'!G193</f>
        <v>9.1237155144910792E-2</v>
      </c>
    </row>
    <row r="194" spans="1:7" x14ac:dyDescent="0.25">
      <c r="A194" s="76">
        <v>39083</v>
      </c>
      <c r="B194" s="91">
        <f>'Dívida Pública - % do PIB'!B194</f>
        <v>0.45938305859793838</v>
      </c>
      <c r="C194" s="118">
        <f>'Dívida Pública - Valor'!P111</f>
        <v>4.8191780954845602E-2</v>
      </c>
      <c r="D194" s="117">
        <f>'Dívida Pública - % do PIB'!E194</f>
        <v>3.5235727638214033E-3</v>
      </c>
      <c r="E194" s="117">
        <f>'Dívida Pública - % do PIB'!F194-D194-C194-B194</f>
        <v>5.0479860053465941E-2</v>
      </c>
      <c r="F194" s="91">
        <f>'Dívida Pública - Valor'!O111</f>
        <v>0</v>
      </c>
      <c r="G194" s="118">
        <f>'Dívida Pública - % do PIB'!G194</f>
        <v>7.4451540418202497E-2</v>
      </c>
    </row>
    <row r="195" spans="1:7" x14ac:dyDescent="0.25">
      <c r="A195" s="76">
        <v>39114</v>
      </c>
      <c r="B195" s="91">
        <f>'Dívida Pública - % do PIB'!B195</f>
        <v>0.45852368537188343</v>
      </c>
      <c r="C195" s="118">
        <f>'Dívida Pública - Valor'!P112</f>
        <v>4.7852954322537333E-2</v>
      </c>
      <c r="D195" s="117">
        <f>'Dívida Pública - % do PIB'!E195</f>
        <v>3.5342021284403991E-3</v>
      </c>
      <c r="E195" s="117">
        <f>'Dívida Pública - % do PIB'!F195-D195-C195-B195</f>
        <v>5.8998758726870382E-2</v>
      </c>
      <c r="F195" s="91">
        <f>'Dívida Pública - Valor'!O112</f>
        <v>0</v>
      </c>
      <c r="G195" s="118">
        <f>'Dívida Pública - % do PIB'!G195</f>
        <v>7.8036798534603713E-2</v>
      </c>
    </row>
    <row r="196" spans="1:7" x14ac:dyDescent="0.25">
      <c r="A196" s="76">
        <v>39142</v>
      </c>
      <c r="B196" s="91">
        <f>'Dívida Pública - % do PIB'!B196</f>
        <v>0.45810050862572532</v>
      </c>
      <c r="C196" s="118">
        <f>'Dívida Pública - Valor'!P113</f>
        <v>5.0432908875777303E-2</v>
      </c>
      <c r="D196" s="117">
        <f>'Dívida Pública - % do PIB'!E196</f>
        <v>3.438012468821426E-3</v>
      </c>
      <c r="E196" s="117">
        <f>'Dívida Pública - % do PIB'!F196-D196-C196-B196</f>
        <v>6.0405317016779703E-2</v>
      </c>
      <c r="F196" s="91">
        <f>'Dívida Pública - Valor'!O113</f>
        <v>0</v>
      </c>
      <c r="G196" s="118">
        <f>'Dívida Pública - % do PIB'!G196</f>
        <v>7.2545483851739034E-2</v>
      </c>
    </row>
    <row r="197" spans="1:7" x14ac:dyDescent="0.25">
      <c r="A197" s="76">
        <v>39173</v>
      </c>
      <c r="B197" s="91">
        <f>'Dívida Pública - % do PIB'!B197</f>
        <v>0.45087077905657741</v>
      </c>
      <c r="C197" s="118">
        <f>'Dívida Pública - Valor'!P114</f>
        <v>5.3857640813157553E-2</v>
      </c>
      <c r="D197" s="117">
        <f>'Dívida Pública - % do PIB'!E197</f>
        <v>3.0333028118889999E-3</v>
      </c>
      <c r="E197" s="117">
        <f>'Dívida Pública - % do PIB'!F197-D197-C197-B197</f>
        <v>6.3961017935415809E-2</v>
      </c>
      <c r="F197" s="91">
        <f>'Dívida Pública - Valor'!O114</f>
        <v>0</v>
      </c>
      <c r="G197" s="118">
        <f>'Dívida Pública - % do PIB'!G197</f>
        <v>6.4980029463811262E-2</v>
      </c>
    </row>
    <row r="198" spans="1:7" x14ac:dyDescent="0.25">
      <c r="A198" s="76">
        <v>39203</v>
      </c>
      <c r="B198" s="91">
        <f>'Dívida Pública - % do PIB'!B198</f>
        <v>0.45239217876800858</v>
      </c>
      <c r="C198" s="118">
        <f>'Dívida Pública - Valor'!P115</f>
        <v>6.2038855050828269E-2</v>
      </c>
      <c r="D198" s="117">
        <f>'Dívida Pública - % do PIB'!E198</f>
        <v>2.9919405230791891E-3</v>
      </c>
      <c r="E198" s="117">
        <f>'Dívida Pública - % do PIB'!F198-D198-C198-B198</f>
        <v>6.1800812027002439E-2</v>
      </c>
      <c r="F198" s="91">
        <f>'Dívida Pública - Valor'!O115</f>
        <v>0</v>
      </c>
      <c r="G198" s="118">
        <f>'Dívida Pública - % do PIB'!G198</f>
        <v>6.0743860610510736E-2</v>
      </c>
    </row>
    <row r="199" spans="1:7" x14ac:dyDescent="0.25">
      <c r="A199" s="76">
        <v>39234</v>
      </c>
      <c r="B199" s="91">
        <f>'Dívida Pública - % do PIB'!B199</f>
        <v>0.44800223105811049</v>
      </c>
      <c r="C199" s="118">
        <f>'Dívida Pública - Valor'!P116</f>
        <v>6.0948952498009613E-2</v>
      </c>
      <c r="D199" s="117">
        <f>'Dívida Pública - % do PIB'!E199</f>
        <v>2.9905868499052321E-3</v>
      </c>
      <c r="E199" s="117">
        <f>'Dívida Pública - % do PIB'!F199-D199-C199-B199</f>
        <v>7.0308918965535538E-2</v>
      </c>
      <c r="F199" s="91">
        <f>'Dívida Pública - Valor'!O116</f>
        <v>0</v>
      </c>
      <c r="G199" s="118">
        <f>'Dívida Pública - % do PIB'!G199</f>
        <v>6.0506235922666893E-2</v>
      </c>
    </row>
    <row r="200" spans="1:7" x14ac:dyDescent="0.25">
      <c r="A200" s="76">
        <v>39264</v>
      </c>
      <c r="B200" s="91">
        <f>'Dívida Pública - % do PIB'!B200</f>
        <v>0.4473882740207657</v>
      </c>
      <c r="C200" s="118">
        <f>'Dívida Pública - Valor'!P117</f>
        <v>8.0982146896926496E-2</v>
      </c>
      <c r="D200" s="117">
        <f>'Dívida Pública - % do PIB'!E200</f>
        <v>2.6829721945461752E-3</v>
      </c>
      <c r="E200" s="117">
        <f>'Dívida Pública - % do PIB'!F200-D200-C200-B200</f>
        <v>5.2266470485649863E-2</v>
      </c>
      <c r="F200" s="91">
        <f>'Dívida Pública - Valor'!O117</f>
        <v>0</v>
      </c>
      <c r="G200" s="118">
        <f>'Dívida Pública - % do PIB'!G200</f>
        <v>3.8297037816721093E-2</v>
      </c>
    </row>
    <row r="201" spans="1:7" x14ac:dyDescent="0.25">
      <c r="A201" s="76">
        <v>39295</v>
      </c>
      <c r="B201" s="91">
        <f>'Dívida Pública - % do PIB'!B201</f>
        <v>0.44102138790359452</v>
      </c>
      <c r="C201" s="118">
        <f>'Dívida Pública - Valor'!P118</f>
        <v>7.8106235675281674E-2</v>
      </c>
      <c r="D201" s="117">
        <f>'Dívida Pública - % do PIB'!E201</f>
        <v>2.6439182441770088E-3</v>
      </c>
      <c r="E201" s="117">
        <f>'Dívida Pública - % do PIB'!F201-D201-C201-B201</f>
        <v>6.2954017488870695E-2</v>
      </c>
      <c r="F201" s="91">
        <f>'Dívida Pública - Valor'!O118</f>
        <v>0</v>
      </c>
      <c r="G201" s="118">
        <f>'Dívida Pública - % do PIB'!G201</f>
        <v>4.2081197032311432E-2</v>
      </c>
    </row>
    <row r="202" spans="1:7" x14ac:dyDescent="0.25">
      <c r="A202" s="76">
        <v>39326</v>
      </c>
      <c r="B202" s="91">
        <f>'Dívida Pública - % do PIB'!B202</f>
        <v>0.44585385039738179</v>
      </c>
      <c r="C202" s="118">
        <f>'Dívida Pública - Valor'!P119</f>
        <v>7.4297987339915342E-2</v>
      </c>
      <c r="D202" s="117">
        <f>'Dívida Pública - % do PIB'!E202</f>
        <v>2.612118039368077E-3</v>
      </c>
      <c r="E202" s="117">
        <f>'Dívida Pública - % do PIB'!F202-D202-C202-B202</f>
        <v>5.604712807125789E-2</v>
      </c>
      <c r="F202" s="91">
        <f>'Dívida Pública - Valor'!O119</f>
        <v>0</v>
      </c>
      <c r="G202" s="118">
        <f>'Dívida Pública - % do PIB'!G202</f>
        <v>4.5835174243678896E-2</v>
      </c>
    </row>
    <row r="203" spans="1:7" x14ac:dyDescent="0.25">
      <c r="A203" s="76">
        <v>39356</v>
      </c>
      <c r="B203" s="91">
        <f>'Dívida Pública - % do PIB'!B203</f>
        <v>0.44586903913123088</v>
      </c>
      <c r="C203" s="118">
        <f>'Dívida Pública - Valor'!P120</f>
        <v>7.905028686511141E-2</v>
      </c>
      <c r="D203" s="117">
        <f>'Dívida Pública - % do PIB'!E203</f>
        <v>2.3920815069051441E-3</v>
      </c>
      <c r="E203" s="117">
        <f>'Dívida Pública - % do PIB'!F203-D203-C203-B203</f>
        <v>4.7331093716986294E-2</v>
      </c>
      <c r="F203" s="91">
        <f>'Dívida Pública - Valor'!O120</f>
        <v>0</v>
      </c>
      <c r="G203" s="118">
        <f>'Dívida Pública - % do PIB'!G203</f>
        <v>5.2335858132574485E-2</v>
      </c>
    </row>
    <row r="204" spans="1:7" x14ac:dyDescent="0.25">
      <c r="A204" s="76">
        <v>39387</v>
      </c>
      <c r="B204" s="91">
        <f>'Dívida Pública - % do PIB'!B204</f>
        <v>0.44095574143224509</v>
      </c>
      <c r="C204" s="118">
        <f>'Dívida Pública - Valor'!P121</f>
        <v>7.20272193156688E-2</v>
      </c>
      <c r="D204" s="117">
        <f>'Dívida Pública - % do PIB'!E204</f>
        <v>2.3901632396140871E-3</v>
      </c>
      <c r="E204" s="117">
        <f>'Dívida Pública - % do PIB'!F204-D204-C204-B204</f>
        <v>5.7010564869861391E-2</v>
      </c>
      <c r="F204" s="91">
        <f>'Dívida Pública - Valor'!O121</f>
        <v>0</v>
      </c>
      <c r="G204" s="118">
        <f>'Dívida Pública - % do PIB'!G204</f>
        <v>5.905937636123048E-2</v>
      </c>
    </row>
    <row r="205" spans="1:7" x14ac:dyDescent="0.25">
      <c r="A205" s="76">
        <v>39417</v>
      </c>
      <c r="B205" s="91">
        <f>'Dívida Pública - % do PIB'!B205</f>
        <v>0.44545777174698814</v>
      </c>
      <c r="C205" s="118">
        <f>'Dívida Pública - Valor'!P122</f>
        <v>6.8896357932705682E-2</v>
      </c>
      <c r="D205" s="117">
        <f>'Dívida Pública - % do PIB'!E205</f>
        <v>2.4429279195624805E-3</v>
      </c>
      <c r="E205" s="117">
        <f>'Dívida Pública - % do PIB'!F205-D205-C205-B205</f>
        <v>5.0373060406617431E-2</v>
      </c>
      <c r="F205" s="91">
        <f>'Dívida Pública - Valor'!O122</f>
        <v>0</v>
      </c>
      <c r="G205" s="118">
        <f>'Dívida Pública - % do PIB'!G205</f>
        <v>6.307649575958274E-2</v>
      </c>
    </row>
    <row r="206" spans="1:7" x14ac:dyDescent="0.25">
      <c r="A206" s="76">
        <v>39448</v>
      </c>
      <c r="B206" s="91">
        <f>'Dívida Pública - % do PIB'!B206</f>
        <v>0.4370975070642979</v>
      </c>
      <c r="C206" s="118">
        <f>'Dívida Pública - Valor'!P123</f>
        <v>9.1078314971228466E-2</v>
      </c>
      <c r="D206" s="117">
        <f>'Dívida Pública - % do PIB'!E206</f>
        <v>2.4017102510012723E-3</v>
      </c>
      <c r="E206" s="117">
        <f>'Dívida Pública - % do PIB'!F206-D206-C206-B206</f>
        <v>4.4533702300231237E-2</v>
      </c>
      <c r="F206" s="91">
        <f>'Dívida Pública - Valor'!O123</f>
        <v>0</v>
      </c>
      <c r="G206" s="118">
        <f>'Dívida Pública - % do PIB'!G206</f>
        <v>3.7909850257956464E-2</v>
      </c>
    </row>
    <row r="207" spans="1:7" x14ac:dyDescent="0.25">
      <c r="A207" s="76">
        <v>39479</v>
      </c>
      <c r="B207" s="91">
        <f>'Dívida Pública - % do PIB'!B207</f>
        <v>0.43798526479601213</v>
      </c>
      <c r="C207" s="118">
        <f>'Dívida Pública - Valor'!P124</f>
        <v>7.9770980391857954E-2</v>
      </c>
      <c r="D207" s="117">
        <f>'Dívida Pública - % do PIB'!E207</f>
        <v>2.403870588874727E-3</v>
      </c>
      <c r="E207" s="117">
        <f>'Dívida Pública - % do PIB'!F207-D207-C207-B207</f>
        <v>5.0333306559042723E-2</v>
      </c>
      <c r="F207" s="91">
        <f>'Dívida Pública - Valor'!O124</f>
        <v>0</v>
      </c>
      <c r="G207" s="118">
        <f>'Dívida Pública - % do PIB'!G207</f>
        <v>4.853432868874033E-2</v>
      </c>
    </row>
    <row r="208" spans="1:7" x14ac:dyDescent="0.25">
      <c r="A208" s="76">
        <v>39508</v>
      </c>
      <c r="B208" s="91">
        <f>'Dívida Pública - % do PIB'!B208</f>
        <v>0.42999580634077272</v>
      </c>
      <c r="C208" s="118">
        <f>'Dívida Pública - Valor'!P125</f>
        <v>8.1159837614270577E-2</v>
      </c>
      <c r="D208" s="117">
        <f>'Dívida Pública - % do PIB'!E208</f>
        <v>6.0297237468934922E-3</v>
      </c>
      <c r="E208" s="117">
        <f>'Dívida Pública - % do PIB'!F208-D208-C208-B208</f>
        <v>5.3720858993014153E-2</v>
      </c>
      <c r="F208" s="91">
        <f>'Dívida Pública - Valor'!O125</f>
        <v>0</v>
      </c>
      <c r="G208" s="118">
        <f>'Dívida Pública - % do PIB'!G208</f>
        <v>4.8441183406279766E-2</v>
      </c>
    </row>
    <row r="209" spans="1:7" x14ac:dyDescent="0.25">
      <c r="A209" s="76">
        <v>39539</v>
      </c>
      <c r="B209" s="91">
        <f>'Dívida Pública - % do PIB'!B209</f>
        <v>0.42824476785088972</v>
      </c>
      <c r="C209" s="118">
        <f>'Dívida Pública - Valor'!P126</f>
        <v>9.4749634144773248E-2</v>
      </c>
      <c r="D209" s="117">
        <f>'Dívida Pública - % do PIB'!E209</f>
        <v>5.8648482104006342E-3</v>
      </c>
      <c r="E209" s="117">
        <f>'Dívida Pública - % do PIB'!F209-D209-C209-B209</f>
        <v>3.6433392205190263E-2</v>
      </c>
      <c r="F209" s="91">
        <f>'Dívida Pública - Valor'!O126</f>
        <v>0</v>
      </c>
      <c r="G209" s="118">
        <f>'Dívida Pública - % do PIB'!G209</f>
        <v>3.3048969736728731E-2</v>
      </c>
    </row>
    <row r="210" spans="1:7" x14ac:dyDescent="0.25">
      <c r="A210" s="76">
        <v>39569</v>
      </c>
      <c r="B210" s="91">
        <f>'Dívida Pública - % do PIB'!B210</f>
        <v>0.43033030614235834</v>
      </c>
      <c r="C210" s="118">
        <f>'Dívida Pública - Valor'!P127</f>
        <v>8.621026592583371E-2</v>
      </c>
      <c r="D210" s="117">
        <f>'Dívida Pública - % do PIB'!E210</f>
        <v>5.7495132489000372E-3</v>
      </c>
      <c r="E210" s="117">
        <f>'Dívida Pública - % do PIB'!F210-D210-C210-B210</f>
        <v>3.6016629315745119E-2</v>
      </c>
      <c r="F210" s="91">
        <f>'Dívida Pública - Valor'!O127</f>
        <v>0</v>
      </c>
      <c r="G210" s="118">
        <f>'Dívida Pública - % do PIB'!G210</f>
        <v>4.2099035523307564E-2</v>
      </c>
    </row>
    <row r="211" spans="1:7" x14ac:dyDescent="0.25">
      <c r="A211" s="76">
        <v>39600</v>
      </c>
      <c r="B211" s="91">
        <f>'Dívida Pública - % do PIB'!B211</f>
        <v>0.42887702371529618</v>
      </c>
      <c r="C211" s="118">
        <f>'Dívida Pública - Valor'!P128</f>
        <v>8.8298395372019001E-2</v>
      </c>
      <c r="D211" s="117">
        <f>'Dívida Pública - % do PIB'!E211</f>
        <v>6.4605968841067703E-3</v>
      </c>
      <c r="E211" s="117">
        <f>'Dívida Pública - % do PIB'!F211-D211-C211-B211</f>
        <v>3.2318137702240513E-2</v>
      </c>
      <c r="F211" s="91">
        <f>'Dívida Pública - Valor'!O128</f>
        <v>0</v>
      </c>
      <c r="G211" s="118">
        <f>'Dívida Pública - % do PIB'!G211</f>
        <v>5.7804703432553561E-2</v>
      </c>
    </row>
    <row r="212" spans="1:7" x14ac:dyDescent="0.25">
      <c r="A212" s="76">
        <v>39630</v>
      </c>
      <c r="B212" s="91">
        <f>'Dívida Pública - % do PIB'!B212</f>
        <v>0.42684893805400514</v>
      </c>
      <c r="C212" s="118">
        <f>'Dívida Pública - Valor'!P129</f>
        <v>0.1096692892279469</v>
      </c>
      <c r="D212" s="117">
        <f>'Dívida Pública - % do PIB'!E212</f>
        <v>6.3484712410326405E-3</v>
      </c>
      <c r="E212" s="117">
        <f>'Dívida Pública - % do PIB'!F212-D212-C212-B212</f>
        <v>1.1716274675804217E-2</v>
      </c>
      <c r="F212" s="91">
        <f>'Dívida Pública - Valor'!O129</f>
        <v>0</v>
      </c>
      <c r="G212" s="118">
        <f>'Dívida Pública - % do PIB'!G212</f>
        <v>2.5716807130909881E-2</v>
      </c>
    </row>
    <row r="213" spans="1:7" x14ac:dyDescent="0.25">
      <c r="A213" s="76">
        <v>39661</v>
      </c>
      <c r="B213" s="91">
        <f>'Dívida Pública - % do PIB'!B213</f>
        <v>0.4197556985632292</v>
      </c>
      <c r="C213" s="118">
        <f>'Dívida Pública - Valor'!P130</f>
        <v>0.10130522628689863</v>
      </c>
      <c r="D213" s="117">
        <f>'Dívida Pública - % do PIB'!E213</f>
        <v>6.5006664136997528E-3</v>
      </c>
      <c r="E213" s="117">
        <f>'Dívida Pública - % do PIB'!F213-D213-C213-B213</f>
        <v>2.1280118098140843E-2</v>
      </c>
      <c r="F213" s="91">
        <f>'Dívida Pública - Valor'!O130</f>
        <v>0</v>
      </c>
      <c r="G213" s="118">
        <f>'Dívida Pública - % do PIB'!G213</f>
        <v>3.3792999271716251E-2</v>
      </c>
    </row>
    <row r="214" spans="1:7" x14ac:dyDescent="0.25">
      <c r="A214" s="76">
        <v>39692</v>
      </c>
      <c r="B214" s="91">
        <f>'Dívida Pública - % do PIB'!B214</f>
        <v>0.39959063371258674</v>
      </c>
      <c r="C214" s="118">
        <f>'Dívida Pública - Valor'!P131</f>
        <v>0.10125695671696579</v>
      </c>
      <c r="D214" s="117">
        <f>'Dívida Pública - % do PIB'!E214</f>
        <v>8.7426109205285471E-3</v>
      </c>
      <c r="E214" s="117">
        <f>'Dívida Pública - % do PIB'!F214-D214-C214-B214</f>
        <v>3.8714484233601021E-2</v>
      </c>
      <c r="F214" s="91">
        <f>'Dívida Pública - Valor'!O131</f>
        <v>0</v>
      </c>
      <c r="G214" s="118">
        <f>'Dívida Pública - % do PIB'!G214</f>
        <v>3.326107488202959E-2</v>
      </c>
    </row>
    <row r="215" spans="1:7" x14ac:dyDescent="0.25">
      <c r="A215" s="76">
        <v>39722</v>
      </c>
      <c r="B215" s="91">
        <f>'Dívida Pública - % do PIB'!B215</f>
        <v>0.38311862350345954</v>
      </c>
      <c r="C215" s="118">
        <f>'Dívida Pública - Valor'!P132</f>
        <v>0.1051669530542589</v>
      </c>
      <c r="D215" s="117">
        <f>'Dívida Pública - % do PIB'!E215</f>
        <v>1.0786534391681962E-2</v>
      </c>
      <c r="E215" s="117">
        <f>'Dívida Pública - % do PIB'!F215-D215-C215-B215</f>
        <v>5.1508941275867803E-2</v>
      </c>
      <c r="F215" s="91">
        <f>'Dívida Pública - Valor'!O132</f>
        <v>0</v>
      </c>
      <c r="G215" s="118">
        <f>'Dívida Pública - % do PIB'!G215</f>
        <v>2.8907921105715783E-2</v>
      </c>
    </row>
    <row r="216" spans="1:7" x14ac:dyDescent="0.25">
      <c r="A216" s="76">
        <v>39753</v>
      </c>
      <c r="B216" s="91">
        <f>'Dívida Pública - % do PIB'!B216</f>
        <v>0.36963428076625021</v>
      </c>
      <c r="C216" s="118">
        <f>'Dívida Pública - Valor'!P133</f>
        <v>9.5436707740038207E-2</v>
      </c>
      <c r="D216" s="117">
        <f>'Dívida Pública - % do PIB'!E216</f>
        <v>1.1298258882065797E-2</v>
      </c>
      <c r="E216" s="117">
        <f>'Dívida Pública - % do PIB'!F216-D216-C216-B216</f>
        <v>7.0188134215941556E-2</v>
      </c>
      <c r="F216" s="91">
        <f>'Dívida Pública - Valor'!O133</f>
        <v>0</v>
      </c>
      <c r="G216" s="118">
        <f>'Dívida Pública - % do PIB'!G216</f>
        <v>3.7990758370848046E-2</v>
      </c>
    </row>
    <row r="217" spans="1:7" x14ac:dyDescent="0.25">
      <c r="A217" s="76">
        <v>39783</v>
      </c>
      <c r="B217" s="91">
        <f>'Dívida Pública - % do PIB'!B217</f>
        <v>0.37566312156547793</v>
      </c>
      <c r="C217" s="118">
        <f>'Dívida Pública - Valor'!P134</f>
        <v>0.10455816569116222</v>
      </c>
      <c r="D217" s="117">
        <f>'Dívida Pública - % do PIB'!E217</f>
        <v>1.1400667373149766E-2</v>
      </c>
      <c r="E217" s="117">
        <f>'Dívida Pública - % do PIB'!F217-D217-C217-B217</f>
        <v>6.8184487778091052E-2</v>
      </c>
      <c r="F217" s="91">
        <f>'Dívida Pública - Valor'!O134</f>
        <v>0</v>
      </c>
      <c r="G217" s="118">
        <f>'Dívida Pública - % do PIB'!G217</f>
        <v>5.4394314088955037E-2</v>
      </c>
    </row>
    <row r="218" spans="1:7" x14ac:dyDescent="0.25">
      <c r="A218" s="76">
        <v>39814</v>
      </c>
      <c r="B218" s="91">
        <f>'Dívida Pública - % do PIB'!B218</f>
        <v>0.38044514133910379</v>
      </c>
      <c r="C218" s="118">
        <f>'Dívida Pública - Valor'!P135</f>
        <v>0.13008220157127318</v>
      </c>
      <c r="D218" s="117">
        <f>'Dívida Pública - % do PIB'!E218</f>
        <v>1.287216703052301E-2</v>
      </c>
      <c r="E218" s="117">
        <f>'Dívida Pública - % do PIB'!F218-D218-C218-B218</f>
        <v>4.5212323146374245E-2</v>
      </c>
      <c r="F218" s="91">
        <f>'Dívida Pública - Valor'!O135</f>
        <v>0</v>
      </c>
      <c r="G218" s="118">
        <f>'Dívida Pública - % do PIB'!G218</f>
        <v>1.7994100716995358E-2</v>
      </c>
    </row>
    <row r="219" spans="1:7" x14ac:dyDescent="0.25">
      <c r="A219" s="76">
        <v>39845</v>
      </c>
      <c r="B219" s="91">
        <f>'Dívida Pública - % do PIB'!B219</f>
        <v>0.38003821463087661</v>
      </c>
      <c r="C219" s="118">
        <f>'Dívida Pública - Valor'!P136</f>
        <v>0.12480489965269287</v>
      </c>
      <c r="D219" s="117">
        <f>'Dívida Pública - % do PIB'!E219</f>
        <v>1.2970059399301665E-2</v>
      </c>
      <c r="E219" s="117">
        <f>'Dívida Pública - % do PIB'!F219-D219-C219-B219</f>
        <v>5.371570097477979E-2</v>
      </c>
      <c r="F219" s="91">
        <f>'Dívida Pública - Valor'!O136</f>
        <v>0</v>
      </c>
      <c r="G219" s="118">
        <f>'Dívida Pública - % do PIB'!G219</f>
        <v>2.3740806083392949E-2</v>
      </c>
    </row>
    <row r="220" spans="1:7" x14ac:dyDescent="0.25">
      <c r="A220" s="76">
        <v>39873</v>
      </c>
      <c r="B220" s="91">
        <f>'Dívida Pública - % do PIB'!B220</f>
        <v>0.3804011135380726</v>
      </c>
      <c r="C220" s="118">
        <f>'Dívida Pública - Valor'!P137</f>
        <v>0.12557162605063843</v>
      </c>
      <c r="D220" s="117">
        <f>'Dívida Pública - % do PIB'!E220</f>
        <v>1.6915442797712565E-2</v>
      </c>
      <c r="E220" s="117">
        <f>'Dívida Pública - % do PIB'!F220-D220-C220-B220</f>
        <v>5.181025763740621E-2</v>
      </c>
      <c r="F220" s="91">
        <f>'Dívida Pública - Valor'!O137</f>
        <v>0</v>
      </c>
      <c r="G220" s="118">
        <f>'Dívida Pública - % do PIB'!G220</f>
        <v>2.729176068387517E-2</v>
      </c>
    </row>
    <row r="221" spans="1:7" x14ac:dyDescent="0.25">
      <c r="A221" s="76">
        <v>39904</v>
      </c>
      <c r="B221" s="91">
        <f>'Dívida Pública - % do PIB'!B221</f>
        <v>0.38647135542651995</v>
      </c>
      <c r="C221" s="118">
        <f>'Dívida Pública - Valor'!P138</f>
        <v>0.12520393560847939</v>
      </c>
      <c r="D221" s="117">
        <f>'Dívida Pública - % do PIB'!E221</f>
        <v>1.6523285481779303E-2</v>
      </c>
      <c r="E221" s="117">
        <f>'Dívida Pública - % do PIB'!F221-D221-C221-B221</f>
        <v>3.9662355309290021E-2</v>
      </c>
      <c r="F221" s="91">
        <f>'Dívida Pública - Valor'!O138</f>
        <v>0</v>
      </c>
      <c r="G221" s="118">
        <f>'Dívida Pública - % do PIB'!G221</f>
        <v>2.4653088462013785E-2</v>
      </c>
    </row>
    <row r="222" spans="1:7" x14ac:dyDescent="0.25">
      <c r="A222" s="76">
        <v>39934</v>
      </c>
      <c r="B222" s="91">
        <f>'Dívida Pública - % do PIB'!B222</f>
        <v>0.39651071736490018</v>
      </c>
      <c r="C222" s="118">
        <f>'Dívida Pública - Valor'!P139</f>
        <v>0.12906946242166817</v>
      </c>
      <c r="D222" s="117">
        <f>'Dívida Pública - % do PIB'!E222</f>
        <v>1.5983609901275009E-2</v>
      </c>
      <c r="E222" s="117">
        <f>'Dívida Pública - % do PIB'!F222-D222-C222-B222</f>
        <v>2.8960388888754629E-2</v>
      </c>
      <c r="F222" s="91">
        <f>'Dívida Pública - Valor'!O139</f>
        <v>0</v>
      </c>
      <c r="G222" s="118">
        <f>'Dívida Pública - % do PIB'!G222</f>
        <v>2.0572535597487118E-2</v>
      </c>
    </row>
    <row r="223" spans="1:7" x14ac:dyDescent="0.25">
      <c r="A223" s="76">
        <v>39965</v>
      </c>
      <c r="B223" s="91">
        <f>'Dívida Pública - % do PIB'!B223</f>
        <v>0.39976006983345541</v>
      </c>
      <c r="C223" s="118">
        <f>'Dívida Pública - Valor'!P140</f>
        <v>0.12896592954554548</v>
      </c>
      <c r="D223" s="117">
        <f>'Dívida Pública - % do PIB'!E223</f>
        <v>2.414897271426427E-2</v>
      </c>
      <c r="E223" s="117">
        <f>'Dívida Pública - % do PIB'!F223-D223-C223-B223</f>
        <v>3.0513919800013722E-2</v>
      </c>
      <c r="F223" s="91">
        <f>'Dívida Pública - Valor'!O140</f>
        <v>0</v>
      </c>
      <c r="G223" s="118">
        <f>'Dívida Pública - % do PIB'!G223</f>
        <v>2.7764771696884367E-2</v>
      </c>
    </row>
    <row r="224" spans="1:7" x14ac:dyDescent="0.25">
      <c r="A224" s="76">
        <v>39995</v>
      </c>
      <c r="B224" s="91">
        <f>'Dívida Pública - % do PIB'!B224</f>
        <v>0.40677882970375634</v>
      </c>
      <c r="C224" s="118">
        <f>'Dívida Pública - Valor'!P141</f>
        <v>0.13622395249008115</v>
      </c>
      <c r="D224" s="117">
        <f>'Dívida Pública - % do PIB'!E224</f>
        <v>3.1660221207056818E-2</v>
      </c>
      <c r="E224" s="117">
        <f>'Dívida Pública - % do PIB'!F224-D224-C224-B224</f>
        <v>2.2662632140601047E-2</v>
      </c>
      <c r="F224" s="91">
        <f>'Dívida Pública - Valor'!O141</f>
        <v>0</v>
      </c>
      <c r="G224" s="118">
        <f>'Dívida Pública - % do PIB'!G224</f>
        <v>1.7378476669087709E-2</v>
      </c>
    </row>
    <row r="225" spans="1:7" x14ac:dyDescent="0.25">
      <c r="A225" s="76">
        <v>40026</v>
      </c>
      <c r="B225" s="91">
        <f>'Dívida Pública - % do PIB'!B225</f>
        <v>0.40655024927293643</v>
      </c>
      <c r="C225" s="118">
        <f>'Dívida Pública - Valor'!P142</f>
        <v>0.13188259425874652</v>
      </c>
      <c r="D225" s="117">
        <f>'Dívida Pública - % do PIB'!E225</f>
        <v>4.2824556347265195E-2</v>
      </c>
      <c r="E225" s="117">
        <f>'Dívida Pública - % do PIB'!F225-D225-C225-B225</f>
        <v>2.6766604160828822E-2</v>
      </c>
      <c r="F225" s="91">
        <f>'Dívida Pública - Valor'!O142</f>
        <v>0</v>
      </c>
      <c r="G225" s="118">
        <f>'Dívida Pública - % do PIB'!G225</f>
        <v>2.2027003898973295E-2</v>
      </c>
    </row>
    <row r="226" spans="1:7" x14ac:dyDescent="0.25">
      <c r="A226" s="76">
        <v>40057</v>
      </c>
      <c r="B226" s="91">
        <f>'Dívida Pública - % do PIB'!B226</f>
        <v>0.41559373778622388</v>
      </c>
      <c r="C226" s="118">
        <f>'Dívida Pública - Valor'!P143</f>
        <v>0.14117134930881392</v>
      </c>
      <c r="D226" s="117">
        <f>'Dívida Pública - % do PIB'!E226</f>
        <v>4.1928239999627658E-2</v>
      </c>
      <c r="E226" s="117">
        <f>'Dívida Pública - % do PIB'!F226-D226-C226-B226</f>
        <v>9.3457085404964335E-3</v>
      </c>
      <c r="F226" s="91">
        <f>'Dívida Pública - Valor'!O143</f>
        <v>0</v>
      </c>
      <c r="G226" s="118">
        <f>'Dívida Pública - % do PIB'!G226</f>
        <v>2.3071297842109314E-2</v>
      </c>
    </row>
    <row r="227" spans="1:7" x14ac:dyDescent="0.25">
      <c r="A227" s="76">
        <v>40087</v>
      </c>
      <c r="B227" s="91">
        <f>'Dívida Pública - % do PIB'!B227</f>
        <v>0.41457932225525934</v>
      </c>
      <c r="C227" s="118">
        <f>'Dívida Pública - Valor'!P144</f>
        <v>0.15160596444919314</v>
      </c>
      <c r="D227" s="117">
        <f>'Dívida Pública - % do PIB'!E227</f>
        <v>3.9669947600594176E-2</v>
      </c>
      <c r="E227" s="117">
        <f>'Dívida Pública - % do PIB'!F227-D227-C227-B227</f>
        <v>4.6516371248347954E-3</v>
      </c>
      <c r="F227" s="91">
        <f>'Dívida Pública - Valor'!O144</f>
        <v>0</v>
      </c>
      <c r="G227" s="118">
        <f>'Dívida Pública - % do PIB'!G227</f>
        <v>1.686662708695506E-2</v>
      </c>
    </row>
    <row r="228" spans="1:7" x14ac:dyDescent="0.25">
      <c r="A228" s="76">
        <v>40118</v>
      </c>
      <c r="B228" s="91">
        <f>'Dívida Pública - % do PIB'!B228</f>
        <v>0.40989715374245211</v>
      </c>
      <c r="C228" s="118">
        <f>'Dívida Pública - Valor'!P145</f>
        <v>0.14254432255562338</v>
      </c>
      <c r="D228" s="117">
        <f>'Dívida Pública - % do PIB'!E228</f>
        <v>3.934604724014424E-2</v>
      </c>
      <c r="E228" s="117">
        <f>'Dívida Pública - % do PIB'!F228-D228-C228-B228</f>
        <v>1.1183588538612566E-2</v>
      </c>
      <c r="F228" s="91">
        <f>'Dívida Pública - Valor'!O145</f>
        <v>0</v>
      </c>
      <c r="G228" s="118">
        <f>'Dívida Pública - % do PIB'!G228</f>
        <v>2.4667837796877794E-2</v>
      </c>
    </row>
    <row r="229" spans="1:7" x14ac:dyDescent="0.25">
      <c r="A229" s="76">
        <v>40148</v>
      </c>
      <c r="B229" s="91">
        <f>'Dívida Pública - % do PIB'!B229</f>
        <v>0.40884926832848123</v>
      </c>
      <c r="C229" s="118">
        <f>'Dívida Pública - Valor'!P146</f>
        <v>0.1364249371312502</v>
      </c>
      <c r="D229" s="117">
        <f>'Dívida Pública - % do PIB'!E229</f>
        <v>3.8774416490204106E-2</v>
      </c>
      <c r="E229" s="117">
        <f>'Dívida Pública - % do PIB'!F229-D229-C229-B229</f>
        <v>8.0306916039337151E-3</v>
      </c>
      <c r="F229" s="91">
        <f>'Dívida Pública - Valor'!O146</f>
        <v>0</v>
      </c>
      <c r="G229" s="118">
        <f>'Dívida Pública - % do PIB'!G229</f>
        <v>5.4936451528183557E-2</v>
      </c>
    </row>
    <row r="230" spans="1:7" x14ac:dyDescent="0.25">
      <c r="A230" s="76">
        <v>40179</v>
      </c>
      <c r="B230" s="91">
        <f>'Dívida Pública - % do PIB'!B230</f>
        <v>0.39595240349034821</v>
      </c>
      <c r="C230" s="118">
        <f>'Dívida Pública - Valor'!P147</f>
        <v>0.15887882985567772</v>
      </c>
      <c r="D230" s="117">
        <f>'Dívida Pública - % do PIB'!E230</f>
        <v>3.9121702712628229E-2</v>
      </c>
      <c r="E230" s="117">
        <f>'Dívida Pública - % do PIB'!F230-D230-C230-B230</f>
        <v>3.7708449012473499E-3</v>
      </c>
      <c r="F230" s="91">
        <f>'Dívida Pública - Valor'!O147</f>
        <v>0</v>
      </c>
      <c r="G230" s="118">
        <f>'Dívida Pública - % do PIB'!G230</f>
        <v>1.9267711736004813E-2</v>
      </c>
    </row>
    <row r="231" spans="1:7" x14ac:dyDescent="0.25">
      <c r="A231" s="76">
        <v>40210</v>
      </c>
      <c r="B231" s="91">
        <f>'Dívida Pública - % do PIB'!B231</f>
        <v>0.39813479154542492</v>
      </c>
      <c r="C231" s="118">
        <f>'Dívida Pública - Valor'!P148</f>
        <v>0.14604473861930237</v>
      </c>
      <c r="D231" s="117">
        <f>'Dívida Pública - % do PIB'!E231</f>
        <v>3.8267890420191117E-2</v>
      </c>
      <c r="E231" s="117">
        <f>'Dívida Pública - % do PIB'!F231-D231-C231-B231</f>
        <v>7.7932612159607451E-3</v>
      </c>
      <c r="F231" s="91">
        <f>'Dívida Pública - Valor'!O148</f>
        <v>0</v>
      </c>
      <c r="G231" s="118">
        <f>'Dívida Pública - % do PIB'!G231</f>
        <v>3.080744546188088E-2</v>
      </c>
    </row>
    <row r="232" spans="1:7" x14ac:dyDescent="0.25">
      <c r="A232" s="76">
        <v>40238</v>
      </c>
      <c r="B232" s="91">
        <f>'Dívida Pública - % do PIB'!B232</f>
        <v>0.39908459208874986</v>
      </c>
      <c r="C232" s="118">
        <f>'Dívida Pública - Valor'!P149</f>
        <v>0.12464033880082294</v>
      </c>
      <c r="D232" s="117">
        <f>'Dívida Pública - % do PIB'!E232</f>
        <v>3.7502196676233147E-2</v>
      </c>
      <c r="E232" s="117">
        <f>'Dívida Pública - % do PIB'!F232-D232-C232-B232</f>
        <v>1.2116300556996307E-3</v>
      </c>
      <c r="F232" s="91">
        <f>'Dívida Pública - Valor'!O149</f>
        <v>0</v>
      </c>
      <c r="G232" s="118">
        <f>'Dívida Pública - % do PIB'!G232</f>
        <v>6.7452363864299009E-2</v>
      </c>
    </row>
    <row r="233" spans="1:7" x14ac:dyDescent="0.25">
      <c r="A233" s="76">
        <v>40269</v>
      </c>
      <c r="B233" s="91">
        <f>'Dívida Pública - % do PIB'!B233</f>
        <v>0.39476908374399272</v>
      </c>
      <c r="C233" s="118">
        <f>'Dívida Pública - Valor'!P150</f>
        <v>0.10315046906497929</v>
      </c>
      <c r="D233" s="117">
        <f>'Dívida Pública - % do PIB'!E233</f>
        <v>5.7670375990809458E-2</v>
      </c>
      <c r="E233" s="117">
        <f>'Dívida Pública - % do PIB'!F233-D233-C233-B233</f>
        <v>5.003820213992094E-3</v>
      </c>
      <c r="F233" s="91">
        <f>'Dívida Pública - Valor'!O150</f>
        <v>0</v>
      </c>
      <c r="G233" s="118">
        <f>'Dívida Pública - % do PIB'!G233</f>
        <v>8.5182496138576369E-2</v>
      </c>
    </row>
    <row r="234" spans="1:7" x14ac:dyDescent="0.25">
      <c r="A234" s="76">
        <v>40299</v>
      </c>
      <c r="B234" s="91">
        <f>'Dívida Pública - % do PIB'!B234</f>
        <v>0.38977061673011026</v>
      </c>
      <c r="C234" s="118">
        <f>'Dívida Pública - Valor'!P151</f>
        <v>9.9587841034047095E-2</v>
      </c>
      <c r="D234" s="117">
        <f>'Dívida Pública - % do PIB'!E234</f>
        <v>5.9077316206356562E-2</v>
      </c>
      <c r="E234" s="117">
        <f>'Dívida Pública - % do PIB'!F234-D234-C234-B234</f>
        <v>1.116214562689416E-2</v>
      </c>
      <c r="F234" s="91">
        <f>'Dívida Pública - Valor'!O151</f>
        <v>0</v>
      </c>
      <c r="G234" s="118">
        <f>'Dívida Pública - % do PIB'!G234</f>
        <v>8.9656709664067982E-2</v>
      </c>
    </row>
    <row r="235" spans="1:7" x14ac:dyDescent="0.25">
      <c r="A235" s="76">
        <v>40330</v>
      </c>
      <c r="B235" s="91">
        <f>'Dívida Pública - % do PIB'!B235</f>
        <v>0.38885792499929384</v>
      </c>
      <c r="C235" s="118">
        <f>'Dívida Pública - Valor'!P152</f>
        <v>0.105009668963422</v>
      </c>
      <c r="D235" s="117">
        <f>'Dívida Pública - % do PIB'!E235</f>
        <v>5.8885658955193078E-2</v>
      </c>
      <c r="E235" s="117">
        <f>'Dívida Pública - % do PIB'!F235-D235-C235-B235</f>
        <v>5.0678249140271858E-3</v>
      </c>
      <c r="F235" s="91">
        <f>'Dívida Pública - Valor'!O152</f>
        <v>0</v>
      </c>
      <c r="G235" s="118">
        <f>'Dívida Pública - % do PIB'!G235</f>
        <v>8.3574719807650882E-2</v>
      </c>
    </row>
    <row r="236" spans="1:7" x14ac:dyDescent="0.25">
      <c r="A236" s="76">
        <v>40360</v>
      </c>
      <c r="B236" s="91">
        <f>'Dívida Pública - % do PIB'!B236</f>
        <v>0.38996731059242973</v>
      </c>
      <c r="C236" s="118">
        <f>'Dívida Pública - Valor'!P153</f>
        <v>0.11061002845043399</v>
      </c>
      <c r="D236" s="117">
        <f>'Dívida Pública - % do PIB'!E236</f>
        <v>5.7921249214633611E-2</v>
      </c>
      <c r="E236" s="117">
        <f>'Dívida Pública - % do PIB'!F236-D236-C236-B236</f>
        <v>-3.1256910977391916E-3</v>
      </c>
      <c r="F236" s="91">
        <f>'Dívida Pública - Valor'!O153</f>
        <v>0</v>
      </c>
      <c r="G236" s="118">
        <f>'Dívida Pública - % do PIB'!G236</f>
        <v>7.4885459924256867E-2</v>
      </c>
    </row>
    <row r="237" spans="1:7" x14ac:dyDescent="0.25">
      <c r="A237" s="76">
        <v>40391</v>
      </c>
      <c r="B237" s="91">
        <f>'Dívida Pública - % do PIB'!B237</f>
        <v>0.38763923670293537</v>
      </c>
      <c r="C237" s="118">
        <f>'Dívida Pública - Valor'!P154</f>
        <v>0.10559345854136243</v>
      </c>
      <c r="D237" s="117">
        <f>'Dívida Pública - % do PIB'!E237</f>
        <v>5.7254862349030988E-2</v>
      </c>
      <c r="E237" s="117">
        <f>'Dívida Pública - % do PIB'!F237-D237-C237-B237</f>
        <v>-6.5745717429466222E-4</v>
      </c>
      <c r="F237" s="91">
        <f>'Dívida Pública - Valor'!O154</f>
        <v>0</v>
      </c>
      <c r="G237" s="118">
        <f>'Dívida Pública - % do PIB'!G237</f>
        <v>7.5164126476577067E-2</v>
      </c>
    </row>
    <row r="238" spans="1:7" x14ac:dyDescent="0.25">
      <c r="A238" s="76">
        <v>40422</v>
      </c>
      <c r="B238" s="91">
        <f>'Dívida Pública - % do PIB'!B238</f>
        <v>0.38222695431106635</v>
      </c>
      <c r="C238" s="118">
        <f>'Dívida Pública - Valor'!P155</f>
        <v>0.10840155820117534</v>
      </c>
      <c r="D238" s="117">
        <f>'Dívida Pública - % do PIB'!E238</f>
        <v>6.2810264166877558E-2</v>
      </c>
      <c r="E238" s="117">
        <f>'Dívida Pública - % do PIB'!F238-D238-C238-B238</f>
        <v>-4.5117109320196302E-3</v>
      </c>
      <c r="F238" s="91">
        <f>'Dívida Pública - Valor'!O155</f>
        <v>0</v>
      </c>
      <c r="G238" s="118">
        <f>'Dívida Pública - % do PIB'!G238</f>
        <v>7.4288361612691825E-2</v>
      </c>
    </row>
    <row r="239" spans="1:7" x14ac:dyDescent="0.25">
      <c r="A239" s="76">
        <v>40452</v>
      </c>
      <c r="B239" s="91">
        <f>'Dívida Pública - % do PIB'!B239</f>
        <v>0.37876428932052736</v>
      </c>
      <c r="C239" s="118">
        <f>'Dívida Pública - Valor'!P156</f>
        <v>0.11014401806687248</v>
      </c>
      <c r="D239" s="117">
        <f>'Dívida Pública - % do PIB'!E239</f>
        <v>6.2217800354421697E-2</v>
      </c>
      <c r="E239" s="117">
        <f>'Dívida Pública - % do PIB'!F239-D239-C239-B239</f>
        <v>-5.6293410148339218E-4</v>
      </c>
      <c r="F239" s="91">
        <f>'Dívida Pública - Valor'!O156</f>
        <v>0</v>
      </c>
      <c r="G239" s="118">
        <f>'Dívida Pública - % do PIB'!G239</f>
        <v>7.2099480391570908E-2</v>
      </c>
    </row>
    <row r="240" spans="1:7" x14ac:dyDescent="0.25">
      <c r="A240" s="76">
        <v>40483</v>
      </c>
      <c r="B240" s="91">
        <f>'Dívida Pública - % do PIB'!B240</f>
        <v>0.37742961003080688</v>
      </c>
      <c r="C240" s="118">
        <f>'Dívida Pública - Valor'!P157</f>
        <v>0.10550565247926134</v>
      </c>
      <c r="D240" s="117">
        <f>'Dívida Pública - % do PIB'!E240</f>
        <v>6.1549023538307254E-2</v>
      </c>
      <c r="E240" s="117">
        <f>'Dívida Pública - % do PIB'!F240-D240-C240-B240</f>
        <v>1.6492937378846939E-3</v>
      </c>
      <c r="F240" s="91">
        <f>'Dívida Pública - Valor'!O157</f>
        <v>0</v>
      </c>
      <c r="G240" s="118">
        <f>'Dívida Pública - % do PIB'!G240</f>
        <v>7.5264273513046417E-2</v>
      </c>
    </row>
    <row r="241" spans="1:7" x14ac:dyDescent="0.25">
      <c r="A241" s="76">
        <v>40513</v>
      </c>
      <c r="B241" s="91">
        <f>'Dívida Pública - % do PIB'!B241</f>
        <v>0.37979369234043436</v>
      </c>
      <c r="C241" s="118">
        <f>'Dívida Pública - Valor'!P158</f>
        <v>7.4286484265852423E-2</v>
      </c>
      <c r="D241" s="117">
        <f>'Dívida Pública - % do PIB'!E241</f>
        <v>6.0919270096282736E-2</v>
      </c>
      <c r="E241" s="117">
        <f>'Dívida Pública - % do PIB'!F241-D241-C241-B241</f>
        <v>2.6538885934418999E-3</v>
      </c>
      <c r="F241" s="91">
        <f>'Dívida Pública - Valor'!O158</f>
        <v>0</v>
      </c>
      <c r="G241" s="118">
        <f>'Dívida Pública - % do PIB'!G241</f>
        <v>0.10667868283111101</v>
      </c>
    </row>
    <row r="242" spans="1:7" x14ac:dyDescent="0.25">
      <c r="A242" s="76">
        <v>40544</v>
      </c>
      <c r="B242" s="91">
        <f>'Dívida Pública - % do PIB'!B242</f>
        <v>0.37558032959971271</v>
      </c>
      <c r="C242" s="118">
        <f>'Dívida Pública - Valor'!P159</f>
        <v>0.10302833867373741</v>
      </c>
      <c r="D242" s="117">
        <f>'Dívida Pública - % do PIB'!E242</f>
        <v>6.0372070767833651E-2</v>
      </c>
      <c r="E242" s="117">
        <f>'Dívida Pública - % do PIB'!F242-D242-C242-B242</f>
        <v>-1.5125572064437542E-2</v>
      </c>
      <c r="F242" s="91">
        <f>'Dívida Pública - Valor'!O159</f>
        <v>0</v>
      </c>
      <c r="G242" s="118">
        <f>'Dívida Pública - % do PIB'!G242</f>
        <v>7.4815783599989014E-2</v>
      </c>
    </row>
    <row r="243" spans="1:7" x14ac:dyDescent="0.25">
      <c r="A243" s="76">
        <v>40575</v>
      </c>
      <c r="B243" s="91">
        <f>'Dívida Pública - % do PIB'!B243</f>
        <v>0.37476342273838986</v>
      </c>
      <c r="C243" s="118">
        <f>'Dívida Pública - Valor'!P160</f>
        <v>9.7672737054558492E-2</v>
      </c>
      <c r="D243" s="117">
        <f>'Dívida Pública - % do PIB'!E243</f>
        <v>5.9476779912431901E-2</v>
      </c>
      <c r="E243" s="117">
        <f>'Dívida Pública - % do PIB'!F243-D243-C243-B243</f>
        <v>-8.384536324448244E-3</v>
      </c>
      <c r="F243" s="91">
        <f>'Dívida Pública - Valor'!O160</f>
        <v>0</v>
      </c>
      <c r="G243" s="118">
        <f>'Dívida Pública - % do PIB'!G243</f>
        <v>7.9356215563946619E-2</v>
      </c>
    </row>
    <row r="244" spans="1:7" x14ac:dyDescent="0.25">
      <c r="A244" s="76">
        <v>40603</v>
      </c>
      <c r="B244" s="91">
        <f>'Dívida Pública - % do PIB'!B244</f>
        <v>0.37532643805353805</v>
      </c>
      <c r="C244" s="118">
        <f>'Dívida Pública - Valor'!P161</f>
        <v>9.8374033748787337E-2</v>
      </c>
      <c r="D244" s="117">
        <f>'Dívida Pública - % do PIB'!E244</f>
        <v>5.9694766336491879E-2</v>
      </c>
      <c r="E244" s="117">
        <f>'Dívida Pública - % do PIB'!F244-D244-C244-B244</f>
        <v>-7.2748427388356074E-3</v>
      </c>
      <c r="F244" s="91">
        <f>'Dívida Pública - Valor'!O161</f>
        <v>0</v>
      </c>
      <c r="G244" s="118">
        <f>'Dívida Pública - % do PIB'!G244</f>
        <v>7.751438363945623E-2</v>
      </c>
    </row>
    <row r="245" spans="1:7" x14ac:dyDescent="0.25">
      <c r="A245" s="76">
        <v>40634</v>
      </c>
      <c r="B245" s="91">
        <f>'Dívida Pública - % do PIB'!B245</f>
        <v>0.37422624648070957</v>
      </c>
      <c r="C245" s="118">
        <f>'Dívida Pública - Valor'!P162</f>
        <v>9.3398119681859126E-2</v>
      </c>
      <c r="D245" s="117">
        <f>'Dívida Pública - % do PIB'!E245</f>
        <v>5.8872698852755805E-2</v>
      </c>
      <c r="E245" s="117">
        <f>'Dívida Pública - % do PIB'!F245-D245-C245-B245</f>
        <v>-2.9725354535165005E-4</v>
      </c>
      <c r="F245" s="91">
        <f>'Dívida Pública - Valor'!O162</f>
        <v>0</v>
      </c>
      <c r="G245" s="118">
        <f>'Dívida Pública - % do PIB'!G245</f>
        <v>8.373802145725924E-2</v>
      </c>
    </row>
    <row r="246" spans="1:7" x14ac:dyDescent="0.25">
      <c r="A246" s="76">
        <v>40664</v>
      </c>
      <c r="B246" s="91">
        <f>'Dívida Pública - % do PIB'!B246</f>
        <v>0.37278442640900239</v>
      </c>
      <c r="C246" s="118">
        <f>'Dívida Pública - Valor'!P163</f>
        <v>9.2080729711224163E-2</v>
      </c>
      <c r="D246" s="117">
        <f>'Dívida Pública - % do PIB'!E246</f>
        <v>5.8794778548805521E-2</v>
      </c>
      <c r="E246" s="117">
        <f>'Dívida Pública - % do PIB'!F246-D246-C246-B246</f>
        <v>-1.156560660178052E-3</v>
      </c>
      <c r="F246" s="91">
        <f>'Dívida Pública - Valor'!O163</f>
        <v>0</v>
      </c>
      <c r="G246" s="118">
        <f>'Dívida Pública - % do PIB'!G246</f>
        <v>8.2483525770978977E-2</v>
      </c>
    </row>
    <row r="247" spans="1:7" x14ac:dyDescent="0.25">
      <c r="A247" s="76">
        <v>40695</v>
      </c>
      <c r="B247" s="91">
        <f>'Dívida Pública - % do PIB'!B247</f>
        <v>0.37084408516991163</v>
      </c>
      <c r="C247" s="118">
        <f>'Dívida Pública - Valor'!P164</f>
        <v>8.4313422305327734E-2</v>
      </c>
      <c r="D247" s="117">
        <f>'Dívida Pública - % do PIB'!E247</f>
        <v>6.528504359749103E-2</v>
      </c>
      <c r="E247" s="117">
        <f>'Dívida Pública - % do PIB'!F247-D247-C247-B247</f>
        <v>3.0785769850067979E-3</v>
      </c>
      <c r="F247" s="91">
        <f>'Dívida Pública - Valor'!O164</f>
        <v>0</v>
      </c>
      <c r="G247" s="118">
        <f>'Dívida Pública - % do PIB'!G247</f>
        <v>8.7295684157723943E-2</v>
      </c>
    </row>
    <row r="248" spans="1:7" x14ac:dyDescent="0.25">
      <c r="A248" s="76">
        <v>40725</v>
      </c>
      <c r="B248" s="91">
        <f>'Dívida Pública - % do PIB'!B248</f>
        <v>0.36798750930843893</v>
      </c>
      <c r="C248" s="118">
        <f>'Dívida Pública - Valor'!P165</f>
        <v>0.10611490781544297</v>
      </c>
      <c r="D248" s="117">
        <f>'Dívida Pública - % do PIB'!E248</f>
        <v>6.4731198060432676E-2</v>
      </c>
      <c r="E248" s="117">
        <f>'Dívida Pública - % do PIB'!F248-D248-C248-B248</f>
        <v>-1.3931781233720741E-2</v>
      </c>
      <c r="F248" s="91">
        <f>'Dívida Pública - Valor'!O165</f>
        <v>0</v>
      </c>
      <c r="G248" s="118">
        <f>'Dívida Pública - % do PIB'!G248</f>
        <v>6.0854188682201882E-2</v>
      </c>
    </row>
    <row r="249" spans="1:7" x14ac:dyDescent="0.25">
      <c r="A249" s="76">
        <v>40756</v>
      </c>
      <c r="B249" s="91">
        <f>'Dívida Pública - % do PIB'!B249</f>
        <v>0.36523569468434253</v>
      </c>
      <c r="C249" s="118">
        <f>'Dívida Pública - Valor'!P166</f>
        <v>9.9549238881974741E-2</v>
      </c>
      <c r="D249" s="117">
        <f>'Dívida Pública - % do PIB'!E249</f>
        <v>6.434758554366822E-2</v>
      </c>
      <c r="E249" s="117">
        <f>'Dívida Pública - % do PIB'!F249-D249-C249-B249</f>
        <v>-6.6088675614170977E-3</v>
      </c>
      <c r="F249" s="91">
        <f>'Dívida Pública - Valor'!O166</f>
        <v>0</v>
      </c>
      <c r="G249" s="118">
        <f>'Dívida Pública - % do PIB'!G249</f>
        <v>6.8127811267989474E-2</v>
      </c>
    </row>
    <row r="250" spans="1:7" x14ac:dyDescent="0.25">
      <c r="A250" s="76">
        <v>40787</v>
      </c>
      <c r="B250" s="91">
        <f>'Dívida Pública - % do PIB'!B250</f>
        <v>0.3466595203194644</v>
      </c>
      <c r="C250" s="118">
        <f>'Dívida Pública - Valor'!P167</f>
        <v>9.0456312419340892E-2</v>
      </c>
      <c r="D250" s="117">
        <f>'Dívida Pública - % do PIB'!E250</f>
        <v>6.6364922791064679E-2</v>
      </c>
      <c r="E250" s="117">
        <f>'Dívida Pública - % do PIB'!F250-D250-C250-B250</f>
        <v>1.7584560857240583E-2</v>
      </c>
      <c r="F250" s="91">
        <f>'Dívida Pública - Valor'!O167</f>
        <v>0</v>
      </c>
      <c r="G250" s="118">
        <f>'Dívida Pública - % do PIB'!G250</f>
        <v>7.8792204492336301E-2</v>
      </c>
    </row>
    <row r="251" spans="1:7" x14ac:dyDescent="0.25">
      <c r="A251" s="76">
        <v>40817</v>
      </c>
      <c r="B251" s="91">
        <f>'Dívida Pública - % do PIB'!B251</f>
        <v>0.35640461676928542</v>
      </c>
      <c r="C251" s="118">
        <f>'Dívida Pública - Valor'!P168</f>
        <v>9.0366497806778912E-2</v>
      </c>
      <c r="D251" s="117">
        <f>'Dívida Pública - % do PIB'!E251</f>
        <v>6.5214589070824447E-2</v>
      </c>
      <c r="E251" s="117">
        <f>'Dívida Pública - % do PIB'!F251-D251-C251-B251</f>
        <v>4.9270933967093811E-3</v>
      </c>
      <c r="F251" s="91">
        <f>'Dívida Pública - Valor'!O168</f>
        <v>0</v>
      </c>
      <c r="G251" s="118">
        <f>'Dívida Pública - % do PIB'!G251</f>
        <v>8.132721945949388E-2</v>
      </c>
    </row>
    <row r="252" spans="1:7" x14ac:dyDescent="0.25">
      <c r="A252" s="76">
        <v>40848</v>
      </c>
      <c r="B252" s="91">
        <f>'Dívida Pública - % do PIB'!B252</f>
        <v>0.34755036009281987</v>
      </c>
      <c r="C252" s="118">
        <f>'Dívida Pública - Valor'!P169</f>
        <v>8.732676421756512E-2</v>
      </c>
      <c r="D252" s="117">
        <f>'Dívida Pública - % do PIB'!E252</f>
        <v>6.5552503821687924E-2</v>
      </c>
      <c r="E252" s="117">
        <f>'Dívida Pública - % do PIB'!F252-D252-C252-B252</f>
        <v>1.7053027579892577E-2</v>
      </c>
      <c r="F252" s="91">
        <f>'Dívida Pública - Valor'!O169</f>
        <v>0</v>
      </c>
      <c r="G252" s="118">
        <f>'Dívida Pública - % do PIB'!G252</f>
        <v>8.5263858348666496E-2</v>
      </c>
    </row>
    <row r="253" spans="1:7" x14ac:dyDescent="0.25">
      <c r="A253" s="76">
        <v>40878</v>
      </c>
      <c r="B253" s="91">
        <f>'Dívida Pública - % do PIB'!B253</f>
        <v>0.34470183590006537</v>
      </c>
      <c r="C253" s="118">
        <f>'Dívida Pública - Valor'!P170</f>
        <v>7.8118896032023696E-2</v>
      </c>
      <c r="D253" s="117">
        <f>'Dívida Pública - % do PIB'!E253</f>
        <v>6.9058213702526447E-2</v>
      </c>
      <c r="E253" s="117">
        <f>'Dívida Pública - % do PIB'!F253-D253-C253-B253</f>
        <v>2.0782819266163322E-2</v>
      </c>
      <c r="F253" s="91">
        <f>'Dívida Pública - Valor'!O170</f>
        <v>0</v>
      </c>
      <c r="G253" s="118">
        <f>'Dívida Pública - % do PIB'!G253</f>
        <v>9.3675332608743472E-2</v>
      </c>
    </row>
    <row r="254" spans="1:7" x14ac:dyDescent="0.25">
      <c r="A254" s="76">
        <v>40909</v>
      </c>
      <c r="B254" s="91">
        <f>'Dívida Pública - % do PIB'!B254</f>
        <v>0.35017998880521073</v>
      </c>
      <c r="C254" s="118">
        <f>'Dívida Pública - Valor'!P171</f>
        <v>0.10301711689045626</v>
      </c>
      <c r="D254" s="117">
        <f>'Dívida Pública - % do PIB'!E254</f>
        <v>7.0470447798490002E-2</v>
      </c>
      <c r="E254" s="117">
        <f>'Dívida Pública - % do PIB'!F254-D254-C254-B254</f>
        <v>-5.1486111004367396E-3</v>
      </c>
      <c r="F254" s="91">
        <f>'Dívida Pública - Valor'!O171</f>
        <v>0</v>
      </c>
      <c r="G254" s="118">
        <f>'Dívida Pública - % do PIB'!G254</f>
        <v>7.6392459436907811E-2</v>
      </c>
    </row>
    <row r="255" spans="1:7" x14ac:dyDescent="0.25">
      <c r="A255" s="76">
        <v>40940</v>
      </c>
      <c r="B255" s="91">
        <f>'Dívida Pública - % do PIB'!B255</f>
        <v>0.35188073686332833</v>
      </c>
      <c r="C255" s="118">
        <f>'Dívida Pública - Valor'!P172</f>
        <v>0.1029294890636825</v>
      </c>
      <c r="D255" s="117">
        <f>'Dívida Pública - % do PIB'!E255</f>
        <v>7.017766621487595E-2</v>
      </c>
      <c r="E255" s="117">
        <f>'Dívida Pública - % do PIB'!F255-D255-C255-B255</f>
        <v>-2.2470087235305636E-3</v>
      </c>
      <c r="F255" s="91">
        <f>'Dívida Pública - Valor'!O172</f>
        <v>0</v>
      </c>
      <c r="G255" s="118">
        <f>'Dívida Pública - % do PIB'!G255</f>
        <v>8.9325633997841783E-2</v>
      </c>
    </row>
    <row r="256" spans="1:7" x14ac:dyDescent="0.25">
      <c r="A256" s="76">
        <v>40969</v>
      </c>
      <c r="B256" s="91">
        <f>'Dívida Pública - % do PIB'!B256</f>
        <v>0.34262922707899324</v>
      </c>
      <c r="C256" s="118">
        <f>'Dívida Pública - Valor'!P173</f>
        <v>0.10689078706683723</v>
      </c>
      <c r="D256" s="117">
        <f>'Dívida Pública - % do PIB'!E256</f>
        <v>7.0101734980381275E-2</v>
      </c>
      <c r="E256" s="117">
        <f>'Dívida Pública - % do PIB'!F256-D256-C256-B256</f>
        <v>7.5568474358825299E-3</v>
      </c>
      <c r="F256" s="91">
        <f>'Dívida Pública - Valor'!O173</f>
        <v>0</v>
      </c>
      <c r="G256" s="118">
        <f>'Dívida Pública - % do PIB'!G256</f>
        <v>7.2996655765117893E-2</v>
      </c>
    </row>
    <row r="257" spans="1:7" x14ac:dyDescent="0.25">
      <c r="A257" s="76">
        <v>41000</v>
      </c>
      <c r="B257" s="91">
        <f>'Dívida Pública - % do PIB'!B257</f>
        <v>0.33489370308494687</v>
      </c>
      <c r="C257" s="118">
        <f>'Dívida Pública - Valor'!P174</f>
        <v>0.10982347938574176</v>
      </c>
      <c r="D257" s="117">
        <f>'Dívida Pública - % do PIB'!E257</f>
        <v>7.0107644479616704E-2</v>
      </c>
      <c r="E257" s="117">
        <f>'Dívida Pública - % do PIB'!F257-D257-C257-B257</f>
        <v>1.7160859516253846E-2</v>
      </c>
      <c r="F257" s="91">
        <f>'Dívida Pública - Valor'!O174</f>
        <v>0</v>
      </c>
      <c r="G257" s="118">
        <f>'Dívida Pública - % do PIB'!G257</f>
        <v>7.65500551828832E-2</v>
      </c>
    </row>
    <row r="258" spans="1:7" x14ac:dyDescent="0.25">
      <c r="A258" s="76">
        <v>41030</v>
      </c>
      <c r="B258" s="91">
        <f>'Dívida Pública - % do PIB'!B258</f>
        <v>0.32743469998519292</v>
      </c>
      <c r="C258" s="118">
        <f>'Dívida Pública - Valor'!P175</f>
        <v>0.10281533159707422</v>
      </c>
      <c r="D258" s="117">
        <f>'Dívida Pública - % do PIB'!E258</f>
        <v>7.04876406267025E-2</v>
      </c>
      <c r="E258" s="117">
        <f>'Dívida Pública - % do PIB'!F258-D258-C258-B258</f>
        <v>3.1551600947409886E-2</v>
      </c>
      <c r="F258" s="91">
        <f>'Dívida Pública - Valor'!O175</f>
        <v>0</v>
      </c>
      <c r="G258" s="118">
        <f>'Dívida Pública - % do PIB'!G258</f>
        <v>8.343466442138224E-2</v>
      </c>
    </row>
    <row r="259" spans="1:7" x14ac:dyDescent="0.25">
      <c r="A259" s="76">
        <v>41061</v>
      </c>
      <c r="B259" s="91">
        <f>'Dívida Pública - % do PIB'!B259</f>
        <v>0.32784364731289645</v>
      </c>
      <c r="C259" s="118">
        <f>'Dívida Pública - Valor'!P176</f>
        <v>9.683228179256291E-2</v>
      </c>
      <c r="D259" s="117">
        <f>'Dívida Pública - % do PIB'!E259</f>
        <v>7.2405100315152626E-2</v>
      </c>
      <c r="E259" s="117">
        <f>'Dívida Pública - % do PIB'!F259-D259-C259-B259</f>
        <v>3.7119978204241122E-2</v>
      </c>
      <c r="F259" s="91">
        <f>'Dívida Pública - Valor'!O176</f>
        <v>0</v>
      </c>
      <c r="G259" s="118">
        <f>'Dívida Pública - % do PIB'!G259</f>
        <v>9.0195923323430766E-2</v>
      </c>
    </row>
    <row r="260" spans="1:7" x14ac:dyDescent="0.25">
      <c r="A260" s="76">
        <v>41091</v>
      </c>
      <c r="B260" s="91">
        <f>'Dívida Pública - % do PIB'!B260</f>
        <v>0.32511162685357686</v>
      </c>
      <c r="C260" s="118">
        <f>'Dívida Pública - Valor'!P177</f>
        <v>0.12182706936445238</v>
      </c>
      <c r="D260" s="117">
        <f>'Dívida Pública - % do PIB'!E260</f>
        <v>7.2049157255424046E-2</v>
      </c>
      <c r="E260" s="117">
        <f>'Dívida Pública - % do PIB'!F260-D260-C260-B260</f>
        <v>1.6957574055996683E-2</v>
      </c>
      <c r="F260" s="91">
        <f>'Dívida Pública - Valor'!O177</f>
        <v>0</v>
      </c>
      <c r="G260" s="118">
        <f>'Dívida Pública - % do PIB'!G260</f>
        <v>5.9944427558584409E-2</v>
      </c>
    </row>
    <row r="261" spans="1:7" x14ac:dyDescent="0.25">
      <c r="A261" s="76">
        <v>41122</v>
      </c>
      <c r="B261" s="91">
        <f>'Dívida Pública - % do PIB'!B261</f>
        <v>0.32598232429037599</v>
      </c>
      <c r="C261" s="118">
        <f>'Dívida Pública - Valor'!P178</f>
        <v>0.12499644871241249</v>
      </c>
      <c r="D261" s="117">
        <f>'Dívida Pública - % do PIB'!E261</f>
        <v>7.1531639952370177E-2</v>
      </c>
      <c r="E261" s="117">
        <f>'Dívida Pública - % do PIB'!F261-D261-C261-B261</f>
        <v>1.079593252479949E-2</v>
      </c>
      <c r="F261" s="91">
        <f>'Dívida Pública - Valor'!O178</f>
        <v>0</v>
      </c>
      <c r="G261" s="118">
        <f>'Dívida Pública - % do PIB'!G261</f>
        <v>5.8783899134139776E-2</v>
      </c>
    </row>
    <row r="262" spans="1:7" x14ac:dyDescent="0.25">
      <c r="A262" s="76">
        <v>41153</v>
      </c>
      <c r="B262" s="91">
        <f>'Dívida Pública - % do PIB'!B262</f>
        <v>0.32624070419881396</v>
      </c>
      <c r="C262" s="118">
        <f>'Dívida Pública - Valor'!P179</f>
        <v>0.12677593600193149</v>
      </c>
      <c r="D262" s="117">
        <f>'Dívida Pública - % do PIB'!E262</f>
        <v>7.0945972054617099E-2</v>
      </c>
      <c r="E262" s="117">
        <f>'Dívida Pública - % do PIB'!F262-D262-C262-B262</f>
        <v>1.6539980663213272E-2</v>
      </c>
      <c r="F262" s="91">
        <f>'Dívida Pública - Valor'!O179</f>
        <v>0</v>
      </c>
      <c r="G262" s="118">
        <f>'Dívida Pública - % do PIB'!G262</f>
        <v>5.7437093039871684E-2</v>
      </c>
    </row>
    <row r="263" spans="1:7" x14ac:dyDescent="0.25">
      <c r="A263" s="76">
        <v>41183</v>
      </c>
      <c r="B263" s="91">
        <f>'Dívida Pública - % do PIB'!B263</f>
        <v>0.32457213619145747</v>
      </c>
      <c r="C263" s="118">
        <f>'Dívida Pública - Valor'!P180</f>
        <v>0.12761290952477433</v>
      </c>
      <c r="D263" s="117">
        <f>'Dívida Pública - % do PIB'!E263</f>
        <v>7.4679958432368632E-2</v>
      </c>
      <c r="E263" s="117">
        <f>'Dívida Pública - % do PIB'!F263-D263-C263-B263</f>
        <v>1.8692367507209429E-2</v>
      </c>
      <c r="F263" s="91">
        <f>'Dívida Pública - Valor'!O180</f>
        <v>0</v>
      </c>
      <c r="G263" s="118">
        <f>'Dívida Pública - % do PIB'!G263</f>
        <v>5.4255233852662968E-2</v>
      </c>
    </row>
    <row r="264" spans="1:7" x14ac:dyDescent="0.25">
      <c r="A264" s="76">
        <v>41214</v>
      </c>
      <c r="B264" s="91">
        <f>'Dívida Pública - % do PIB'!B264</f>
        <v>0.32104627092759713</v>
      </c>
      <c r="C264" s="118">
        <f>'Dívida Pública - Valor'!P181</f>
        <v>0.12725046090180298</v>
      </c>
      <c r="D264" s="117">
        <f>'Dívida Pública - % do PIB'!E264</f>
        <v>7.4679843905528204E-2</v>
      </c>
      <c r="E264" s="117">
        <f>'Dívida Pública - % do PIB'!F264-D264-C264-B264</f>
        <v>2.3931815057451677E-2</v>
      </c>
      <c r="F264" s="91">
        <f>'Dívida Pública - Valor'!O181</f>
        <v>0</v>
      </c>
      <c r="G264" s="118">
        <f>'Dívida Pública - % do PIB'!G264</f>
        <v>5.8068481859012366E-2</v>
      </c>
    </row>
    <row r="265" spans="1:7" x14ac:dyDescent="0.25">
      <c r="A265" s="76">
        <v>41244</v>
      </c>
      <c r="B265" s="91">
        <f>'Dívida Pública - % do PIB'!B265</f>
        <v>0.32194399720858363</v>
      </c>
      <c r="C265" s="118">
        <f>'Dívida Pública - Valor'!P182</f>
        <v>0.10883094078802262</v>
      </c>
      <c r="D265" s="117">
        <f>'Dívida Pública - % do PIB'!E265</f>
        <v>7.7194531885088763E-2</v>
      </c>
      <c r="E265" s="117">
        <f>'Dívida Pública - % do PIB'!F265-D265-C265-B265</f>
        <v>2.8702420305977916E-2</v>
      </c>
      <c r="F265" s="91">
        <f>'Dívida Pública - Valor'!O182</f>
        <v>0</v>
      </c>
      <c r="G265" s="118">
        <f>'Dívida Pública - % do PIB'!G265</f>
        <v>7.9470657226121066E-2</v>
      </c>
    </row>
    <row r="266" spans="1:7" x14ac:dyDescent="0.25">
      <c r="A266" s="76">
        <v>41275</v>
      </c>
      <c r="B266" s="91">
        <f>'Dívida Pública - % do PIB'!B266</f>
        <v>0.32155293498339055</v>
      </c>
      <c r="C266" s="118">
        <f>'Dívida Pública - Valor'!P183</f>
        <v>0.13311269776686385</v>
      </c>
      <c r="D266" s="117">
        <f>'Dívida Pública - % do PIB'!E266</f>
        <v>7.6355979684138944E-2</v>
      </c>
      <c r="E266" s="117">
        <f>'Dívida Pública - % do PIB'!F266-D266-C266-B266</f>
        <v>8.5887696027212024E-3</v>
      </c>
      <c r="F266" s="91">
        <f>'Dívida Pública - Valor'!O183</f>
        <v>0</v>
      </c>
      <c r="G266" s="118">
        <f>'Dívida Pública - % do PIB'!G266</f>
        <v>5.0611928898789044E-2</v>
      </c>
    </row>
    <row r="267" spans="1:7" x14ac:dyDescent="0.25">
      <c r="A267" s="76">
        <v>41306</v>
      </c>
      <c r="B267" s="91">
        <f>'Dívida Pública - % do PIB'!B267</f>
        <v>0.32572332530523629</v>
      </c>
      <c r="C267" s="118">
        <f>'Dívida Pública - Valor'!P184</f>
        <v>0.130273360629416</v>
      </c>
      <c r="D267" s="117">
        <f>'Dívida Pública - % do PIB'!E267</f>
        <v>7.6054639339379476E-2</v>
      </c>
      <c r="E267" s="117">
        <f>'Dívida Pública - % do PIB'!F267-D267-C267-B267</f>
        <v>7.9124868731158537E-3</v>
      </c>
      <c r="F267" s="91">
        <f>'Dívida Pública - Valor'!O184</f>
        <v>0</v>
      </c>
      <c r="G267" s="118">
        <f>'Dívida Pública - % do PIB'!G267</f>
        <v>5.2724107543670136E-2</v>
      </c>
    </row>
    <row r="268" spans="1:7" x14ac:dyDescent="0.25">
      <c r="A268" s="76">
        <v>41334</v>
      </c>
      <c r="B268" s="91">
        <f>'Dívida Pública - % do PIB'!B268</f>
        <v>0.32398998405095902</v>
      </c>
      <c r="C268" s="118">
        <f>'Dívida Pública - Valor'!P185</f>
        <v>0.1357401791239557</v>
      </c>
      <c r="D268" s="117">
        <f>'Dívida Pública - % do PIB'!E268</f>
        <v>7.571442830294936E-2</v>
      </c>
      <c r="E268" s="117">
        <f>'Dívida Pública - % do PIB'!F268-D268-C268-B268</f>
        <v>5.0953276037894457E-3</v>
      </c>
      <c r="F268" s="91">
        <f>'Dívida Pública - Valor'!O185</f>
        <v>0</v>
      </c>
      <c r="G268" s="118">
        <f>'Dívida Pública - % do PIB'!G268</f>
        <v>5.1009335196736651E-2</v>
      </c>
    </row>
    <row r="269" spans="1:7" x14ac:dyDescent="0.25">
      <c r="A269" s="76">
        <v>41365</v>
      </c>
      <c r="B269" s="91">
        <f>'Dívida Pública - % do PIB'!B269</f>
        <v>0.32160464171968473</v>
      </c>
      <c r="C269" s="118">
        <f>'Dívida Pública - Valor'!P186</f>
        <v>0.13832933647726983</v>
      </c>
      <c r="D269" s="117">
        <f>'Dívida Pública - % do PIB'!E269</f>
        <v>7.4888183198704827E-2</v>
      </c>
      <c r="E269" s="117">
        <f>'Dívida Pública - % do PIB'!F269-D269-C269-B269</f>
        <v>3.3849081820001015E-3</v>
      </c>
      <c r="F269" s="91">
        <f>'Dívida Pública - Valor'!O186</f>
        <v>0</v>
      </c>
      <c r="G269" s="118">
        <f>'Dívida Pública - % do PIB'!G269</f>
        <v>4.7603526404027569E-2</v>
      </c>
    </row>
    <row r="270" spans="1:7" x14ac:dyDescent="0.25">
      <c r="A270" s="76">
        <v>41395</v>
      </c>
      <c r="B270" s="91">
        <f>'Dívida Pública - % do PIB'!B270</f>
        <v>0.31534151339300515</v>
      </c>
      <c r="C270" s="118">
        <f>'Dívida Pública - Valor'!P187</f>
        <v>0.14219486455425789</v>
      </c>
      <c r="D270" s="117">
        <f>'Dívida Pública - % do PIB'!E270</f>
        <v>7.5443657637009984E-2</v>
      </c>
      <c r="E270" s="117">
        <f>'Dívida Pública - % do PIB'!F270-D270-C270-B270</f>
        <v>6.7530948719525807E-3</v>
      </c>
      <c r="F270" s="91">
        <f>'Dívida Pública - Valor'!O187</f>
        <v>0</v>
      </c>
      <c r="G270" s="118">
        <f>'Dívida Pública - % do PIB'!G270</f>
        <v>4.1546327958793039E-2</v>
      </c>
    </row>
    <row r="271" spans="1:7" x14ac:dyDescent="0.25">
      <c r="A271" s="76">
        <v>41426</v>
      </c>
      <c r="B271" s="91">
        <f>'Dívida Pública - % do PIB'!B271</f>
        <v>0.31191083043424433</v>
      </c>
      <c r="C271" s="118">
        <f>'Dívida Pública - Valor'!P188</f>
        <v>0.13130959123696875</v>
      </c>
      <c r="D271" s="117">
        <f>'Dívida Pública - % do PIB'!E271</f>
        <v>7.5265363059479951E-2</v>
      </c>
      <c r="E271" s="117">
        <f>'Dívida Pública - % do PIB'!F271-D271-C271-B271</f>
        <v>1.7576983229763143E-2</v>
      </c>
      <c r="F271" s="91">
        <f>'Dívida Pública - Valor'!O188</f>
        <v>0</v>
      </c>
      <c r="G271" s="118">
        <f>'Dívida Pública - % do PIB'!G271</f>
        <v>5.0210577708854856E-2</v>
      </c>
    </row>
    <row r="272" spans="1:7" x14ac:dyDescent="0.25">
      <c r="A272" s="76">
        <v>41456</v>
      </c>
      <c r="B272" s="91">
        <f>'Dívida Pública - % do PIB'!B272</f>
        <v>0.30794394505669925</v>
      </c>
      <c r="C272" s="118">
        <f>'Dívida Pública - Valor'!P189</f>
        <v>0.14012050516621447</v>
      </c>
      <c r="D272" s="117">
        <f>'Dívida Pública - % do PIB'!E272</f>
        <v>7.5102748853046811E-2</v>
      </c>
      <c r="E272" s="117">
        <f>'Dívida Pública - % do PIB'!F272-D272-C272-B272</f>
        <v>1.3756774258238014E-2</v>
      </c>
      <c r="F272" s="91">
        <f>'Dívida Pública - Valor'!O189</f>
        <v>0</v>
      </c>
      <c r="G272" s="118">
        <f>'Dívida Pública - % do PIB'!G272</f>
        <v>3.8861883063225341E-2</v>
      </c>
    </row>
    <row r="273" spans="1:7" x14ac:dyDescent="0.25">
      <c r="A273" s="76">
        <v>41487</v>
      </c>
      <c r="B273" s="91">
        <f>'Dívida Pública - % do PIB'!B273</f>
        <v>0.30580482861712388</v>
      </c>
      <c r="C273" s="118">
        <f>'Dívida Pública - Valor'!P190</f>
        <v>0.13251370976637417</v>
      </c>
      <c r="D273" s="117">
        <f>'Dívida Pública - % do PIB'!E273</f>
        <v>7.5129482093646824E-2</v>
      </c>
      <c r="E273" s="117">
        <f>'Dívida Pública - % do PIB'!F273-D273-C273-B273</f>
        <v>2.1001549938166386E-2</v>
      </c>
      <c r="F273" s="91">
        <f>'Dívida Pública - Valor'!O190</f>
        <v>0</v>
      </c>
      <c r="G273" s="118">
        <f>'Dívida Pública - % do PIB'!G273</f>
        <v>4.5376894947663872E-2</v>
      </c>
    </row>
    <row r="274" spans="1:7" x14ac:dyDescent="0.25">
      <c r="A274" s="76">
        <v>41518</v>
      </c>
      <c r="B274" s="91">
        <f>'Dívida Pública - % do PIB'!B274</f>
        <v>0.31513744642474439</v>
      </c>
      <c r="C274" s="118">
        <f>'Dívida Pública - Valor'!P191</f>
        <v>0.13131367029220153</v>
      </c>
      <c r="D274" s="117">
        <f>'Dívida Pública - % do PIB'!E274</f>
        <v>7.3773944044611878E-2</v>
      </c>
      <c r="E274" s="117">
        <f>'Dívida Pública - % do PIB'!F274-D274-C274-B274</f>
        <v>9.2245560564727658E-3</v>
      </c>
      <c r="F274" s="91">
        <f>'Dívida Pública - Valor'!O191</f>
        <v>0</v>
      </c>
      <c r="G274" s="118">
        <f>'Dívida Pública - % do PIB'!G274</f>
        <v>4.7949370116218401E-2</v>
      </c>
    </row>
    <row r="275" spans="1:7" x14ac:dyDescent="0.25">
      <c r="A275" s="76">
        <v>41548</v>
      </c>
      <c r="B275" s="91">
        <f>'Dívida Pública - % do PIB'!B275</f>
        <v>0.31611940225523466</v>
      </c>
      <c r="C275" s="118">
        <f>'Dívida Pública - Valor'!P192</f>
        <v>0.12934250467198211</v>
      </c>
      <c r="D275" s="117">
        <f>'Dívida Pública - % do PIB'!E275</f>
        <v>7.3364137599743043E-2</v>
      </c>
      <c r="E275" s="117">
        <f>'Dívida Pública - % do PIB'!F275-D275-C275-B275</f>
        <v>1.206757715828044E-2</v>
      </c>
      <c r="F275" s="91">
        <f>'Dívida Pública - Valor'!O192</f>
        <v>0</v>
      </c>
      <c r="G275" s="118">
        <f>'Dívida Pública - % do PIB'!G275</f>
        <v>4.9879517677314827E-2</v>
      </c>
    </row>
    <row r="276" spans="1:7" x14ac:dyDescent="0.25">
      <c r="A276" s="76">
        <v>41579</v>
      </c>
      <c r="B276" s="91">
        <f>'Dívida Pública - % do PIB'!B276</f>
        <v>0.30575385351823942</v>
      </c>
      <c r="C276" s="118">
        <f>'Dívida Pública - Valor'!P193</f>
        <v>0.11849478898538464</v>
      </c>
      <c r="D276" s="117">
        <f>'Dívida Pública - % do PIB'!E276</f>
        <v>7.3275977085932018E-2</v>
      </c>
      <c r="E276" s="117">
        <f>'Dívida Pública - % do PIB'!F276-D276-C276-B276</f>
        <v>2.9705176664099553E-2</v>
      </c>
      <c r="F276" s="91">
        <f>'Dívida Pública - Valor'!O193</f>
        <v>0</v>
      </c>
      <c r="G276" s="118">
        <f>'Dívida Pública - % do PIB'!G276</f>
        <v>6.1505000575227162E-2</v>
      </c>
    </row>
    <row r="277" spans="1:7" x14ac:dyDescent="0.25">
      <c r="A277" s="76">
        <v>41609</v>
      </c>
      <c r="B277" s="91">
        <f>'Dívida Pública - % do PIB'!B277</f>
        <v>0.30503583808220358</v>
      </c>
      <c r="C277" s="118">
        <f>'Dívida Pública - Valor'!P194</f>
        <v>9.9169422300676408E-2</v>
      </c>
      <c r="D277" s="117">
        <f>'Dívida Pública - % do PIB'!E277</f>
        <v>7.7464708460143125E-2</v>
      </c>
      <c r="E277" s="117">
        <f>'Dívida Pública - % do PIB'!F277-D277-C277-B277</f>
        <v>3.3745088009313862E-2</v>
      </c>
      <c r="F277" s="91">
        <f>'Dívida Pública - Valor'!O194</f>
        <v>0</v>
      </c>
      <c r="G277" s="118">
        <f>'Dívida Pública - % do PIB'!G277</f>
        <v>8.0531762897361248E-2</v>
      </c>
    </row>
    <row r="278" spans="1:7" x14ac:dyDescent="0.25">
      <c r="A278" s="76">
        <v>41640</v>
      </c>
      <c r="B278" s="91">
        <f>'Dívida Pública - % do PIB'!B278</f>
        <v>0.29998573898845449</v>
      </c>
      <c r="C278" s="118">
        <f>'Dívida Pública - Valor'!P195</f>
        <v>0.12709772537628644</v>
      </c>
      <c r="D278" s="117">
        <f>'Dívida Pública - % do PIB'!E278</f>
        <v>7.7196519952670684E-2</v>
      </c>
      <c r="E278" s="117">
        <f>'Dívida Pública - % do PIB'!F278-D278-C278-B278</f>
        <v>2.1902647116851748E-2</v>
      </c>
      <c r="F278" s="91">
        <f>'Dívida Pública - Valor'!O195</f>
        <v>0</v>
      </c>
      <c r="G278" s="118">
        <f>'Dívida Pública - % do PIB'!G278</f>
        <v>5.1040470571792292E-2</v>
      </c>
    </row>
    <row r="279" spans="1:7" x14ac:dyDescent="0.25">
      <c r="A279" s="76">
        <v>41671</v>
      </c>
      <c r="B279" s="91">
        <f>'Dívida Pública - % do PIB'!B279</f>
        <v>0.30352600239864003</v>
      </c>
      <c r="C279" s="118">
        <f>'Dívida Pública - Valor'!P196</f>
        <v>0.1190916880414039</v>
      </c>
      <c r="D279" s="117">
        <f>'Dívida Pública - % do PIB'!E279</f>
        <v>7.616670941537812E-2</v>
      </c>
      <c r="E279" s="117">
        <f>'Dívida Pública - % do PIB'!F279-D279-C279-B279</f>
        <v>1.9510386673964153E-2</v>
      </c>
      <c r="F279" s="91">
        <f>'Dívida Pública - Valor'!O196</f>
        <v>0</v>
      </c>
      <c r="G279" s="118">
        <f>'Dívida Pública - % do PIB'!G279</f>
        <v>5.9360101179430129E-2</v>
      </c>
    </row>
    <row r="280" spans="1:7" x14ac:dyDescent="0.25">
      <c r="A280" s="76">
        <v>41699</v>
      </c>
      <c r="B280" s="91">
        <f>'Dívida Pública - % do PIB'!B280</f>
        <v>0.30783783331184211</v>
      </c>
      <c r="C280" s="118">
        <f>'Dívida Pública - Valor'!P197</f>
        <v>0.11888662718044678</v>
      </c>
      <c r="D280" s="117">
        <f>'Dívida Pública - % do PIB'!E280</f>
        <v>7.5613474860188087E-2</v>
      </c>
      <c r="E280" s="117">
        <f>'Dívida Pública - % do PIB'!F280-D280-C280-B280</f>
        <v>1.5526245715375475E-2</v>
      </c>
      <c r="F280" s="91">
        <f>'Dívida Pública - Valor'!O197</f>
        <v>0</v>
      </c>
      <c r="G280" s="118">
        <f>'Dívida Pública - % do PIB'!G280</f>
        <v>5.9835486003719886E-2</v>
      </c>
    </row>
    <row r="281" spans="1:7" x14ac:dyDescent="0.25">
      <c r="A281" s="76">
        <v>41730</v>
      </c>
      <c r="B281" s="91">
        <f>'Dívida Pública - % do PIB'!B281</f>
        <v>0.3076516274550779</v>
      </c>
      <c r="C281" s="118">
        <f>'Dívida Pública - Valor'!P198</f>
        <v>0.1283058940778711</v>
      </c>
      <c r="D281" s="117">
        <f>'Dívida Pública - % do PIB'!E281</f>
        <v>7.5224906886921669E-2</v>
      </c>
      <c r="E281" s="117">
        <f>'Dívida Pública - % do PIB'!F281-D281-C281-B281</f>
        <v>8.5413272434610166E-3</v>
      </c>
      <c r="F281" s="91">
        <f>'Dívida Pública - Valor'!O198</f>
        <v>0</v>
      </c>
      <c r="G281" s="118">
        <f>'Dívida Pública - % do PIB'!G281</f>
        <v>5.0626654411534633E-2</v>
      </c>
    </row>
    <row r="282" spans="1:7" x14ac:dyDescent="0.25">
      <c r="A282" s="76">
        <v>41760</v>
      </c>
      <c r="B282" s="91">
        <f>'Dívida Pública - % do PIB'!B282</f>
        <v>0.31076469124960915</v>
      </c>
      <c r="C282" s="118">
        <f>'Dívida Pública - Valor'!P199</f>
        <v>0.12000418876723222</v>
      </c>
      <c r="D282" s="117">
        <f>'Dívida Pública - % do PIB'!E282</f>
        <v>7.4907496506439367E-2</v>
      </c>
      <c r="E282" s="117">
        <f>'Dívida Pública - % do PIB'!F282-D282-C282-B282</f>
        <v>1.5752736250989663E-2</v>
      </c>
      <c r="F282" s="91">
        <f>'Dívida Pública - Valor'!O199</f>
        <v>0</v>
      </c>
      <c r="G282" s="118">
        <f>'Dívida Pública - % do PIB'!G282</f>
        <v>5.8611617979378181E-2</v>
      </c>
    </row>
    <row r="283" spans="1:7" x14ac:dyDescent="0.25">
      <c r="A283" s="76">
        <v>41791</v>
      </c>
      <c r="B283" s="91">
        <f>'Dívida Pública - % do PIB'!B283</f>
        <v>0.31479891576191527</v>
      </c>
      <c r="C283" s="118">
        <f>'Dívida Pública - Valor'!P200</f>
        <v>0.1138816257814305</v>
      </c>
      <c r="D283" s="117">
        <f>'Dívida Pública - % do PIB'!E283</f>
        <v>8.0145624562125373E-2</v>
      </c>
      <c r="E283" s="117">
        <f>'Dívida Pública - % do PIB'!F283-D283-C283-B283</f>
        <v>1.8689325726010675E-2</v>
      </c>
      <c r="F283" s="91">
        <f>'Dívida Pública - Valor'!O200</f>
        <v>0</v>
      </c>
      <c r="G283" s="118">
        <f>'Dívida Pública - % do PIB'!G283</f>
        <v>6.5559347911478882E-2</v>
      </c>
    </row>
    <row r="284" spans="1:7" x14ac:dyDescent="0.25">
      <c r="A284" s="76">
        <v>41821</v>
      </c>
      <c r="B284" s="91">
        <f>'Dívida Pública - % do PIB'!B284</f>
        <v>0.316246325306063</v>
      </c>
      <c r="C284" s="118">
        <f>'Dívida Pública - Valor'!P201</f>
        <v>0.12582949196694065</v>
      </c>
      <c r="D284" s="117">
        <f>'Dívida Pública - % do PIB'!E284</f>
        <v>8.0151949022405619E-2</v>
      </c>
      <c r="E284" s="117">
        <f>'Dívida Pública - % do PIB'!F284-D284-C284-B284</f>
        <v>9.8989592474638122E-3</v>
      </c>
      <c r="F284" s="91">
        <f>'Dívida Pública - Valor'!O201</f>
        <v>0</v>
      </c>
      <c r="G284" s="118">
        <f>'Dívida Pública - % do PIB'!G284</f>
        <v>4.735971033384731E-2</v>
      </c>
    </row>
    <row r="285" spans="1:7" x14ac:dyDescent="0.25">
      <c r="A285" s="76">
        <v>41852</v>
      </c>
      <c r="B285" s="91">
        <f>'Dívida Pública - % do PIB'!B285</f>
        <v>0.32149969506675802</v>
      </c>
      <c r="C285" s="118">
        <f>'Dívida Pública - Valor'!P202</f>
        <v>0.13337563158251822</v>
      </c>
      <c r="D285" s="117">
        <f>'Dívida Pública - % do PIB'!E285</f>
        <v>8.0020860735636759E-2</v>
      </c>
      <c r="E285" s="117">
        <f>'Dívida Pública - % do PIB'!F285-D285-C285-B285</f>
        <v>3.3940036270009299E-3</v>
      </c>
      <c r="F285" s="91">
        <f>'Dívida Pública - Valor'!O202</f>
        <v>0</v>
      </c>
      <c r="G285" s="118">
        <f>'Dívida Pública - % do PIB'!G285</f>
        <v>4.2587244619851902E-2</v>
      </c>
    </row>
    <row r="286" spans="1:7" x14ac:dyDescent="0.25">
      <c r="A286" s="76">
        <v>41883</v>
      </c>
      <c r="B286" s="91">
        <f>'Dívida Pública - % do PIB'!B286</f>
        <v>0.32072646609262434</v>
      </c>
      <c r="C286" s="118">
        <f>'Dívida Pública - Valor'!P203</f>
        <v>0.14504567543208285</v>
      </c>
      <c r="D286" s="117">
        <f>'Dívida Pública - % do PIB'!E286</f>
        <v>8.007962095064311E-2</v>
      </c>
      <c r="E286" s="117">
        <f>'Dívida Pública - % do PIB'!F286-D286-C286-B286</f>
        <v>5.2579003432728366E-3</v>
      </c>
      <c r="F286" s="91">
        <f>'Dívida Pública - Valor'!O203</f>
        <v>0</v>
      </c>
      <c r="G286" s="118">
        <f>'Dívida Pública - % do PIB'!G286</f>
        <v>2.952460719028795E-2</v>
      </c>
    </row>
    <row r="287" spans="1:7" x14ac:dyDescent="0.25">
      <c r="A287" s="76">
        <v>41913</v>
      </c>
      <c r="B287" s="91">
        <f>'Dívida Pública - % do PIB'!B287</f>
        <v>0.32218737725630858</v>
      </c>
      <c r="C287" s="118">
        <f>'Dívida Pública - Valor'!P204</f>
        <v>0.15526038648114046</v>
      </c>
      <c r="D287" s="117">
        <f>'Dívida Pública - % do PIB'!E287</f>
        <v>7.9846660089013075E-2</v>
      </c>
      <c r="E287" s="117">
        <f>'Dívida Pública - % do PIB'!F287-D287-C287-B287</f>
        <v>-3.0768156947849623E-3</v>
      </c>
      <c r="F287" s="91">
        <f>'Dívida Pública - Valor'!O204</f>
        <v>0</v>
      </c>
      <c r="G287" s="118">
        <f>'Dívida Pública - % do PIB'!G287</f>
        <v>2.0012999424075698E-2</v>
      </c>
    </row>
    <row r="288" spans="1:7" x14ac:dyDescent="0.25">
      <c r="A288" s="76">
        <v>41944</v>
      </c>
      <c r="B288" s="91">
        <f>'Dívida Pública - % do PIB'!B288</f>
        <v>0.3216987748298642</v>
      </c>
      <c r="C288" s="118">
        <f>'Dívida Pública - Valor'!P205</f>
        <v>0.15220012336855671</v>
      </c>
      <c r="D288" s="117">
        <f>'Dívida Pública - % do PIB'!E288</f>
        <v>7.9901768141076954E-2</v>
      </c>
      <c r="E288" s="117">
        <f>'Dívida Pública - % do PIB'!F288-D288-C288-B288</f>
        <v>6.0877937863290654E-3</v>
      </c>
      <c r="F288" s="91">
        <f>'Dívida Pública - Valor'!O205</f>
        <v>0</v>
      </c>
      <c r="G288" s="118">
        <f>'Dívida Pública - % do PIB'!G288</f>
        <v>2.8228563620697682E-2</v>
      </c>
    </row>
    <row r="289" spans="1:7" x14ac:dyDescent="0.25">
      <c r="A289" s="76">
        <v>41974</v>
      </c>
      <c r="B289" s="91">
        <f>'Dívida Pública - % do PIB'!B289</f>
        <v>0.32586300494224474</v>
      </c>
      <c r="C289" s="118">
        <f>'Dívida Pública - Valor'!P206</f>
        <v>0.1400016050582969</v>
      </c>
      <c r="D289" s="117">
        <f>'Dívida Pública - % do PIB'!E289</f>
        <v>8.4420418827365437E-2</v>
      </c>
      <c r="E289" s="117">
        <f>'Dívida Pública - % do PIB'!F289-D289-C289-B289</f>
        <v>1.2524281093803658E-2</v>
      </c>
      <c r="F289" s="91">
        <f>'Dívida Pública - Valor'!O206</f>
        <v>0</v>
      </c>
      <c r="G289" s="118">
        <f>'Dívida Pública - % do PIB'!G289</f>
        <v>5.3362181723784423E-2</v>
      </c>
    </row>
    <row r="290" spans="1:7" x14ac:dyDescent="0.25">
      <c r="A290" s="76">
        <v>42005</v>
      </c>
      <c r="B290" s="91">
        <f>'Dívida Pública - % do PIB'!B290</f>
        <v>0.32503865657068587</v>
      </c>
      <c r="C290" s="118">
        <f>'Dívida Pública - Valor'!P207</f>
        <v>0.15838475697548568</v>
      </c>
      <c r="D290" s="117">
        <f>'Dívida Pública - % do PIB'!E290</f>
        <v>8.4493527568397259E-2</v>
      </c>
      <c r="E290" s="117">
        <f>'Dívida Pública - % do PIB'!F290-D290-C290-B290</f>
        <v>3.7560094595269211E-3</v>
      </c>
      <c r="F290" s="91">
        <f>'Dívida Pública - Valor'!O207</f>
        <v>0</v>
      </c>
      <c r="G290" s="118">
        <f>'Dívida Pública - % do PIB'!G290</f>
        <v>2.5438589460214336E-2</v>
      </c>
    </row>
    <row r="291" spans="1:7" x14ac:dyDescent="0.25">
      <c r="A291" s="76">
        <v>42036</v>
      </c>
      <c r="B291" s="91">
        <f>'Dívida Pública - % do PIB'!B291</f>
        <v>0.3230663778662009</v>
      </c>
      <c r="C291" s="118">
        <f>'Dívida Pública - Valor'!P208</f>
        <v>0.1546998162939871</v>
      </c>
      <c r="D291" s="117">
        <f>'Dívida Pública - % do PIB'!E291</f>
        <v>8.5082593368736456E-2</v>
      </c>
      <c r="E291" s="117">
        <f>'Dívida Pública - % do PIB'!F291-D291-C291-B291</f>
        <v>2.0076307179512864E-2</v>
      </c>
      <c r="F291" s="91">
        <f>'Dívida Pública - Valor'!O208</f>
        <v>0</v>
      </c>
      <c r="G291" s="118">
        <f>'Dívida Pública - % do PIB'!G291</f>
        <v>3.2007404515082778E-2</v>
      </c>
    </row>
    <row r="292" spans="1:7" x14ac:dyDescent="0.25">
      <c r="A292" s="76">
        <v>42064</v>
      </c>
      <c r="B292" s="91">
        <f>'Dívida Pública - % do PIB'!B292</f>
        <v>0.3158677491880329</v>
      </c>
      <c r="C292" s="118">
        <f>'Dívida Pública - Valor'!P209</f>
        <v>0.14811846707563964</v>
      </c>
      <c r="D292" s="117">
        <f>'Dívida Pública - % do PIB'!E292</f>
        <v>8.5521291034932362E-2</v>
      </c>
      <c r="E292" s="117">
        <f>'Dívida Pública - % do PIB'!F292-D292-C292-B292</f>
        <v>4.5457659871403933E-2</v>
      </c>
      <c r="F292" s="91">
        <f>'Dívida Pública - Valor'!O209</f>
        <v>0</v>
      </c>
      <c r="G292" s="118">
        <f>'Dívida Pública - % do PIB'!G292</f>
        <v>4.4191203117220933E-2</v>
      </c>
    </row>
    <row r="293" spans="1:7" x14ac:dyDescent="0.25">
      <c r="A293" s="76">
        <v>42095</v>
      </c>
      <c r="B293" s="91">
        <f>'Dívida Pública - % do PIB'!B293</f>
        <v>0.32347693244576792</v>
      </c>
      <c r="C293" s="118">
        <f>'Dívida Pública - Valor'!P210</f>
        <v>0.14484798928429835</v>
      </c>
      <c r="D293" s="117">
        <f>'Dívida Pública - % do PIB'!E293</f>
        <v>8.5111741679096534E-2</v>
      </c>
      <c r="E293" s="117">
        <f>'Dívida Pública - % do PIB'!F293-D293-C293-B293</f>
        <v>3.7727086018335854E-2</v>
      </c>
      <c r="F293" s="91">
        <f>'Dívida Pública - Valor'!O210</f>
        <v>0</v>
      </c>
      <c r="G293" s="118">
        <f>'Dívida Pública - % do PIB'!G293</f>
        <v>4.5708291745021577E-2</v>
      </c>
    </row>
    <row r="294" spans="1:7" x14ac:dyDescent="0.25">
      <c r="A294" s="76">
        <v>42125</v>
      </c>
      <c r="B294" s="91">
        <f>'Dívida Pública - % do PIB'!B294</f>
        <v>0.32391419090025997</v>
      </c>
      <c r="C294" s="118">
        <f>'Dívida Pública - Valor'!P211</f>
        <v>0.14796780877792995</v>
      </c>
      <c r="D294" s="117">
        <f>'Dívida Pública - % do PIB'!E294</f>
        <v>8.5789160806179085E-2</v>
      </c>
      <c r="E294" s="117">
        <f>'Dívida Pública - % do PIB'!F294-D294-C294-B294</f>
        <v>4.4450119697980517E-2</v>
      </c>
      <c r="F294" s="91">
        <f>'Dívida Pública - Valor'!O211</f>
        <v>0</v>
      </c>
      <c r="G294" s="118">
        <f>'Dívida Pública - % do PIB'!G294</f>
        <v>4.124580144187779E-2</v>
      </c>
    </row>
    <row r="295" spans="1:7" x14ac:dyDescent="0.25">
      <c r="A295" s="76">
        <v>42156</v>
      </c>
      <c r="B295" s="91">
        <f>'Dívida Pública - % do PIB'!B295</f>
        <v>0.33228034573247234</v>
      </c>
      <c r="C295" s="118">
        <f>'Dívida Pública - Valor'!P212</f>
        <v>0.14112959283266097</v>
      </c>
      <c r="D295" s="117">
        <f>'Dívida Pública - % do PIB'!E295</f>
        <v>8.5543254110719474E-2</v>
      </c>
      <c r="E295" s="117">
        <f>'Dívida Pública - % do PIB'!F295-D295-C295-B295</f>
        <v>4.8527285521220154E-2</v>
      </c>
      <c r="F295" s="91">
        <f>'Dívida Pública - Valor'!O212</f>
        <v>0</v>
      </c>
      <c r="G295" s="118">
        <f>'Dívida Pública - % do PIB'!G295</f>
        <v>4.9050581129496534E-2</v>
      </c>
    </row>
    <row r="296" spans="1:7" x14ac:dyDescent="0.25">
      <c r="A296" s="76">
        <v>42186</v>
      </c>
      <c r="B296" s="91">
        <f>'Dívida Pública - % do PIB'!B296</f>
        <v>0.32909302213261976</v>
      </c>
      <c r="C296" s="118">
        <f>'Dívida Pública - Valor'!P213</f>
        <v>0.15221726653706127</v>
      </c>
      <c r="D296" s="117">
        <f>'Dívida Pública - % do PIB'!E296</f>
        <v>8.6217650249509045E-2</v>
      </c>
      <c r="E296" s="117">
        <f>'Dívida Pública - % do PIB'!F296-D296-C296-B296</f>
        <v>5.4104513918395825E-2</v>
      </c>
      <c r="F296" s="91">
        <f>'Dívida Pública - Valor'!O213</f>
        <v>0</v>
      </c>
      <c r="G296" s="118">
        <f>'Dívida Pública - % do PIB'!G296</f>
        <v>3.5284855200779702E-2</v>
      </c>
    </row>
    <row r="297" spans="1:7" x14ac:dyDescent="0.25">
      <c r="A297" s="76">
        <v>42217</v>
      </c>
      <c r="B297" s="91">
        <f>'Dívida Pública - % do PIB'!B297</f>
        <v>0.3247320055200405</v>
      </c>
      <c r="C297" s="118">
        <f>'Dívida Pública - Valor'!P214</f>
        <v>0.14628665467969248</v>
      </c>
      <c r="D297" s="117">
        <f>'Dívida Pública - % do PIB'!E297</f>
        <v>8.6980896043094891E-2</v>
      </c>
      <c r="E297" s="117">
        <f>'Dívida Pública - % do PIB'!F297-D297-C297-B297</f>
        <v>7.1916273840935296E-2</v>
      </c>
      <c r="F297" s="91">
        <f>'Dívida Pública - Valor'!O214</f>
        <v>0</v>
      </c>
      <c r="G297" s="118">
        <f>'Dívida Pública - % do PIB'!G297</f>
        <v>4.5471264252636361E-2</v>
      </c>
    </row>
    <row r="298" spans="1:7" x14ac:dyDescent="0.25">
      <c r="A298" s="76">
        <v>42248</v>
      </c>
      <c r="B298" s="91">
        <f>'Dívida Pública - % do PIB'!B298</f>
        <v>0.32016903144821596</v>
      </c>
      <c r="C298" s="118">
        <f>'Dívida Pública - Valor'!P215</f>
        <v>0.14350781734046525</v>
      </c>
      <c r="D298" s="117">
        <f>'Dívida Pública - % do PIB'!E298</f>
        <v>8.7809794197149987E-2</v>
      </c>
      <c r="E298" s="117">
        <f>'Dívida Pública - % do PIB'!F298-D298-C298-B298</f>
        <v>8.4990285150069123E-2</v>
      </c>
      <c r="F298" s="91">
        <f>'Dívida Pública - Valor'!O215</f>
        <v>0</v>
      </c>
      <c r="G298" s="118">
        <f>'Dívida Pública - % do PIB'!G298</f>
        <v>6.0405085358722528E-2</v>
      </c>
    </row>
    <row r="299" spans="1:7" x14ac:dyDescent="0.25">
      <c r="A299" s="76">
        <v>42278</v>
      </c>
      <c r="B299" s="91">
        <f>'Dívida Pública - % do PIB'!B299</f>
        <v>0.33050219198940578</v>
      </c>
      <c r="C299" s="118">
        <f>'Dívida Pública - Valor'!P216</f>
        <v>0.16202157851986437</v>
      </c>
      <c r="D299" s="117">
        <f>'Dívida Pública - % do PIB'!E299</f>
        <v>8.7759355825097529E-2</v>
      </c>
      <c r="E299" s="117">
        <f>'Dívida Pública - % do PIB'!F299-D299-C299-B299</f>
        <v>5.8756586502503871E-2</v>
      </c>
      <c r="F299" s="91">
        <f>'Dívida Pública - Valor'!O216</f>
        <v>0</v>
      </c>
      <c r="G299" s="118">
        <f>'Dívida Pública - % do PIB'!G299</f>
        <v>4.0438618988277421E-2</v>
      </c>
    </row>
    <row r="300" spans="1:7" x14ac:dyDescent="0.25">
      <c r="A300" s="76">
        <v>42309</v>
      </c>
      <c r="B300" s="91">
        <f>'Dívida Pública - % do PIB'!B300</f>
        <v>0.33888886418852071</v>
      </c>
      <c r="C300" s="118">
        <f>'Dívida Pública - Valor'!P217</f>
        <v>0.15458225445680707</v>
      </c>
      <c r="D300" s="117">
        <f>'Dívida Pública - % do PIB'!E300</f>
        <v>8.7940564167390184E-2</v>
      </c>
      <c r="E300" s="117">
        <f>'Dívida Pública - % do PIB'!F300-D300-C300-B300</f>
        <v>6.1208843358165343E-2</v>
      </c>
      <c r="F300" s="91">
        <f>'Dívida Pública - Valor'!O217</f>
        <v>0</v>
      </c>
      <c r="G300" s="118">
        <f>'Dívida Pública - % do PIB'!G300</f>
        <v>4.9191738144560911E-2</v>
      </c>
    </row>
    <row r="301" spans="1:7" x14ac:dyDescent="0.25">
      <c r="A301" s="76">
        <v>42339</v>
      </c>
      <c r="B301" s="91">
        <f>'Dívida Pública - % do PIB'!B301</f>
        <v>0.35639825097189076</v>
      </c>
      <c r="C301" s="118">
        <f>'Dívida Pública - Valor'!P218</f>
        <v>0.15232025360976809</v>
      </c>
      <c r="D301" s="117">
        <f>'Dívida Pública - % do PIB'!E301</f>
        <v>8.5812684511409429E-2</v>
      </c>
      <c r="E301" s="117">
        <f>'Dívida Pública - % do PIB'!F301-D301-C301-B301</f>
        <v>6.0515940299728788E-2</v>
      </c>
      <c r="F301" s="91">
        <f>'Dívida Pública - Valor'!O218</f>
        <v>0</v>
      </c>
      <c r="G301" s="118">
        <f>'Dívida Pública - % do PIB'!G301</f>
        <v>6.2249636030229941E-2</v>
      </c>
    </row>
    <row r="302" spans="1:7" x14ac:dyDescent="0.25">
      <c r="A302" s="76">
        <v>42370</v>
      </c>
      <c r="B302" s="91">
        <f>'Dívida Pública - % do PIB'!B302</f>
        <v>0.35334316253754366</v>
      </c>
      <c r="C302" s="118">
        <f>'Dívida Pública - Valor'!P219</f>
        <v>0.17111289583470443</v>
      </c>
      <c r="D302" s="117">
        <f>'Dívida Pública - % do PIB'!E302</f>
        <v>8.4120359824059701E-2</v>
      </c>
      <c r="E302" s="117">
        <f>'Dívida Pública - % do PIB'!F302-D302-C302-B302</f>
        <v>5.6464559455013885E-2</v>
      </c>
      <c r="F302" s="91">
        <f>'Dívida Pública - Valor'!O219</f>
        <v>0</v>
      </c>
      <c r="G302" s="118">
        <f>'Dívida Pública - % do PIB'!G302</f>
        <v>3.9796015585368029E-2</v>
      </c>
    </row>
    <row r="303" spans="1:7" x14ac:dyDescent="0.25">
      <c r="A303" s="76">
        <v>42401</v>
      </c>
      <c r="B303" s="91">
        <f>'Dívida Pública - % do PIB'!B303</f>
        <v>0.36280136026743459</v>
      </c>
      <c r="C303" s="118">
        <f>'Dívida Pública - Valor'!P220</f>
        <v>0.16253437597466319</v>
      </c>
      <c r="D303" s="117">
        <f>'Dívida Pública - % do PIB'!E303</f>
        <v>8.4116886444123129E-2</v>
      </c>
      <c r="E303" s="117">
        <f>'Dívida Pública - % do PIB'!F303-D303-C303-B303</f>
        <v>5.7046590823436605E-2</v>
      </c>
      <c r="F303" s="91">
        <f>'Dívida Pública - Valor'!O220</f>
        <v>0</v>
      </c>
      <c r="G303" s="118">
        <f>'Dívida Pública - % do PIB'!G303</f>
        <v>4.8908027065629342E-2</v>
      </c>
    </row>
    <row r="304" spans="1:7" x14ac:dyDescent="0.25">
      <c r="A304" s="76">
        <v>42430</v>
      </c>
      <c r="B304" s="91">
        <f>'Dívida Pública - % do PIB'!B304</f>
        <v>0.3834573569381296</v>
      </c>
      <c r="C304" s="118">
        <f>'Dívida Pública - Valor'!P221</f>
        <v>0.15101519415259088</v>
      </c>
      <c r="D304" s="117">
        <f>'Dívida Pública - % do PIB'!E304</f>
        <v>8.401591934646481E-2</v>
      </c>
      <c r="E304" s="117">
        <f>'Dívida Pública - % do PIB'!F304-D304-C304-B304</f>
        <v>4.506205556866133E-2</v>
      </c>
      <c r="F304" s="91">
        <f>'Dívida Pública - Valor'!O221</f>
        <v>0</v>
      </c>
      <c r="G304" s="118">
        <f>'Dívida Pública - % do PIB'!G304</f>
        <v>6.2568194403544525E-2</v>
      </c>
    </row>
    <row r="305" spans="1:7" x14ac:dyDescent="0.25">
      <c r="A305" s="76">
        <v>42461</v>
      </c>
      <c r="B305" s="91">
        <f>'Dívida Pública - % do PIB'!B305</f>
        <v>0.38947290379661087</v>
      </c>
      <c r="C305" s="118">
        <f>'Dívida Pública - Valor'!P222</f>
        <v>0.17084908909713684</v>
      </c>
      <c r="D305" s="117">
        <f>'Dívida Pública - % do PIB'!E305</f>
        <v>8.4134320428243994E-2</v>
      </c>
      <c r="E305" s="117">
        <f>'Dívida Pública - % do PIB'!F305-D305-C305-B305</f>
        <v>2.3109822308146788E-2</v>
      </c>
      <c r="F305" s="91">
        <f>'Dívida Pública - Valor'!O222</f>
        <v>0</v>
      </c>
      <c r="G305" s="118">
        <f>'Dívida Pública - % do PIB'!G305</f>
        <v>4.3596803222816068E-2</v>
      </c>
    </row>
    <row r="306" spans="1:7" x14ac:dyDescent="0.25">
      <c r="A306" s="76">
        <v>42491</v>
      </c>
      <c r="B306" s="91">
        <f>'Dívida Pública - % do PIB'!B306</f>
        <v>0.39182661506894156</v>
      </c>
      <c r="C306" s="118">
        <f>'Dívida Pública - Valor'!P223</f>
        <v>0.16799418922671863</v>
      </c>
      <c r="D306" s="117">
        <f>'Dívida Pública - % do PIB'!E306</f>
        <v>8.4433978093200412E-2</v>
      </c>
      <c r="E306" s="117">
        <f>'Dívida Pública - % do PIB'!F306-D306-C306-B306</f>
        <v>3.3276395848130247E-2</v>
      </c>
      <c r="F306" s="91">
        <f>'Dívida Pública - Valor'!O223</f>
        <v>0</v>
      </c>
      <c r="G306" s="118">
        <f>'Dívida Pública - % do PIB'!G306</f>
        <v>4.6851864995580576E-2</v>
      </c>
    </row>
    <row r="307" spans="1:7" x14ac:dyDescent="0.25">
      <c r="A307" s="76">
        <v>42522</v>
      </c>
      <c r="B307" s="91">
        <f>'Dívida Pública - % do PIB'!B307</f>
        <v>0.41385352616132914</v>
      </c>
      <c r="C307" s="118">
        <f>'Dívida Pública - Valor'!P224</f>
        <v>0.15824156585371385</v>
      </c>
      <c r="D307" s="117">
        <f>'Dívida Pública - % do PIB'!E307</f>
        <v>8.3818652217752948E-2</v>
      </c>
      <c r="E307" s="117">
        <f>'Dívida Pública - % do PIB'!F307-D307-C307-B307</f>
        <v>1.9880527375070123E-2</v>
      </c>
      <c r="F307" s="91">
        <f>'Dívida Pública - Valor'!O224</f>
        <v>0</v>
      </c>
      <c r="G307" s="118">
        <f>'Dívida Pública - % do PIB'!G307</f>
        <v>5.7630136358673104E-2</v>
      </c>
    </row>
    <row r="308" spans="1:7" x14ac:dyDescent="0.25">
      <c r="A308" s="76">
        <v>42552</v>
      </c>
      <c r="B308" s="91">
        <f>'Dívida Pública - % do PIB'!B308</f>
        <v>0.41937338909640626</v>
      </c>
      <c r="C308" s="118">
        <f>'Dívida Pública - Valor'!P225</f>
        <v>0.17306765790420231</v>
      </c>
      <c r="D308" s="117">
        <f>'Dívida Pública - % do PIB'!E308</f>
        <v>8.4042345138061289E-2</v>
      </c>
      <c r="E308" s="117">
        <f>'Dívida Pública - % do PIB'!F308-D308-C308-B308</f>
        <v>1.0656101607323498E-2</v>
      </c>
      <c r="F308" s="91">
        <f>'Dívida Pública - Valor'!O225</f>
        <v>0</v>
      </c>
      <c r="G308" s="118">
        <f>'Dívida Pública - % do PIB'!G308</f>
        <v>4.1994777961783823E-2</v>
      </c>
    </row>
    <row r="309" spans="1:7" x14ac:dyDescent="0.25">
      <c r="A309" s="76">
        <v>42583</v>
      </c>
      <c r="B309" s="91">
        <f>'Dívida Pública - % do PIB'!B309</f>
        <v>0.42801154045027856</v>
      </c>
      <c r="C309" s="118">
        <f>'Dívida Pública - Valor'!P226</f>
        <v>0.18071932754690206</v>
      </c>
      <c r="D309" s="117">
        <f>'Dívida Pública - % do PIB'!E309</f>
        <v>8.4029252848629707E-2</v>
      </c>
      <c r="E309" s="117">
        <f>'Dívida Pública - % do PIB'!F309-D309-C309-B309</f>
        <v>4.1651703294581788E-4</v>
      </c>
      <c r="F309" s="91">
        <f>'Dívida Pública - Valor'!O226</f>
        <v>0</v>
      </c>
      <c r="G309" s="118">
        <f>'Dívida Pública - % do PIB'!G309</f>
        <v>3.0010305249804827E-2</v>
      </c>
    </row>
    <row r="310" spans="1:7" x14ac:dyDescent="0.25">
      <c r="A310" s="76">
        <v>42614</v>
      </c>
      <c r="B310" s="91">
        <f>'Dívida Pública - % do PIB'!B310</f>
        <v>0.4369542200189962</v>
      </c>
      <c r="C310" s="118">
        <f>'Dívida Pública - Valor'!P227</f>
        <v>0.17415485400174008</v>
      </c>
      <c r="D310" s="117">
        <f>'Dívida Pública - % do PIB'!E310</f>
        <v>8.4301545504547354E-2</v>
      </c>
      <c r="E310" s="117">
        <f>'Dívida Pública - % do PIB'!F310-D310-C310-B310</f>
        <v>5.3203139901636942E-3</v>
      </c>
      <c r="F310" s="91">
        <f>'Dívida Pública - Valor'!O228</f>
        <v>0</v>
      </c>
      <c r="G310" s="118">
        <f>'Dívida Pública - % do PIB'!G310</f>
        <v>4.2387390176403771E-2</v>
      </c>
    </row>
    <row r="311" spans="1:7" x14ac:dyDescent="0.25">
      <c r="A311" s="76">
        <v>42644</v>
      </c>
      <c r="B311" s="91">
        <f>'Dívida Pública - % do PIB'!B311</f>
        <v>0.44016598585721667</v>
      </c>
      <c r="C311" s="118">
        <f>'Dívida Pública - Valor'!P228</f>
        <v>0.17618655107733605</v>
      </c>
      <c r="D311" s="117">
        <f>'Dívida Pública - % do PIB'!E311</f>
        <v>8.4547682696258578E-2</v>
      </c>
      <c r="E311" s="117">
        <f>'Dívida Pública - % do PIB'!F311-D311-C311-B311</f>
        <v>-8.6913898854712457E-4</v>
      </c>
      <c r="F311" s="91">
        <f>'Dívida Pública - Valor'!O229</f>
        <v>0</v>
      </c>
      <c r="G311" s="118">
        <f>'Dívida Pública - % do PIB'!G311</f>
        <v>4.1382051912617859E-2</v>
      </c>
    </row>
    <row r="312" spans="1:7" x14ac:dyDescent="0.25">
      <c r="A312" s="76">
        <v>42675</v>
      </c>
      <c r="B312" s="91">
        <f>'Dívida Pública - % do PIB'!B312</f>
        <v>0.44151877409815821</v>
      </c>
      <c r="C312" s="118">
        <f>'Dívida Pública - Valor'!P229</f>
        <v>0.17811691265390325</v>
      </c>
      <c r="D312" s="117">
        <f>'Dívida Pública - % do PIB'!E312</f>
        <v>8.4766641837414655E-2</v>
      </c>
      <c r="E312" s="117">
        <f>'Dívida Pública - % do PIB'!F312-D312-C312-B312</f>
        <v>6.509167175053121E-3</v>
      </c>
      <c r="F312" s="91">
        <f>'Dívida Pública - Valor'!O230</f>
        <v>0</v>
      </c>
      <c r="G312" s="118">
        <f>'Dívida Pública - % do PIB'!G312</f>
        <v>3.9222141328996638E-2</v>
      </c>
    </row>
    <row r="313" spans="1:7" x14ac:dyDescent="0.25">
      <c r="A313" s="76">
        <v>42705</v>
      </c>
      <c r="B313" s="91">
        <f>'Dívida Pública - % do PIB'!B313</f>
        <v>0.46218376330703287</v>
      </c>
      <c r="C313" s="118">
        <f>'Dívida Pública - Valor'!P230</f>
        <v>0.16735035269488835</v>
      </c>
      <c r="D313" s="117">
        <f>'Dívida Pública - % do PIB'!E313</f>
        <v>6.8643905479032097E-2</v>
      </c>
      <c r="E313" s="117">
        <f>'Dívida Pública - % do PIB'!F313-D313-C313-B313</f>
        <v>1.3469886169376055E-3</v>
      </c>
      <c r="F313" s="91">
        <f>'Dívida Pública - Valor'!O231</f>
        <v>0</v>
      </c>
      <c r="G313" s="118">
        <f>'Dívida Pública - % do PIB'!G313</f>
        <v>7.5946095884038597E-2</v>
      </c>
    </row>
    <row r="314" spans="1:7" x14ac:dyDescent="0.25">
      <c r="A314" s="76">
        <v>42736</v>
      </c>
      <c r="B314" s="91">
        <f>'Dívida Pública - % do PIB'!B314</f>
        <v>0.46492688489226958</v>
      </c>
      <c r="C314" s="118">
        <f>'Dívida Pública - Valor'!P231</f>
        <v>0.18161104140993717</v>
      </c>
      <c r="D314" s="117">
        <f>'Dívida Pública - % do PIB'!E314</f>
        <v>6.8497396475852512E-2</v>
      </c>
      <c r="E314" s="117">
        <f>'Dívida Pública - % do PIB'!F314-D314-C314-B314</f>
        <v>-1.6420265136498857E-2</v>
      </c>
      <c r="F314" s="91">
        <f>'Dívida Pública - Valor'!O232</f>
        <v>0</v>
      </c>
      <c r="G314" s="118">
        <f>'Dívida Pública - % do PIB'!G314</f>
        <v>6.8090193004571545E-2</v>
      </c>
    </row>
    <row r="315" spans="1:7" x14ac:dyDescent="0.25">
      <c r="A315" s="76">
        <v>42767</v>
      </c>
      <c r="B315" s="91">
        <f>'Dívida Pública - % do PIB'!B315</f>
        <v>0.4727493210494903</v>
      </c>
      <c r="C315" s="118">
        <f>'Dívida Pública - Valor'!P232</f>
        <v>0.17610908430819691</v>
      </c>
      <c r="D315" s="117">
        <f>'Dívida Pública - % do PIB'!E315</f>
        <v>6.8534331762635611E-2</v>
      </c>
      <c r="E315" s="117">
        <f>'Dívida Pública - % do PIB'!F315-D315-C315-B315</f>
        <v>-1.3287222781599772E-2</v>
      </c>
      <c r="F315" s="91">
        <f>'Dívida Pública - Valor'!O233</f>
        <v>0</v>
      </c>
      <c r="G315" s="118">
        <f>'Dívida Pública - % do PIB'!G315</f>
        <v>7.6381345661502398E-2</v>
      </c>
    </row>
    <row r="316" spans="1:7" x14ac:dyDescent="0.25">
      <c r="A316" s="76">
        <v>42795</v>
      </c>
      <c r="B316" s="91">
        <f>'Dívida Pública - % do PIB'!B316</f>
        <v>0.47593483294880534</v>
      </c>
      <c r="C316" s="118">
        <f>'Dívida Pública - Valor'!P233</f>
        <v>0.17134390239305067</v>
      </c>
      <c r="D316" s="117">
        <f>'Dívida Pública - % do PIB'!E316</f>
        <v>6.8697592567954352E-2</v>
      </c>
      <c r="E316" s="117">
        <f>'Dívida Pública - % do PIB'!F316-D316-C316-B316</f>
        <v>-2.691501899258486E-3</v>
      </c>
      <c r="F316" s="91">
        <f>'Dívida Pública - Valor'!O234</f>
        <v>0</v>
      </c>
      <c r="G316" s="118">
        <f>'Dívida Pública - % do PIB'!G316</f>
        <v>8.2778775132331672E-2</v>
      </c>
    </row>
    <row r="317" spans="1:7" x14ac:dyDescent="0.25">
      <c r="A317" s="76">
        <v>42826</v>
      </c>
      <c r="B317" s="91">
        <f>'Dívida Pública - % do PIB'!B317</f>
        <v>0.4753714764956023</v>
      </c>
      <c r="C317" s="118">
        <f>'Dívida Pública - Valor'!P234</f>
        <v>0.17224815672728247</v>
      </c>
      <c r="D317" s="117">
        <f>'Dívida Pública - % do PIB'!E317</f>
        <v>6.8863327097254207E-2</v>
      </c>
      <c r="E317" s="117">
        <f>'Dívida Pública - % do PIB'!F317-D317-C317-B317</f>
        <v>-1.828831586773827E-3</v>
      </c>
      <c r="F317" s="91">
        <f>'Dívida Pública - Valor'!O235</f>
        <v>0</v>
      </c>
      <c r="G317" s="118">
        <f>'Dívida Pública - % do PIB'!G317</f>
        <v>8.325543038788967E-2</v>
      </c>
    </row>
    <row r="318" spans="1:7" x14ac:dyDescent="0.25">
      <c r="A318" s="76">
        <v>42856</v>
      </c>
      <c r="B318" s="91">
        <f>'Dívida Pública - % do PIB'!B318</f>
        <v>0.48047035122684384</v>
      </c>
      <c r="C318" s="118">
        <f>'Dívida Pública - Valor'!P235</f>
        <v>0.18230246527950023</v>
      </c>
      <c r="D318" s="117">
        <f>'Dívida Pública - % do PIB'!E318</f>
        <v>6.8871718462307566E-2</v>
      </c>
      <c r="E318" s="117">
        <f>'Dívida Pública - % do PIB'!F318-D318-C318-B318</f>
        <v>-7.6878732775056968E-3</v>
      </c>
      <c r="F318" s="91">
        <f>'Dívida Pública - Valor'!O236</f>
        <v>0</v>
      </c>
      <c r="G318" s="118">
        <f>'Dívida Pública - % do PIB'!G318</f>
        <v>6.7389125086064455E-2</v>
      </c>
    </row>
    <row r="319" spans="1:7" x14ac:dyDescent="0.25">
      <c r="A319" s="76">
        <v>42887</v>
      </c>
      <c r="B319" s="91">
        <f>'Dívida Pública - % do PIB'!B319</f>
        <v>0.48473400155042429</v>
      </c>
      <c r="C319" s="98">
        <f>'Dívida Pública - Valor'!P236</f>
        <v>0.17129805846304275</v>
      </c>
      <c r="D319" s="117">
        <f>'Dívida Pública - % do PIB'!E319</f>
        <v>6.9057297974769005E-2</v>
      </c>
      <c r="E319" s="117">
        <f>'Dívida Pública - % do PIB'!F319-D319-C319-B319</f>
        <v>2.8309465356078922E-3</v>
      </c>
      <c r="F319" s="91">
        <f>'Dívida Pública - Valor'!O237</f>
        <v>0</v>
      </c>
      <c r="G319" s="98">
        <f>'Dívida Pública - % do PIB'!G319</f>
        <v>7.8119216131934316E-2</v>
      </c>
    </row>
    <row r="320" spans="1:7" x14ac:dyDescent="0.25">
      <c r="A320" s="76">
        <v>42917</v>
      </c>
      <c r="B320" s="91">
        <f>'Dívida Pública - % do PIB'!B320</f>
        <v>0.49720488545497632</v>
      </c>
      <c r="C320" s="98">
        <f>'Dívida Pública - Valor'!P237</f>
        <v>0.18270667133150317</v>
      </c>
      <c r="D320" s="117">
        <f>'Dívida Pública - % do PIB'!E320</f>
        <v>6.8949646599313547E-2</v>
      </c>
      <c r="E320" s="117">
        <f>'Dívida Pública - % do PIB'!F320-D320-C320-B320</f>
        <v>-1.6543503314221164E-2</v>
      </c>
      <c r="F320" s="91">
        <f>'Dívida Pública - Valor'!O238</f>
        <v>0</v>
      </c>
      <c r="G320" s="98">
        <f>'Dívida Pública - % do PIB'!G320</f>
        <v>6.0251579024488772E-2</v>
      </c>
    </row>
    <row r="321" spans="1:7" x14ac:dyDescent="0.25">
      <c r="A321" s="76">
        <v>42948</v>
      </c>
      <c r="B321" s="91">
        <f>'Dívida Pública - % do PIB'!B321</f>
        <v>0.50155587229012455</v>
      </c>
      <c r="C321" s="98">
        <f>'Dívida Pública - Valor'!P238</f>
        <v>0.17886490746256406</v>
      </c>
      <c r="D321" s="117">
        <f>'Dívida Pública - % do PIB'!E321</f>
        <v>6.9120500735977752E-2</v>
      </c>
      <c r="E321" s="117">
        <f>'Dívida Pública - % do PIB'!F321-D321-C321-B321</f>
        <v>-1.2598732291305315E-2</v>
      </c>
      <c r="F321" s="91">
        <f>'Dívida Pública - Valor'!O239</f>
        <v>0</v>
      </c>
      <c r="G321" s="98">
        <f>'Dívida Pública - % do PIB'!G321</f>
        <v>7.339752852564177E-2</v>
      </c>
    </row>
    <row r="322" spans="1:7" x14ac:dyDescent="0.25">
      <c r="A322" s="76">
        <v>42979</v>
      </c>
      <c r="B322" s="91">
        <f>'Dívida Pública - % do PIB'!B322</f>
        <v>0.50827350506751456</v>
      </c>
      <c r="C322" s="98">
        <f>'Dívida Pública - Valor'!P239</f>
        <v>0.17694960957466094</v>
      </c>
      <c r="D322" s="117">
        <f>'Dívida Pública - % do PIB'!E322</f>
        <v>6.4200206868586407E-2</v>
      </c>
      <c r="E322" s="117">
        <f>'Dívida Pública - % do PIB'!F322-D322-C322-B322</f>
        <v>-1.1324388817547548E-2</v>
      </c>
      <c r="F322" s="91">
        <f>'Dívida Pública - Valor'!O240</f>
        <v>0</v>
      </c>
      <c r="G322" s="98">
        <f>'Dívida Pública - % do PIB'!G322</f>
        <v>7.7403677838838794E-2</v>
      </c>
    </row>
    <row r="323" spans="1:7" x14ac:dyDescent="0.25">
      <c r="A323" s="76">
        <v>43009</v>
      </c>
      <c r="B323" s="91">
        <f>'Dívida Pública - % do PIB'!B323</f>
        <v>0.50650501522256863</v>
      </c>
      <c r="C323" s="98">
        <f>'Dívida Pública - Valor'!P240</f>
        <v>0.18097701578320333</v>
      </c>
      <c r="D323" s="117">
        <f>'Dívida Pública - % do PIB'!E323</f>
        <v>6.1753806341269209E-2</v>
      </c>
      <c r="E323" s="117">
        <f>'Dívida Pública - % do PIB'!F323-D323-C323-B323</f>
        <v>-6.4651374568364117E-3</v>
      </c>
      <c r="F323" s="91">
        <f>'Dívida Pública - Valor'!O241</f>
        <v>0</v>
      </c>
      <c r="G323" s="98">
        <f>'Dívida Pública - % do PIB'!G323</f>
        <v>7.069667884198641E-2</v>
      </c>
    </row>
    <row r="324" spans="1:7" x14ac:dyDescent="0.25">
      <c r="A324" s="76">
        <v>43040</v>
      </c>
      <c r="B324" s="91">
        <f>'Dívida Pública - % do PIB'!B324</f>
        <v>0.50991362643173599</v>
      </c>
      <c r="C324" s="98">
        <f>'Dívida Pública - Valor'!P241</f>
        <v>0.17353218553446442</v>
      </c>
      <c r="D324" s="117">
        <f>'Dívida Pública - % do PIB'!E324</f>
        <v>6.1862203663440675E-2</v>
      </c>
      <c r="E324" s="117">
        <f>'Dívida Pública - % do PIB'!F324-D324-C324-B324</f>
        <v>-3.0401123284503617E-3</v>
      </c>
      <c r="F324" s="91">
        <f>'Dívida Pública - Valor'!O242</f>
        <v>0</v>
      </c>
      <c r="G324" s="98">
        <f>'Dívida Pública - % do PIB'!G324</f>
        <v>7.8212071689722065E-2</v>
      </c>
    </row>
    <row r="325" spans="1:7" x14ac:dyDescent="0.25">
      <c r="A325" s="76">
        <v>43070</v>
      </c>
      <c r="B325" s="91">
        <f>'Dívida Pública - % do PIB'!B325</f>
        <v>0.51569710169466032</v>
      </c>
      <c r="C325" s="98">
        <f>'Dívida Pública - Valor'!P242</f>
        <v>0.16234594546347778</v>
      </c>
      <c r="D325" s="117">
        <f>'Dívida Pública - % do PIB'!E325</f>
        <v>6.204795468574463E-2</v>
      </c>
      <c r="E325" s="117">
        <f>'Dívida Pública - % do PIB'!F325-D325-C325-B325</f>
        <v>-4.179895708211756E-5</v>
      </c>
      <c r="F325" s="91">
        <f>'Dívida Pública - Valor'!O243</f>
        <v>0</v>
      </c>
      <c r="G325" s="98">
        <f>'Dívida Pública - % do PIB'!G325</f>
        <v>9.0621693061385594E-2</v>
      </c>
    </row>
    <row r="326" spans="1:7" x14ac:dyDescent="0.25">
      <c r="A326" s="76">
        <v>43101</v>
      </c>
      <c r="B326" s="91">
        <f>'Dívida Pública - % do PIB'!B326</f>
        <v>0.51722195266730331</v>
      </c>
      <c r="C326" s="98">
        <f>'Dívida Pública - Valor'!P243</f>
        <v>0.17563773438247213</v>
      </c>
      <c r="D326" s="117">
        <f>'Dívida Pública - % do PIB'!E326</f>
        <v>6.1982680689419596E-2</v>
      </c>
      <c r="E326" s="117">
        <f>'Dívida Pública - % do PIB'!F326-D326-C326-B326</f>
        <v>-1.030271761068402E-2</v>
      </c>
      <c r="F326" s="91">
        <f>'Dívida Pública - Valor'!O244</f>
        <v>0</v>
      </c>
      <c r="G326" s="98">
        <f>'Dívida Pública - % do PIB'!G326</f>
        <v>7.7935561363233957E-2</v>
      </c>
    </row>
    <row r="327" spans="1:7" x14ac:dyDescent="0.25">
      <c r="A327" s="76">
        <v>43132</v>
      </c>
      <c r="B327" s="91">
        <f>'Dívida Pública - % do PIB'!B327</f>
        <v>0.51977646598212646</v>
      </c>
      <c r="C327" s="98">
        <f>'Dívida Pública - Valor'!P244</f>
        <v>0.17378066081723323</v>
      </c>
      <c r="D327" s="117">
        <f>'Dívida Pública - % do PIB'!E327</f>
        <v>6.2161534706480975E-2</v>
      </c>
      <c r="E327" s="117">
        <f>'Dívida Pública - % do PIB'!F327-D327-C327-B327</f>
        <v>-4.9075169140694319E-3</v>
      </c>
      <c r="F327" s="91">
        <f>'Dívida Pública - Valor'!O245</f>
        <v>0</v>
      </c>
      <c r="G327" s="98">
        <f>'Dívida Pública - % do PIB'!G327</f>
        <v>7.9799258324744868E-2</v>
      </c>
    </row>
    <row r="328" spans="1:7" x14ac:dyDescent="0.25">
      <c r="A328" s="76">
        <v>43160</v>
      </c>
      <c r="B328" s="91">
        <f>'Dívida Pública - % do PIB'!B328</f>
        <v>0.52348570087063939</v>
      </c>
      <c r="C328" s="98">
        <f>'Dívida Pública - Valor'!P245</f>
        <v>0.16841888629502472</v>
      </c>
      <c r="D328" s="117">
        <f>'Dívida Pública - % do PIB'!E328</f>
        <v>5.7897725445204808E-2</v>
      </c>
      <c r="E328" s="117">
        <f>'Dívida Pública - % do PIB'!F328-D328-C328-B328</f>
        <v>3.6286368409700342E-3</v>
      </c>
      <c r="F328" s="91">
        <f>'Dívida Pública - Valor'!O246</f>
        <v>0</v>
      </c>
      <c r="G328" s="98">
        <f>'Dívida Pública - % do PIB'!G328</f>
        <v>9.2022749145766594E-2</v>
      </c>
    </row>
    <row r="329" spans="1:7" x14ac:dyDescent="0.25">
      <c r="A329" s="76">
        <v>43191</v>
      </c>
      <c r="B329" s="91">
        <f>'Dívida Pública - % do PIB'!B329</f>
        <v>0.51769886295561629</v>
      </c>
      <c r="C329" s="98">
        <f>'Dívida Pública - Valor'!P246</f>
        <v>0.1712260606095414</v>
      </c>
      <c r="D329" s="117">
        <f>'Dívida Pública - % do PIB'!E329</f>
        <v>5.8036730979138501E-2</v>
      </c>
      <c r="E329" s="117">
        <f>'Dívida Pública - % do PIB'!F329-D329-C329-B329</f>
        <v>1.0605891979358906E-2</v>
      </c>
      <c r="F329" s="91">
        <f>'Dívida Pública - Valor'!O247</f>
        <v>0</v>
      </c>
      <c r="G329" s="98">
        <f>'Dívida Pública - % do PIB'!G329</f>
        <v>9.006270010866349E-2</v>
      </c>
    </row>
    <row r="330" spans="1:7" x14ac:dyDescent="0.25">
      <c r="A330" s="76">
        <v>43221</v>
      </c>
      <c r="B330" s="91">
        <f>'Dívida Pública - % do PIB'!B330</f>
        <v>0.51206978635725242</v>
      </c>
      <c r="C330" s="98">
        <f>'Dívida Pública - Valor'!P247</f>
        <v>0.17351940852737277</v>
      </c>
      <c r="D330" s="117">
        <f>'Dívida Pública - % do PIB'!E330</f>
        <v>5.845125218402121E-2</v>
      </c>
      <c r="E330" s="117">
        <f>'Dívida Pública - % do PIB'!F330-D330-C330-B330</f>
        <v>2.5298817446610333E-2</v>
      </c>
      <c r="F330" s="91">
        <f>'Dívida Pública - Valor'!O248</f>
        <v>0</v>
      </c>
      <c r="G330" s="98">
        <f>'Dívida Pública - % do PIB'!G330</f>
        <v>8.9274557443893232E-2</v>
      </c>
    </row>
    <row r="331" spans="1:7" x14ac:dyDescent="0.25">
      <c r="A331" s="76">
        <v>43252</v>
      </c>
      <c r="B331" s="91">
        <f>'Dívida Pública - % do PIB'!B331</f>
        <v>0.51397898545202869</v>
      </c>
      <c r="C331" s="98">
        <f>'Dívida Pública - Valor'!P248</f>
        <v>0.17092845380024471</v>
      </c>
      <c r="D331" s="117">
        <f>'Dívida Pública - % do PIB'!E331</f>
        <v>5.4062992017063875E-2</v>
      </c>
      <c r="E331" s="117">
        <f>'Dívida Pública - % do PIB'!F331-D331-C331-B331</f>
        <v>3.2654171739083027E-2</v>
      </c>
      <c r="F331" s="91">
        <f>'Dívida Pública - Valor'!O249</f>
        <v>0</v>
      </c>
      <c r="G331" s="98">
        <f>'Dívida Pública - % do PIB'!G331</f>
        <v>9.3412458892095387E-2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48"/>
  <sheetViews>
    <sheetView topLeftCell="A2" workbookViewId="0">
      <selection activeCell="D247" sqref="D247"/>
    </sheetView>
  </sheetViews>
  <sheetFormatPr defaultRowHeight="15" x14ac:dyDescent="0.25"/>
  <cols>
    <col min="2" max="2" width="5.28515625" bestFit="1" customWidth="1"/>
    <col min="3" max="3" width="11.5703125" bestFit="1" customWidth="1"/>
    <col min="4" max="4" width="6" bestFit="1" customWidth="1"/>
    <col min="5" max="5" width="12.5703125" bestFit="1" customWidth="1"/>
  </cols>
  <sheetData>
    <row r="1" spans="1:4" x14ac:dyDescent="0.25">
      <c r="B1" t="s">
        <v>68</v>
      </c>
      <c r="C1" t="s">
        <v>97</v>
      </c>
      <c r="D1" t="s">
        <v>98</v>
      </c>
    </row>
    <row r="2" spans="1:4" x14ac:dyDescent="0.25">
      <c r="A2" s="119">
        <v>35796</v>
      </c>
      <c r="B2" s="121">
        <f>'Dívida Pública - % do PIB'!B86</f>
        <v>0.33203570422145401</v>
      </c>
      <c r="C2" s="120"/>
      <c r="D2" s="122">
        <v>1.1229</v>
      </c>
    </row>
    <row r="3" spans="1:4" x14ac:dyDescent="0.25">
      <c r="A3" s="119">
        <v>35827</v>
      </c>
      <c r="B3" s="121">
        <f>'Dívida Pública - % do PIB'!B87</f>
        <v>0.33573779257766684</v>
      </c>
      <c r="D3" s="122">
        <v>1.1295999999999999</v>
      </c>
    </row>
    <row r="4" spans="1:4" x14ac:dyDescent="0.25">
      <c r="A4" s="119">
        <v>35855</v>
      </c>
      <c r="B4" s="121">
        <f>'Dívida Pública - % do PIB'!B88</f>
        <v>0.33521249899862982</v>
      </c>
      <c r="D4" s="122">
        <v>1.1366000000000001</v>
      </c>
    </row>
    <row r="5" spans="1:4" x14ac:dyDescent="0.25">
      <c r="A5" s="119">
        <v>35886</v>
      </c>
      <c r="B5" s="121">
        <f>'Dívida Pública - % do PIB'!B89</f>
        <v>0.33615145516702732</v>
      </c>
      <c r="D5" s="122">
        <v>1.1435</v>
      </c>
    </row>
    <row r="6" spans="1:4" x14ac:dyDescent="0.25">
      <c r="A6" s="119">
        <v>35916</v>
      </c>
      <c r="B6" s="121">
        <f>'Dívida Pública - % do PIB'!B90</f>
        <v>0.34017591944022085</v>
      </c>
      <c r="D6" s="122">
        <v>1.1496999999999999</v>
      </c>
    </row>
    <row r="7" spans="1:4" x14ac:dyDescent="0.25">
      <c r="A7" s="119">
        <v>35947</v>
      </c>
      <c r="B7" s="121">
        <f>'Dívida Pública - % do PIB'!B91</f>
        <v>0.35104776742215804</v>
      </c>
      <c r="D7" s="122">
        <v>1.1560999999999999</v>
      </c>
    </row>
    <row r="8" spans="1:4" x14ac:dyDescent="0.25">
      <c r="A8" s="119">
        <v>35977</v>
      </c>
      <c r="B8" s="121">
        <f>'Dívida Pública - % do PIB'!B92</f>
        <v>0.35239905540908262</v>
      </c>
      <c r="D8" s="122">
        <v>1.1626000000000001</v>
      </c>
    </row>
    <row r="9" spans="1:4" x14ac:dyDescent="0.25">
      <c r="A9" s="119">
        <v>36008</v>
      </c>
      <c r="B9" s="121">
        <f>'Dívida Pública - % do PIB'!B93</f>
        <v>0.35320966961726369</v>
      </c>
      <c r="D9" s="122">
        <v>1.1760999999999999</v>
      </c>
    </row>
    <row r="10" spans="1:4" x14ac:dyDescent="0.25">
      <c r="A10" s="119">
        <v>36039</v>
      </c>
      <c r="B10" s="121">
        <f>'Dívida Pública - % do PIB'!B94</f>
        <v>0.35908568964689308</v>
      </c>
      <c r="D10" s="122">
        <v>1.1848000000000001</v>
      </c>
    </row>
    <row r="11" spans="1:4" x14ac:dyDescent="0.25">
      <c r="A11" s="119">
        <v>36069</v>
      </c>
      <c r="B11" s="121">
        <f>'Dívida Pública - % do PIB'!B95</f>
        <v>0.36788599041046449</v>
      </c>
      <c r="D11" s="122">
        <v>1.1923999999999999</v>
      </c>
    </row>
    <row r="12" spans="1:4" x14ac:dyDescent="0.25">
      <c r="A12" s="119">
        <v>36100</v>
      </c>
      <c r="B12" s="121">
        <f>'Dívida Pública - % do PIB'!B96</f>
        <v>0.37807029572740464</v>
      </c>
      <c r="D12" s="122">
        <v>1.2003999999999999</v>
      </c>
    </row>
    <row r="13" spans="1:4" x14ac:dyDescent="0.25">
      <c r="A13" s="119">
        <v>36130</v>
      </c>
      <c r="B13" s="121">
        <f>'Dívida Pública - % do PIB'!B97</f>
        <v>0.38496457827647201</v>
      </c>
      <c r="D13" s="122">
        <v>1.2079</v>
      </c>
    </row>
    <row r="14" spans="1:4" x14ac:dyDescent="0.25">
      <c r="A14" s="119">
        <v>36161</v>
      </c>
      <c r="B14" s="121">
        <f>'Dívida Pública - % do PIB'!B98</f>
        <v>0.47721665816336184</v>
      </c>
      <c r="D14" s="122">
        <v>1.9823999999999999</v>
      </c>
    </row>
    <row r="15" spans="1:4" x14ac:dyDescent="0.25">
      <c r="A15" s="119">
        <v>36192</v>
      </c>
      <c r="B15" s="121">
        <f>'Dívida Pública - % do PIB'!B99</f>
        <v>0.49170003222915126</v>
      </c>
      <c r="D15" s="122">
        <v>2.0640000000000001</v>
      </c>
    </row>
    <row r="16" spans="1:4" x14ac:dyDescent="0.25">
      <c r="A16" s="119">
        <v>36220</v>
      </c>
      <c r="B16" s="121">
        <f>'Dívida Pública - % do PIB'!B100</f>
        <v>0.45848706348838902</v>
      </c>
      <c r="D16" s="122">
        <v>1.7212000000000001</v>
      </c>
    </row>
    <row r="17" spans="1:4" x14ac:dyDescent="0.25">
      <c r="A17" s="119">
        <v>36251</v>
      </c>
      <c r="B17" s="121">
        <f>'Dívida Pública - % do PIB'!B101</f>
        <v>0.45332472304433097</v>
      </c>
      <c r="D17" s="122">
        <v>1.6598999999999999</v>
      </c>
    </row>
    <row r="18" spans="1:4" x14ac:dyDescent="0.25">
      <c r="A18" s="119">
        <v>36281</v>
      </c>
      <c r="B18" s="121">
        <f>'Dívida Pública - % do PIB'!B102</f>
        <v>0.46591398169561676</v>
      </c>
      <c r="D18" s="122">
        <v>1.7232000000000001</v>
      </c>
    </row>
    <row r="19" spans="1:4" x14ac:dyDescent="0.25">
      <c r="A19" s="119">
        <v>36312</v>
      </c>
      <c r="B19" s="121">
        <f>'Dívida Pública - % do PIB'!B103</f>
        <v>0.46972410755954452</v>
      </c>
      <c r="D19" s="122">
        <v>1.7686999999999999</v>
      </c>
    </row>
    <row r="20" spans="1:4" x14ac:dyDescent="0.25">
      <c r="A20" s="119">
        <v>36342</v>
      </c>
      <c r="B20" s="121">
        <f>'Dívida Pública - % do PIB'!B104</f>
        <v>0.4769829888442928</v>
      </c>
      <c r="D20" s="122">
        <v>1.7884</v>
      </c>
    </row>
    <row r="21" spans="1:4" x14ac:dyDescent="0.25">
      <c r="A21" s="119">
        <v>36373</v>
      </c>
      <c r="B21" s="121">
        <f>'Dívida Pública - % do PIB'!B105</f>
        <v>0.48943200362656009</v>
      </c>
      <c r="D21" s="122">
        <v>1.9151</v>
      </c>
    </row>
    <row r="22" spans="1:4" x14ac:dyDescent="0.25">
      <c r="A22" s="119">
        <v>36404</v>
      </c>
      <c r="B22" s="121">
        <f>'Dívida Pública - % do PIB'!B106</f>
        <v>0.48630740669923522</v>
      </c>
      <c r="D22" s="122">
        <v>1.9215</v>
      </c>
    </row>
    <row r="23" spans="1:4" x14ac:dyDescent="0.25">
      <c r="A23" s="119">
        <v>36434</v>
      </c>
      <c r="B23" s="121">
        <f>'Dívida Pública - % do PIB'!B107</f>
        <v>0.49027981478417054</v>
      </c>
      <c r="D23" s="122">
        <v>1.9521999999999999</v>
      </c>
    </row>
    <row r="24" spans="1:4" x14ac:dyDescent="0.25">
      <c r="A24" s="119">
        <v>36465</v>
      </c>
      <c r="B24" s="121">
        <f>'Dívida Pública - % do PIB'!B108</f>
        <v>0.48287558173366785</v>
      </c>
      <c r="D24" s="122">
        <v>1.9218999999999999</v>
      </c>
    </row>
    <row r="25" spans="1:4" x14ac:dyDescent="0.25">
      <c r="A25" s="119">
        <v>36495</v>
      </c>
      <c r="B25" s="121">
        <f>'Dívida Pública - % do PIB'!B109</f>
        <v>0.4749229413525014</v>
      </c>
      <c r="D25" s="122">
        <v>1.7882</v>
      </c>
    </row>
    <row r="26" spans="1:4" x14ac:dyDescent="0.25">
      <c r="A26" s="119">
        <v>36526</v>
      </c>
      <c r="B26" s="121">
        <f>'Dívida Pública - % do PIB'!B110</f>
        <v>0.47593080388898606</v>
      </c>
      <c r="D26" s="122">
        <v>1.8016000000000001</v>
      </c>
    </row>
    <row r="27" spans="1:4" x14ac:dyDescent="0.25">
      <c r="A27" s="119">
        <v>36557</v>
      </c>
      <c r="B27" s="121">
        <f>'Dívida Pública - % do PIB'!B111</f>
        <v>0.47704953043711978</v>
      </c>
      <c r="D27" s="122">
        <v>1.7677</v>
      </c>
    </row>
    <row r="28" spans="1:4" x14ac:dyDescent="0.25">
      <c r="A28" s="119">
        <v>36586</v>
      </c>
      <c r="B28" s="121">
        <f>'Dívida Pública - % do PIB'!B112</f>
        <v>0.47324710176060497</v>
      </c>
      <c r="D28" s="122">
        <v>1.7464999999999999</v>
      </c>
    </row>
    <row r="29" spans="1:4" x14ac:dyDescent="0.25">
      <c r="A29" s="119">
        <v>36617</v>
      </c>
      <c r="B29" s="121">
        <f>'Dívida Pública - % do PIB'!B113</f>
        <v>0.47973311002279334</v>
      </c>
      <c r="D29" s="122">
        <v>1.8059000000000001</v>
      </c>
    </row>
    <row r="30" spans="1:4" x14ac:dyDescent="0.25">
      <c r="A30" s="119">
        <v>36647</v>
      </c>
      <c r="B30" s="121">
        <f>'Dívida Pública - % do PIB'!B114</f>
        <v>0.4800591512544688</v>
      </c>
      <c r="D30" s="122">
        <v>1.8258000000000001</v>
      </c>
    </row>
    <row r="31" spans="1:4" x14ac:dyDescent="0.25">
      <c r="A31" s="119">
        <v>36678</v>
      </c>
      <c r="B31" s="121">
        <f>'Dívida Pública - % do PIB'!B115</f>
        <v>0.47653944601682352</v>
      </c>
      <c r="D31" s="122">
        <v>1.7991999999999999</v>
      </c>
    </row>
    <row r="32" spans="1:4" x14ac:dyDescent="0.25">
      <c r="A32" s="119">
        <v>36708</v>
      </c>
      <c r="B32" s="121">
        <f>'Dívida Pública - % do PIB'!B116</f>
        <v>0.47376091837024792</v>
      </c>
      <c r="D32" s="122">
        <v>1.774</v>
      </c>
    </row>
    <row r="33" spans="1:4" x14ac:dyDescent="0.25">
      <c r="A33" s="119">
        <v>36739</v>
      </c>
      <c r="B33" s="121">
        <f>'Dívida Pública - % do PIB'!B117</f>
        <v>0.46785489828508309</v>
      </c>
      <c r="D33" s="122">
        <v>1.8226</v>
      </c>
    </row>
    <row r="34" spans="1:4" x14ac:dyDescent="0.25">
      <c r="A34" s="119">
        <v>36770</v>
      </c>
      <c r="B34" s="121">
        <f>'Dívida Pública - % do PIB'!B118</f>
        <v>0.46720525209682795</v>
      </c>
      <c r="D34" s="122">
        <v>1.8429</v>
      </c>
    </row>
    <row r="35" spans="1:4" x14ac:dyDescent="0.25">
      <c r="A35" s="119">
        <v>36800</v>
      </c>
      <c r="B35" s="121">
        <f>'Dívida Pública - % do PIB'!B119</f>
        <v>0.47075343483982579</v>
      </c>
      <c r="D35" s="122">
        <v>1.9081999999999999</v>
      </c>
    </row>
    <row r="36" spans="1:4" x14ac:dyDescent="0.25">
      <c r="A36" s="119">
        <v>36831</v>
      </c>
      <c r="B36" s="121">
        <f>'Dívida Pública - % do PIB'!B120</f>
        <v>0.46642950760012752</v>
      </c>
      <c r="D36" s="122">
        <v>1.9588000000000001</v>
      </c>
    </row>
    <row r="37" spans="1:4" x14ac:dyDescent="0.25">
      <c r="A37" s="119">
        <v>36861</v>
      </c>
      <c r="B37" s="121">
        <f>'Dívida Pública - % do PIB'!B121</f>
        <v>0.46965795204555177</v>
      </c>
      <c r="D37" s="122">
        <v>1.9545999999999999</v>
      </c>
    </row>
    <row r="38" spans="1:4" x14ac:dyDescent="0.25">
      <c r="A38" s="119">
        <v>36892</v>
      </c>
      <c r="B38" s="121">
        <f>'Dívida Pública - % do PIB'!B122</f>
        <v>0.4668532986459325</v>
      </c>
      <c r="D38" s="122">
        <v>1.9702999999999999</v>
      </c>
    </row>
    <row r="39" spans="1:4" x14ac:dyDescent="0.25">
      <c r="A39" s="119">
        <v>36923</v>
      </c>
      <c r="B39" s="121">
        <f>'Dívida Pública - % do PIB'!B123</f>
        <v>0.47200722612233381</v>
      </c>
      <c r="D39" s="122">
        <v>2.0444</v>
      </c>
    </row>
    <row r="40" spans="1:4" x14ac:dyDescent="0.25">
      <c r="A40" s="119">
        <v>36951</v>
      </c>
      <c r="B40" s="121">
        <f>'Dívida Pública - % do PIB'!B124</f>
        <v>0.47683554248826576</v>
      </c>
      <c r="D40" s="122">
        <v>2.1608000000000001</v>
      </c>
    </row>
    <row r="41" spans="1:4" x14ac:dyDescent="0.25">
      <c r="A41" s="119">
        <v>36982</v>
      </c>
      <c r="B41" s="121">
        <f>'Dívida Pública - % do PIB'!B125</f>
        <v>0.47706026882774788</v>
      </c>
      <c r="D41" s="122">
        <v>2.1839</v>
      </c>
    </row>
    <row r="42" spans="1:4" x14ac:dyDescent="0.25">
      <c r="A42" s="119">
        <v>37012</v>
      </c>
      <c r="B42" s="121">
        <f>'Dívida Pública - % do PIB'!B126</f>
        <v>0.48959939238790917</v>
      </c>
      <c r="D42" s="122">
        <v>2.3592</v>
      </c>
    </row>
    <row r="43" spans="1:4" x14ac:dyDescent="0.25">
      <c r="A43" s="119">
        <v>37043</v>
      </c>
      <c r="B43" s="121">
        <f>'Dívida Pública - % do PIB'!B127</f>
        <v>0.48945670330364971</v>
      </c>
      <c r="D43" s="122">
        <v>2.3041</v>
      </c>
    </row>
    <row r="44" spans="1:4" x14ac:dyDescent="0.25">
      <c r="A44" s="119">
        <v>37073</v>
      </c>
      <c r="B44" s="121">
        <f>'Dívida Pública - % do PIB'!B128</f>
        <v>0.50379677852142313</v>
      </c>
      <c r="D44" s="122">
        <v>2.4304999999999999</v>
      </c>
    </row>
    <row r="45" spans="1:4" x14ac:dyDescent="0.25">
      <c r="A45" s="119">
        <v>37104</v>
      </c>
      <c r="B45" s="121">
        <f>'Dívida Pública - % do PIB'!B129</f>
        <v>0.51396105138220061</v>
      </c>
      <c r="D45" s="122">
        <v>2.5508999999999999</v>
      </c>
    </row>
    <row r="46" spans="1:4" x14ac:dyDescent="0.25">
      <c r="A46" s="119">
        <v>37135</v>
      </c>
      <c r="B46" s="121">
        <f>'Dívida Pública - % do PIB'!B130</f>
        <v>0.52120061253557048</v>
      </c>
      <c r="D46" s="122">
        <v>2.6705000000000001</v>
      </c>
    </row>
    <row r="47" spans="1:4" x14ac:dyDescent="0.25">
      <c r="A47" s="119">
        <v>37165</v>
      </c>
      <c r="B47" s="121">
        <f>'Dívida Pública - % do PIB'!B131</f>
        <v>0.51984141856065202</v>
      </c>
      <c r="D47" s="122">
        <v>2.7063000000000001</v>
      </c>
    </row>
    <row r="48" spans="1:4" x14ac:dyDescent="0.25">
      <c r="A48" s="119">
        <v>37196</v>
      </c>
      <c r="B48" s="121">
        <f>'Dívida Pública - % do PIB'!B132</f>
        <v>0.504663491341523</v>
      </c>
      <c r="D48" s="122">
        <v>2.5278999999999998</v>
      </c>
    </row>
    <row r="49" spans="1:4" x14ac:dyDescent="0.25">
      <c r="A49" s="119">
        <v>37226</v>
      </c>
      <c r="B49" s="121">
        <f>'Dívida Pública - % do PIB'!B133</f>
        <v>0.51486072450390663</v>
      </c>
      <c r="C49" s="91">
        <f>'Dívida Pública - % do PIB'!F133</f>
        <v>0.61857034998337446</v>
      </c>
      <c r="D49" s="122">
        <v>2.3195999999999999</v>
      </c>
    </row>
    <row r="50" spans="1:4" x14ac:dyDescent="0.25">
      <c r="A50" s="119">
        <v>37257</v>
      </c>
      <c r="B50" s="121">
        <f>'Dívida Pública - % do PIB'!B134</f>
        <v>0.52279586535783495</v>
      </c>
      <c r="C50" s="91">
        <f>'Dívida Pública - % do PIB'!F134</f>
        <v>0.63484687908412163</v>
      </c>
      <c r="D50" s="122">
        <v>2.4175</v>
      </c>
    </row>
    <row r="51" spans="1:4" x14ac:dyDescent="0.25">
      <c r="A51" s="119">
        <v>37288</v>
      </c>
      <c r="B51" s="121">
        <f>'Dívida Pública - % do PIB'!B135</f>
        <v>0.51429242795677899</v>
      </c>
      <c r="C51" s="91">
        <f>'Dívida Pública - % do PIB'!F135</f>
        <v>0.62435237912467745</v>
      </c>
      <c r="D51" s="122">
        <v>2.3473999999999999</v>
      </c>
    </row>
    <row r="52" spans="1:4" x14ac:dyDescent="0.25">
      <c r="A52" s="119">
        <v>37316</v>
      </c>
      <c r="B52" s="121">
        <f>'Dívida Pública - % do PIB'!B136</f>
        <v>0.5100642673435879</v>
      </c>
      <c r="C52" s="91">
        <f>'Dívida Pública - % do PIB'!F136</f>
        <v>0.62172263239529257</v>
      </c>
      <c r="D52" s="122">
        <v>2.3228</v>
      </c>
    </row>
    <row r="53" spans="1:4" x14ac:dyDescent="0.25">
      <c r="A53" s="119">
        <v>37347</v>
      </c>
      <c r="B53" s="121">
        <f>'Dívida Pública - % do PIB'!B137</f>
        <v>0.50950047493503925</v>
      </c>
      <c r="C53" s="91">
        <f>'Dívida Pública - % do PIB'!F137</f>
        <v>0.62711222845669556</v>
      </c>
      <c r="D53" s="122">
        <v>2.3616999999999999</v>
      </c>
    </row>
    <row r="54" spans="1:4" x14ac:dyDescent="0.25">
      <c r="A54" s="119">
        <v>37377</v>
      </c>
      <c r="B54" s="121">
        <f>'Dívida Pública - % do PIB'!B138</f>
        <v>0.52171790905773541</v>
      </c>
      <c r="C54" s="91">
        <f>'Dívida Pública - % do PIB'!F138</f>
        <v>0.63823209300778116</v>
      </c>
      <c r="D54" s="122">
        <v>2.5211999999999999</v>
      </c>
    </row>
    <row r="55" spans="1:4" x14ac:dyDescent="0.25">
      <c r="A55" s="119">
        <v>37408</v>
      </c>
      <c r="B55" s="121">
        <f>'Dívida Pública - % do PIB'!B139</f>
        <v>0.54535157673908896</v>
      </c>
      <c r="C55" s="91">
        <f>'Dívida Pública - % do PIB'!F139</f>
        <v>0.66709659328617554</v>
      </c>
      <c r="D55" s="122">
        <v>2.8435999999999999</v>
      </c>
    </row>
    <row r="56" spans="1:4" x14ac:dyDescent="0.25">
      <c r="A56" s="119">
        <v>37438</v>
      </c>
      <c r="B56" s="121">
        <f>'Dívida Pública - % do PIB'!B140</f>
        <v>0.58791669536714508</v>
      </c>
      <c r="C56" s="91">
        <f>'Dívida Pública - % do PIB'!F140</f>
        <v>0.70614378345292661</v>
      </c>
      <c r="D56" s="122">
        <v>3.4277000000000002</v>
      </c>
    </row>
    <row r="57" spans="1:4" x14ac:dyDescent="0.25">
      <c r="A57" s="119">
        <v>37469</v>
      </c>
      <c r="B57" s="121">
        <f>'Dívida Pública - % do PIB'!B141</f>
        <v>0.55905215482192339</v>
      </c>
      <c r="C57" s="91">
        <f>'Dívida Pública - % do PIB'!F141</f>
        <v>0.65540223797243158</v>
      </c>
      <c r="D57" s="122">
        <v>3.0215000000000001</v>
      </c>
    </row>
    <row r="58" spans="1:4" x14ac:dyDescent="0.25">
      <c r="A58" s="119">
        <v>37500</v>
      </c>
      <c r="B58" s="121">
        <f>'Dívida Pública - % do PIB'!B142</f>
        <v>0.62445272743309277</v>
      </c>
      <c r="C58" s="91">
        <f>'Dívida Pública - % do PIB'!F142</f>
        <v>0.72686309997460485</v>
      </c>
      <c r="D58" s="122">
        <v>3.8940999999999999</v>
      </c>
    </row>
    <row r="59" spans="1:4" x14ac:dyDescent="0.25">
      <c r="A59" s="119">
        <v>37530</v>
      </c>
      <c r="B59" s="121">
        <f>'Dívida Pública - % do PIB'!B143</f>
        <v>0.60395463818821893</v>
      </c>
      <c r="C59" s="91">
        <f>'Dívida Pública - % do PIB'!F143</f>
        <v>0.68927551797597086</v>
      </c>
      <c r="D59" s="122">
        <v>3.6442000000000001</v>
      </c>
    </row>
    <row r="60" spans="1:4" x14ac:dyDescent="0.25">
      <c r="A60" s="119">
        <v>37561</v>
      </c>
      <c r="B60" s="121">
        <f>'Dívida Pública - % do PIB'!B144</f>
        <v>0.59845738149945071</v>
      </c>
      <c r="C60" s="91">
        <f>'Dívida Pública - % do PIB'!F144</f>
        <v>0.68603741857708023</v>
      </c>
      <c r="D60" s="122">
        <v>3.6356999999999999</v>
      </c>
    </row>
    <row r="61" spans="1:4" x14ac:dyDescent="0.25">
      <c r="A61" s="119">
        <v>37591</v>
      </c>
      <c r="B61" s="121">
        <f>'Dívida Pública - % do PIB'!B145</f>
        <v>0.59934138341991494</v>
      </c>
      <c r="C61" s="91">
        <f>'Dívida Pública - % do PIB'!F145</f>
        <v>0.66791123529317453</v>
      </c>
      <c r="D61" s="122">
        <v>3.5325000000000002</v>
      </c>
    </row>
    <row r="62" spans="1:4" x14ac:dyDescent="0.25">
      <c r="A62" s="119">
        <v>37622</v>
      </c>
      <c r="B62" s="121">
        <f>'Dívida Pública - % do PIB'!B146</f>
        <v>0.59913454459889637</v>
      </c>
      <c r="C62" s="91">
        <f>'Dívida Pública - % do PIB'!F146</f>
        <v>0.67785239028447852</v>
      </c>
      <c r="D62" s="122">
        <v>3.5249999999999999</v>
      </c>
    </row>
    <row r="63" spans="1:4" x14ac:dyDescent="0.25">
      <c r="A63" s="119">
        <v>37653</v>
      </c>
      <c r="B63" s="121">
        <f>'Dívida Pública - % do PIB'!B147</f>
        <v>0.6019852425331792</v>
      </c>
      <c r="C63" s="91">
        <f>'Dívida Pública - % do PIB'!F147</f>
        <v>0.6748390936996288</v>
      </c>
      <c r="D63" s="122">
        <v>3.5623999999999998</v>
      </c>
    </row>
    <row r="64" spans="1:4" x14ac:dyDescent="0.25">
      <c r="A64" s="119">
        <v>37681</v>
      </c>
      <c r="B64" s="121">
        <f>'Dívida Pública - % do PIB'!B148</f>
        <v>0.58462049311402586</v>
      </c>
      <c r="C64" s="91">
        <f>'Dívida Pública - % do PIB'!F148</f>
        <v>0.65383800329305819</v>
      </c>
      <c r="D64" s="122">
        <v>3.3523000000000001</v>
      </c>
    </row>
    <row r="65" spans="1:4" x14ac:dyDescent="0.25">
      <c r="A65" s="119">
        <v>37712</v>
      </c>
      <c r="B65" s="121">
        <f>'Dívida Pública - % do PIB'!B149</f>
        <v>0.54428866010742782</v>
      </c>
      <c r="C65" s="91">
        <f>'Dívida Pública - % do PIB'!F149</f>
        <v>0.60307112993640333</v>
      </c>
      <c r="D65" s="122">
        <v>2.8889999999999998</v>
      </c>
    </row>
    <row r="66" spans="1:4" x14ac:dyDescent="0.25">
      <c r="A66" s="119">
        <v>37742</v>
      </c>
      <c r="B66" s="121">
        <f>'Dívida Pública - % do PIB'!B150</f>
        <v>0.54963831639125227</v>
      </c>
      <c r="C66" s="91">
        <f>'Dívida Pública - % do PIB'!F150</f>
        <v>0.61182841181010594</v>
      </c>
      <c r="D66" s="122">
        <v>2.9647999999999999</v>
      </c>
    </row>
    <row r="67" spans="1:4" x14ac:dyDescent="0.25">
      <c r="A67" s="119">
        <v>37773</v>
      </c>
      <c r="B67" s="121">
        <f>'Dívida Pública - % do PIB'!B151</f>
        <v>0.54423563081535309</v>
      </c>
      <c r="C67" s="91">
        <f>'Dívida Pública - % do PIB'!F151</f>
        <v>0.60711908976769902</v>
      </c>
      <c r="D67" s="122">
        <v>2.8712</v>
      </c>
    </row>
    <row r="68" spans="1:4" x14ac:dyDescent="0.25">
      <c r="A68" s="119">
        <v>37803</v>
      </c>
      <c r="B68" s="121">
        <f>'Dívida Pública - % do PIB'!B152</f>
        <v>0.55063447109941355</v>
      </c>
      <c r="C68" s="91">
        <f>'Dívida Pública - % do PIB'!F152</f>
        <v>0.61478988363608578</v>
      </c>
      <c r="D68" s="122">
        <v>2.9647000000000001</v>
      </c>
    </row>
    <row r="69" spans="1:4" x14ac:dyDescent="0.25">
      <c r="A69" s="119">
        <v>37834</v>
      </c>
      <c r="B69" s="121">
        <f>'Dívida Pública - % do PIB'!B153</f>
        <v>0.55429671649841561</v>
      </c>
      <c r="C69" s="91">
        <f>'Dívida Pública - % do PIB'!F153</f>
        <v>0.61948552532470935</v>
      </c>
      <c r="D69" s="122">
        <v>2.9657</v>
      </c>
    </row>
    <row r="70" spans="1:4" x14ac:dyDescent="0.25">
      <c r="A70" s="119">
        <v>37865</v>
      </c>
      <c r="B70" s="121">
        <f>'Dívida Pública - % do PIB'!B154</f>
        <v>0.54731797823690931</v>
      </c>
      <c r="C70" s="91">
        <f>'Dívida Pública - % do PIB'!F154</f>
        <v>0.61923156880052843</v>
      </c>
      <c r="D70" s="122">
        <v>2.9226000000000001</v>
      </c>
    </row>
    <row r="71" spans="1:4" x14ac:dyDescent="0.25">
      <c r="A71" s="119">
        <v>37895</v>
      </c>
      <c r="B71" s="121">
        <f>'Dívida Pública - % do PIB'!B155</f>
        <v>0.53907147701657121</v>
      </c>
      <c r="C71" s="91">
        <f>'Dívida Pública - % do PIB'!F155</f>
        <v>0.61181970869599944</v>
      </c>
      <c r="D71" s="122">
        <v>2.8553999999999999</v>
      </c>
    </row>
    <row r="72" spans="1:4" x14ac:dyDescent="0.25">
      <c r="A72" s="119">
        <v>37926</v>
      </c>
      <c r="B72" s="121">
        <f>'Dívida Pública - % do PIB'!B156</f>
        <v>0.54360842620548677</v>
      </c>
      <c r="C72" s="91">
        <f>'Dívida Pública - % do PIB'!F156</f>
        <v>0.61752178726612539</v>
      </c>
      <c r="D72" s="122">
        <v>2.9485999999999999</v>
      </c>
    </row>
    <row r="73" spans="1:4" x14ac:dyDescent="0.25">
      <c r="A73" s="119">
        <v>37956</v>
      </c>
      <c r="B73" s="121">
        <f>'Dívida Pública - % do PIB'!B157</f>
        <v>0.5425869862133389</v>
      </c>
      <c r="C73" s="91">
        <f>'Dívida Pública - % do PIB'!F157</f>
        <v>0.61010704861154386</v>
      </c>
      <c r="D73" s="122">
        <v>2.8883999999999999</v>
      </c>
    </row>
    <row r="74" spans="1:4" x14ac:dyDescent="0.25">
      <c r="A74" s="119">
        <v>37987</v>
      </c>
      <c r="B74" s="121">
        <f>'Dívida Pública - % do PIB'!B158</f>
        <v>0.54032275677586672</v>
      </c>
      <c r="C74" s="91">
        <f>'Dívida Pública - % do PIB'!F158</f>
        <v>0.62270471365845814</v>
      </c>
      <c r="D74" s="122">
        <v>2.9401000000000002</v>
      </c>
    </row>
    <row r="75" spans="1:4" x14ac:dyDescent="0.25">
      <c r="A75" s="119">
        <v>38018</v>
      </c>
      <c r="B75" s="121">
        <f>'Dívida Pública - % do PIB'!B159</f>
        <v>0.53745158056426223</v>
      </c>
      <c r="C75" s="91">
        <f>'Dívida Pública - % do PIB'!F159</f>
        <v>0.61892145792177611</v>
      </c>
      <c r="D75" s="122">
        <v>2.9129999999999998</v>
      </c>
    </row>
    <row r="76" spans="1:4" x14ac:dyDescent="0.25">
      <c r="A76" s="119">
        <v>38047</v>
      </c>
      <c r="B76" s="121">
        <f>'Dívida Pública - % do PIB'!B160</f>
        <v>0.53190007862963085</v>
      </c>
      <c r="C76" s="91">
        <f>'Dívida Pública - % do PIB'!F160</f>
        <v>0.61733571919149988</v>
      </c>
      <c r="D76" s="122">
        <v>2.9077999999999999</v>
      </c>
    </row>
    <row r="77" spans="1:4" x14ac:dyDescent="0.25">
      <c r="A77" s="119">
        <v>38078</v>
      </c>
      <c r="B77" s="121">
        <f>'Dívida Pública - % do PIB'!B161</f>
        <v>0.52985458643121108</v>
      </c>
      <c r="C77" s="91">
        <f>'Dívida Pública - % do PIB'!F161</f>
        <v>0.60685619937559643</v>
      </c>
      <c r="D77" s="122">
        <v>2.9439000000000002</v>
      </c>
    </row>
    <row r="78" spans="1:4" x14ac:dyDescent="0.25">
      <c r="A78" s="119">
        <v>38108</v>
      </c>
      <c r="B78" s="121">
        <f>'Dívida Pública - % do PIB'!B162</f>
        <v>0.53527739870338509</v>
      </c>
      <c r="C78" s="91">
        <f>'Dívida Pública - % do PIB'!F162</f>
        <v>0.61268618233197913</v>
      </c>
      <c r="D78" s="122">
        <v>3.1282999999999999</v>
      </c>
    </row>
    <row r="79" spans="1:4" x14ac:dyDescent="0.25">
      <c r="A79" s="119">
        <v>38139</v>
      </c>
      <c r="B79" s="121">
        <f>'Dívida Pública - % do PIB'!B163</f>
        <v>0.5282656581669124</v>
      </c>
      <c r="C79" s="91">
        <f>'Dívida Pública - % do PIB'!F163</f>
        <v>0.60635922556197464</v>
      </c>
      <c r="D79" s="122">
        <v>3.1067</v>
      </c>
    </row>
    <row r="80" spans="1:4" x14ac:dyDescent="0.25">
      <c r="A80" s="119">
        <v>38169</v>
      </c>
      <c r="B80" s="121">
        <f>'Dívida Pública - % do PIB'!B164</f>
        <v>0.52019160919333129</v>
      </c>
      <c r="C80" s="91">
        <f>'Dívida Pública - % do PIB'!F164</f>
        <v>0.59489798007120864</v>
      </c>
      <c r="D80" s="122">
        <v>3.0259999999999998</v>
      </c>
    </row>
    <row r="81" spans="1:4" x14ac:dyDescent="0.25">
      <c r="A81" s="119">
        <v>38200</v>
      </c>
      <c r="B81" s="121">
        <f>'Dívida Pública - % do PIB'!B165</f>
        <v>0.51371665661107579</v>
      </c>
      <c r="C81" s="91">
        <f>'Dívida Pública - % do PIB'!F165</f>
        <v>0.58604148546620105</v>
      </c>
      <c r="D81" s="122">
        <v>2.9329999999999998</v>
      </c>
    </row>
    <row r="82" spans="1:4" x14ac:dyDescent="0.25">
      <c r="A82" s="119">
        <v>38231</v>
      </c>
      <c r="B82" s="121">
        <f>'Dívida Pública - % do PIB'!B166</f>
        <v>0.5085545082193963</v>
      </c>
      <c r="C82" s="91">
        <f>'Dívida Pública - % do PIB'!F166</f>
        <v>0.58141307747294313</v>
      </c>
      <c r="D82" s="122">
        <v>2.8578000000000001</v>
      </c>
    </row>
    <row r="83" spans="1:4" x14ac:dyDescent="0.25">
      <c r="A83" s="119">
        <v>38261</v>
      </c>
      <c r="B83" s="121">
        <f>'Dívida Pública - % do PIB'!B167</f>
        <v>0.50760662954959468</v>
      </c>
      <c r="C83" s="91">
        <f>'Dívida Pública - % do PIB'!F167</f>
        <v>0.58030739858253877</v>
      </c>
      <c r="D83" s="122">
        <v>2.8557000000000001</v>
      </c>
    </row>
    <row r="84" spans="1:4" x14ac:dyDescent="0.25">
      <c r="A84" s="119">
        <v>38292</v>
      </c>
      <c r="B84" s="121">
        <f>'Dívida Pública - % do PIB'!B168</f>
        <v>0.50063483328403402</v>
      </c>
      <c r="C84" s="91">
        <f>'Dívida Pública - % do PIB'!F168</f>
        <v>0.56962126514771338</v>
      </c>
      <c r="D84" s="122">
        <v>2.7299000000000002</v>
      </c>
    </row>
    <row r="85" spans="1:4" x14ac:dyDescent="0.25">
      <c r="A85" s="119">
        <v>38322</v>
      </c>
      <c r="B85" s="121">
        <f>'Dívida Pública - % do PIB'!B169</f>
        <v>0.50185580782685768</v>
      </c>
      <c r="C85" s="91">
        <f>'Dívida Pública - % do PIB'!F169</f>
        <v>0.56257517725314465</v>
      </c>
      <c r="D85" s="122">
        <v>2.6536</v>
      </c>
    </row>
    <row r="86" spans="1:4" x14ac:dyDescent="0.25">
      <c r="A86" s="119">
        <v>38353</v>
      </c>
      <c r="B86" s="121">
        <f>'Dívida Pública - % do PIB'!B170</f>
        <v>0.49567776664998764</v>
      </c>
      <c r="C86" s="91">
        <f>'Dívida Pública - % do PIB'!F170</f>
        <v>0.56690071563128086</v>
      </c>
      <c r="D86" s="122">
        <v>2.6240000000000001</v>
      </c>
    </row>
    <row r="87" spans="1:4" x14ac:dyDescent="0.25">
      <c r="A87" s="119">
        <v>38384</v>
      </c>
      <c r="B87" s="121">
        <f>'Dívida Pública - % do PIB'!B171</f>
        <v>0.49319945672582549</v>
      </c>
      <c r="C87" s="91">
        <f>'Dívida Pública - % do PIB'!F171</f>
        <v>0.57036203505818617</v>
      </c>
      <c r="D87" s="122">
        <v>2.5941999999999998</v>
      </c>
    </row>
    <row r="88" spans="1:4" x14ac:dyDescent="0.25">
      <c r="A88" s="119">
        <v>38412</v>
      </c>
      <c r="B88" s="121">
        <f>'Dívida Pública - % do PIB'!B172</f>
        <v>0.49307703998965358</v>
      </c>
      <c r="C88" s="91">
        <f>'Dívida Pública - % do PIB'!F172</f>
        <v>0.57759714809168561</v>
      </c>
      <c r="D88" s="122">
        <v>2.6654</v>
      </c>
    </row>
    <row r="89" spans="1:4" x14ac:dyDescent="0.25">
      <c r="A89" s="119">
        <v>38443</v>
      </c>
      <c r="B89" s="121">
        <f>'Dívida Pública - % do PIB'!B173</f>
        <v>0.48285397862790408</v>
      </c>
      <c r="C89" s="91">
        <f>'Dívida Pública - % do PIB'!F173</f>
        <v>0.56472232873138717</v>
      </c>
      <c r="D89" s="122">
        <v>2.5305</v>
      </c>
    </row>
    <row r="90" spans="1:4" x14ac:dyDescent="0.25">
      <c r="A90" s="119">
        <v>38473</v>
      </c>
      <c r="B90" s="121">
        <f>'Dívida Pública - % do PIB'!B174</f>
        <v>0.47909129105165443</v>
      </c>
      <c r="C90" s="91">
        <f>'Dívida Pública - % do PIB'!F174</f>
        <v>0.5576024305550531</v>
      </c>
      <c r="D90" s="122">
        <v>2.403</v>
      </c>
    </row>
    <row r="91" spans="1:4" x14ac:dyDescent="0.25">
      <c r="A91" s="119">
        <v>38504</v>
      </c>
      <c r="B91" s="121">
        <f>'Dívida Pública - % do PIB'!B175</f>
        <v>0.48035600831478087</v>
      </c>
      <c r="C91" s="91">
        <f>'Dívida Pública - % do PIB'!F175</f>
        <v>0.55731952105037974</v>
      </c>
      <c r="D91" s="122">
        <v>2.3496000000000001</v>
      </c>
    </row>
    <row r="92" spans="1:4" x14ac:dyDescent="0.25">
      <c r="A92" s="119">
        <v>38534</v>
      </c>
      <c r="B92" s="121">
        <f>'Dívida Pública - % do PIB'!B176</f>
        <v>0.48154597224991796</v>
      </c>
      <c r="C92" s="91">
        <f>'Dívida Pública - % do PIB'!F176</f>
        <v>0.55816627114896811</v>
      </c>
      <c r="D92" s="122">
        <v>2.3896999999999999</v>
      </c>
    </row>
    <row r="93" spans="1:4" x14ac:dyDescent="0.25">
      <c r="A93" s="119">
        <v>38565</v>
      </c>
      <c r="B93" s="121">
        <f>'Dívida Pública - % do PIB'!B177</f>
        <v>0.47983668309960231</v>
      </c>
      <c r="C93" s="91">
        <f>'Dívida Pública - % do PIB'!F177</f>
        <v>0.55965732183633765</v>
      </c>
      <c r="D93" s="122">
        <v>2.3628999999999998</v>
      </c>
    </row>
    <row r="94" spans="1:4" x14ac:dyDescent="0.25">
      <c r="A94" s="119">
        <v>38596</v>
      </c>
      <c r="B94" s="121">
        <f>'Dívida Pública - % do PIB'!B178</f>
        <v>0.47652234287651263</v>
      </c>
      <c r="C94" s="91">
        <f>'Dívida Pública - % do PIB'!F178</f>
        <v>0.55698213050295109</v>
      </c>
      <c r="D94" s="122">
        <v>2.2214</v>
      </c>
    </row>
    <row r="95" spans="1:4" x14ac:dyDescent="0.25">
      <c r="A95" s="119">
        <v>38626</v>
      </c>
      <c r="B95" s="121">
        <f>'Dívida Pública - % do PIB'!B179</f>
        <v>0.47529659085159859</v>
      </c>
      <c r="C95" s="91">
        <f>'Dívida Pública - % do PIB'!F179</f>
        <v>0.55895667721005771</v>
      </c>
      <c r="D95" s="122">
        <v>2.2534999999999998</v>
      </c>
    </row>
    <row r="96" spans="1:4" x14ac:dyDescent="0.25">
      <c r="A96" s="119">
        <v>38657</v>
      </c>
      <c r="B96" s="121">
        <f>'Dívida Pública - % do PIB'!B180</f>
        <v>0.47430205376554685</v>
      </c>
      <c r="C96" s="91">
        <f>'Dívida Pública - % do PIB'!F180</f>
        <v>0.55707072738256935</v>
      </c>
      <c r="D96" s="122">
        <v>2.2061999999999999</v>
      </c>
    </row>
    <row r="97" spans="1:4" x14ac:dyDescent="0.25">
      <c r="A97" s="119">
        <v>38687</v>
      </c>
      <c r="B97" s="121">
        <f>'Dívida Pública - % do PIB'!B181</f>
        <v>0.47915486358628284</v>
      </c>
      <c r="C97" s="91">
        <f>'Dívida Pública - % do PIB'!F181</f>
        <v>0.56110634777862267</v>
      </c>
      <c r="D97" s="122">
        <v>2.3399000000000001</v>
      </c>
    </row>
    <row r="98" spans="1:4" x14ac:dyDescent="0.25">
      <c r="A98" s="119">
        <v>38718</v>
      </c>
      <c r="B98" s="121">
        <f>'Dívida Pública - % do PIB'!B182</f>
        <v>0.47779885261815008</v>
      </c>
      <c r="C98" s="91">
        <f>'Dívida Pública - % do PIB'!F182</f>
        <v>0.5664702658828773</v>
      </c>
      <c r="D98" s="122">
        <v>2.2151999999999998</v>
      </c>
    </row>
    <row r="99" spans="1:4" x14ac:dyDescent="0.25">
      <c r="A99" s="119">
        <v>38749</v>
      </c>
      <c r="B99" s="121">
        <f>'Dívida Pública - % do PIB'!B183</f>
        <v>0.47723196153004327</v>
      </c>
      <c r="C99" s="91">
        <f>'Dívida Pública - % do PIB'!F183</f>
        <v>0.56020855798280844</v>
      </c>
      <c r="D99" s="122">
        <v>2.1347</v>
      </c>
    </row>
    <row r="100" spans="1:4" x14ac:dyDescent="0.25">
      <c r="A100" s="119">
        <v>38777</v>
      </c>
      <c r="B100" s="121">
        <f>'Dívida Pública - % do PIB'!B184</f>
        <v>0.47659943987460407</v>
      </c>
      <c r="C100" s="91">
        <f>'Dívida Pública - % do PIB'!F184</f>
        <v>0.5647419424200133</v>
      </c>
      <c r="D100" s="122">
        <v>2.1716000000000002</v>
      </c>
    </row>
    <row r="101" spans="1:4" x14ac:dyDescent="0.25">
      <c r="A101" s="119">
        <v>38808</v>
      </c>
      <c r="B101" s="121">
        <f>'Dívida Pública - % do PIB'!B185</f>
        <v>0.47201983720259644</v>
      </c>
      <c r="C101" s="91">
        <f>'Dívida Pública - % do PIB'!F185</f>
        <v>0.55654266296057064</v>
      </c>
      <c r="D101" s="122">
        <v>2.0884</v>
      </c>
    </row>
    <row r="102" spans="1:4" x14ac:dyDescent="0.25">
      <c r="A102" s="119">
        <v>38838</v>
      </c>
      <c r="B102" s="121">
        <f>'Dívida Pública - % do PIB'!B186</f>
        <v>0.47085442540829892</v>
      </c>
      <c r="C102" s="91">
        <f>'Dívida Pública - % do PIB'!F186</f>
        <v>0.56549583352830335</v>
      </c>
      <c r="D102" s="122">
        <v>2.2997000000000001</v>
      </c>
    </row>
    <row r="103" spans="1:4" x14ac:dyDescent="0.25">
      <c r="A103" s="119">
        <v>38869</v>
      </c>
      <c r="B103" s="121">
        <f>'Dívida Pública - % do PIB'!B187</f>
        <v>0.46958935915565847</v>
      </c>
      <c r="C103" s="91">
        <f>'Dívida Pública - % do PIB'!F187</f>
        <v>0.55540813940435207</v>
      </c>
      <c r="D103" s="122">
        <v>2.1635</v>
      </c>
    </row>
    <row r="104" spans="1:4" x14ac:dyDescent="0.25">
      <c r="A104" s="119">
        <v>38899</v>
      </c>
      <c r="B104" s="121">
        <f>'Dívida Pública - % do PIB'!B188</f>
        <v>0.4681086369248289</v>
      </c>
      <c r="C104" s="91">
        <f>'Dívida Pública - % do PIB'!F188</f>
        <v>0.55894544913738509</v>
      </c>
      <c r="D104" s="122">
        <v>2.1753999999999998</v>
      </c>
    </row>
    <row r="105" spans="1:4" x14ac:dyDescent="0.25">
      <c r="A105" s="119">
        <v>38930</v>
      </c>
      <c r="B105" s="121">
        <f>'Dívida Pública - % do PIB'!B189</f>
        <v>0.46585881998736139</v>
      </c>
      <c r="C105" s="91">
        <f>'Dívida Pública - % do PIB'!F189</f>
        <v>0.55707022908614234</v>
      </c>
      <c r="D105" s="122">
        <v>2.1379999999999999</v>
      </c>
    </row>
    <row r="106" spans="1:4" x14ac:dyDescent="0.25">
      <c r="A106" s="119">
        <v>38961</v>
      </c>
      <c r="B106" s="121">
        <f>'Dívida Pública - % do PIB'!B190</f>
        <v>0.4657356055241384</v>
      </c>
      <c r="C106" s="91">
        <f>'Dívida Pública - % do PIB'!F190</f>
        <v>0.56120528860348651</v>
      </c>
      <c r="D106" s="122">
        <v>2.1734</v>
      </c>
    </row>
    <row r="107" spans="1:4" x14ac:dyDescent="0.25">
      <c r="A107" s="119">
        <v>38991</v>
      </c>
      <c r="B107" s="121">
        <f>'Dívida Pública - % do PIB'!B191</f>
        <v>0.46188524904268913</v>
      </c>
      <c r="C107" s="91">
        <f>'Dívida Pública - % do PIB'!F191</f>
        <v>0.56217668014289912</v>
      </c>
      <c r="D107" s="122">
        <v>2.1421999999999999</v>
      </c>
    </row>
    <row r="108" spans="1:4" x14ac:dyDescent="0.25">
      <c r="A108" s="119">
        <v>39022</v>
      </c>
      <c r="B108" s="121">
        <f>'Dívida Pública - % do PIB'!B192</f>
        <v>0.46017645233166971</v>
      </c>
      <c r="C108" s="91">
        <f>'Dívida Pública - % do PIB'!F192</f>
        <v>0.56012639647436047</v>
      </c>
      <c r="D108" s="122">
        <v>2.1659999999999999</v>
      </c>
    </row>
    <row r="109" spans="1:4" x14ac:dyDescent="0.25">
      <c r="A109" s="119">
        <v>39052</v>
      </c>
      <c r="B109" s="121">
        <f>'Dívida Pública - % do PIB'!B193</f>
        <v>0.46485823589857583</v>
      </c>
      <c r="C109" s="91">
        <f>'Dívida Pública - % do PIB'!F193</f>
        <v>0.55475106579306754</v>
      </c>
      <c r="D109" s="122">
        <v>2.1372</v>
      </c>
    </row>
    <row r="110" spans="1:4" x14ac:dyDescent="0.25">
      <c r="A110" s="119">
        <v>39083</v>
      </c>
      <c r="B110" s="121">
        <f>'Dívida Pública - % do PIB'!B194</f>
        <v>0.45938305859793838</v>
      </c>
      <c r="C110" s="91">
        <f>'Dívida Pública - % do PIB'!F194</f>
        <v>0.5615782723700713</v>
      </c>
      <c r="D110" s="122">
        <v>2.1238999999999999</v>
      </c>
    </row>
    <row r="111" spans="1:4" x14ac:dyDescent="0.25">
      <c r="A111" s="119">
        <v>39114</v>
      </c>
      <c r="B111" s="121">
        <f>'Dívida Pública - % do PIB'!B195</f>
        <v>0.45852368537188343</v>
      </c>
      <c r="C111" s="91">
        <f>'Dívida Pública - % do PIB'!F195</f>
        <v>0.5689096005497315</v>
      </c>
      <c r="D111" s="122">
        <v>2.1173999999999999</v>
      </c>
    </row>
    <row r="112" spans="1:4" x14ac:dyDescent="0.25">
      <c r="A112" s="119">
        <v>39142</v>
      </c>
      <c r="B112" s="121">
        <f>'Dívida Pública - % do PIB'!B196</f>
        <v>0.45810050862572532</v>
      </c>
      <c r="C112" s="91">
        <f>'Dívida Pública - % do PIB'!F196</f>
        <v>0.57237674698710383</v>
      </c>
      <c r="D112" s="122">
        <v>2.0495999999999999</v>
      </c>
    </row>
    <row r="113" spans="1:4" x14ac:dyDescent="0.25">
      <c r="A113" s="119">
        <v>39173</v>
      </c>
      <c r="B113" s="121">
        <f>'Dívida Pública - % do PIB'!B197</f>
        <v>0.45087077905657741</v>
      </c>
      <c r="C113" s="91">
        <f>'Dívida Pública - % do PIB'!F197</f>
        <v>0.57172274061703976</v>
      </c>
      <c r="D113" s="122">
        <v>2.0331000000000001</v>
      </c>
    </row>
    <row r="114" spans="1:4" x14ac:dyDescent="0.25">
      <c r="A114" s="119">
        <v>39203</v>
      </c>
      <c r="B114" s="121">
        <f>'Dívida Pública - % do PIB'!B198</f>
        <v>0.45239217876800858</v>
      </c>
      <c r="C114" s="91">
        <f>'Dívida Pública - % do PIB'!F198</f>
        <v>0.57922378636891847</v>
      </c>
      <c r="D114" s="122">
        <v>1.9280999999999999</v>
      </c>
    </row>
    <row r="115" spans="1:4" x14ac:dyDescent="0.25">
      <c r="A115" s="119">
        <v>39234</v>
      </c>
      <c r="B115" s="121">
        <f>'Dívida Pública - % do PIB'!B199</f>
        <v>0.44800223105811049</v>
      </c>
      <c r="C115" s="91">
        <f>'Dívida Pública - % do PIB'!F199</f>
        <v>0.58225068937156088</v>
      </c>
      <c r="D115" s="122">
        <v>1.9254</v>
      </c>
    </row>
    <row r="116" spans="1:4" x14ac:dyDescent="0.25">
      <c r="A116" s="119">
        <v>39264</v>
      </c>
      <c r="B116" s="121">
        <f>'Dívida Pública - % do PIB'!B200</f>
        <v>0.4473882740207657</v>
      </c>
      <c r="C116" s="91">
        <f>'Dívida Pública - % do PIB'!F200</f>
        <v>0.58331986359788823</v>
      </c>
      <c r="D116" s="122">
        <v>1.8768</v>
      </c>
    </row>
    <row r="117" spans="1:4" x14ac:dyDescent="0.25">
      <c r="A117" s="119">
        <v>39295</v>
      </c>
      <c r="B117" s="121">
        <f>'Dívida Pública - % do PIB'!B201</f>
        <v>0.44102138790359452</v>
      </c>
      <c r="C117" s="91">
        <f>'Dívida Pública - % do PIB'!F201</f>
        <v>0.58472555931192383</v>
      </c>
      <c r="D117" s="122">
        <v>1.9612000000000001</v>
      </c>
    </row>
    <row r="118" spans="1:4" x14ac:dyDescent="0.25">
      <c r="A118" s="119">
        <v>39326</v>
      </c>
      <c r="B118" s="121">
        <f>'Dívida Pública - % do PIB'!B202</f>
        <v>0.44585385039738179</v>
      </c>
      <c r="C118" s="91">
        <f>'Dívida Pública - % do PIB'!F202</f>
        <v>0.57881108384792312</v>
      </c>
      <c r="D118" s="122">
        <v>1.8381000000000001</v>
      </c>
    </row>
    <row r="119" spans="1:4" x14ac:dyDescent="0.25">
      <c r="A119" s="119">
        <v>39356</v>
      </c>
      <c r="B119" s="121">
        <f>'Dívida Pública - % do PIB'!B203</f>
        <v>0.44586903913123088</v>
      </c>
      <c r="C119" s="91">
        <f>'Dívida Pública - % do PIB'!F203</f>
        <v>0.57464250122023375</v>
      </c>
      <c r="D119" s="122">
        <v>1.7432000000000001</v>
      </c>
    </row>
    <row r="120" spans="1:4" x14ac:dyDescent="0.25">
      <c r="A120" s="119">
        <v>39387</v>
      </c>
      <c r="B120" s="121">
        <f>'Dívida Pública - % do PIB'!B204</f>
        <v>0.44095574143224509</v>
      </c>
      <c r="C120" s="91">
        <f>'Dívida Pública - % do PIB'!F204</f>
        <v>0.57238368885738933</v>
      </c>
      <c r="D120" s="122">
        <v>1.7828999999999999</v>
      </c>
    </row>
    <row r="121" spans="1:4" x14ac:dyDescent="0.25">
      <c r="A121" s="119">
        <v>39417</v>
      </c>
      <c r="B121" s="121">
        <f>'Dívida Pública - % do PIB'!B205</f>
        <v>0.44545777174698814</v>
      </c>
      <c r="C121" s="91">
        <f>'Dívida Pública - % do PIB'!F205</f>
        <v>0.56717011800587369</v>
      </c>
      <c r="D121" s="122">
        <v>1.7705</v>
      </c>
    </row>
    <row r="122" spans="1:4" x14ac:dyDescent="0.25">
      <c r="A122" s="119">
        <v>39448</v>
      </c>
      <c r="B122" s="121">
        <f>'Dívida Pública - % do PIB'!B206</f>
        <v>0.4370975070642979</v>
      </c>
      <c r="C122" s="91">
        <f>'Dívida Pública - % do PIB'!F206</f>
        <v>0.57511123458675883</v>
      </c>
      <c r="D122" s="122">
        <v>1.7595000000000001</v>
      </c>
    </row>
    <row r="123" spans="1:4" x14ac:dyDescent="0.25">
      <c r="A123" s="119">
        <v>39479</v>
      </c>
      <c r="B123" s="121">
        <f>'Dívida Pública - % do PIB'!B207</f>
        <v>0.43798526479601213</v>
      </c>
      <c r="C123" s="91">
        <f>'Dívida Pública - % do PIB'!F207</f>
        <v>0.57049342233578748</v>
      </c>
      <c r="D123" s="122">
        <v>1.6825000000000001</v>
      </c>
    </row>
    <row r="124" spans="1:4" x14ac:dyDescent="0.25">
      <c r="A124" s="119">
        <v>39508</v>
      </c>
      <c r="B124" s="121">
        <f>'Dívida Pública - % do PIB'!B208</f>
        <v>0.42999580634077272</v>
      </c>
      <c r="C124" s="91">
        <f>'Dívida Pública - % do PIB'!F208</f>
        <v>0.57090622669495095</v>
      </c>
      <c r="D124" s="122">
        <v>1.7483</v>
      </c>
    </row>
    <row r="125" spans="1:4" x14ac:dyDescent="0.25">
      <c r="A125" s="119">
        <v>39539</v>
      </c>
      <c r="B125" s="121">
        <f>'Dívida Pública - % do PIB'!B209</f>
        <v>0.42824476785088972</v>
      </c>
      <c r="C125" s="91">
        <f>'Dívida Pública - % do PIB'!F209</f>
        <v>0.56529264241125388</v>
      </c>
      <c r="D125" s="122">
        <v>1.6863999999999999</v>
      </c>
    </row>
    <row r="126" spans="1:4" x14ac:dyDescent="0.25">
      <c r="A126" s="119">
        <v>39569</v>
      </c>
      <c r="B126" s="121">
        <f>'Dívida Pública - % do PIB'!B210</f>
        <v>0.43033030614235834</v>
      </c>
      <c r="C126" s="91">
        <f>'Dívida Pública - % do PIB'!F210</f>
        <v>0.55830671463283721</v>
      </c>
      <c r="D126" s="122">
        <v>1.6286</v>
      </c>
    </row>
    <row r="127" spans="1:4" x14ac:dyDescent="0.25">
      <c r="A127" s="119">
        <v>39600</v>
      </c>
      <c r="B127" s="121">
        <f>'Dívida Pública - % do PIB'!B211</f>
        <v>0.42887702371529618</v>
      </c>
      <c r="C127" s="91">
        <f>'Dívida Pública - % do PIB'!F211</f>
        <v>0.55595415367366241</v>
      </c>
      <c r="D127" s="122">
        <v>1.5911</v>
      </c>
    </row>
    <row r="128" spans="1:4" x14ac:dyDescent="0.25">
      <c r="A128" s="119">
        <v>39630</v>
      </c>
      <c r="B128" s="121">
        <f>'Dívida Pública - % do PIB'!B212</f>
        <v>0.42684893805400514</v>
      </c>
      <c r="C128" s="91">
        <f>'Dívida Pública - % do PIB'!F212</f>
        <v>0.55458297319878891</v>
      </c>
      <c r="D128" s="122">
        <v>1.5658000000000001</v>
      </c>
    </row>
    <row r="129" spans="1:4" x14ac:dyDescent="0.25">
      <c r="A129" s="119">
        <v>39661</v>
      </c>
      <c r="B129" s="121">
        <f>'Dívida Pública - % do PIB'!B213</f>
        <v>0.4197556985632292</v>
      </c>
      <c r="C129" s="91">
        <f>'Dívida Pública - % do PIB'!F213</f>
        <v>0.54884170936196841</v>
      </c>
      <c r="D129" s="122">
        <v>1.6335999999999999</v>
      </c>
    </row>
    <row r="130" spans="1:4" x14ac:dyDescent="0.25">
      <c r="A130" s="119">
        <v>39692</v>
      </c>
      <c r="B130" s="121">
        <f>'Dívida Pública - % do PIB'!B214</f>
        <v>0.39959063371258674</v>
      </c>
      <c r="C130" s="91">
        <f>'Dívida Pública - % do PIB'!F214</f>
        <v>0.54830468558368206</v>
      </c>
      <c r="D130" s="122">
        <v>1.9135</v>
      </c>
    </row>
    <row r="131" spans="1:4" x14ac:dyDescent="0.25">
      <c r="A131" s="119">
        <v>39722</v>
      </c>
      <c r="B131" s="121">
        <f>'Dívida Pública - % do PIB'!B215</f>
        <v>0.38311862350345954</v>
      </c>
      <c r="C131" s="91">
        <f>'Dívida Pública - % do PIB'!F215</f>
        <v>0.55058105222526821</v>
      </c>
      <c r="D131" s="122">
        <v>2.1145</v>
      </c>
    </row>
    <row r="132" spans="1:4" x14ac:dyDescent="0.25">
      <c r="A132" s="119">
        <v>39753</v>
      </c>
      <c r="B132" s="121">
        <f>'Dívida Pública - % do PIB'!B216</f>
        <v>0.36963428076625021</v>
      </c>
      <c r="C132" s="91">
        <f>'Dívida Pública - % do PIB'!F216</f>
        <v>0.54655738160429579</v>
      </c>
      <c r="D132" s="122">
        <v>2.3323</v>
      </c>
    </row>
    <row r="133" spans="1:4" x14ac:dyDescent="0.25">
      <c r="A133" s="119">
        <v>39783</v>
      </c>
      <c r="B133" s="121">
        <f>'Dívida Pública - % do PIB'!B217</f>
        <v>0.37566312156547793</v>
      </c>
      <c r="C133" s="91">
        <f>'Dívida Pública - % do PIB'!F217</f>
        <v>0.55980644240788102</v>
      </c>
      <c r="D133" s="122">
        <v>2.3361999999999998</v>
      </c>
    </row>
    <row r="134" spans="1:4" x14ac:dyDescent="0.25">
      <c r="A134" s="119">
        <v>39814</v>
      </c>
      <c r="B134" s="121">
        <f>'Dívida Pública - % do PIB'!B218</f>
        <v>0.38044514133910379</v>
      </c>
      <c r="C134" s="91">
        <f>'Dívida Pública - % do PIB'!F218</f>
        <v>0.56861183308727414</v>
      </c>
      <c r="D134" s="122">
        <v>2.3153999999999999</v>
      </c>
    </row>
    <row r="135" spans="1:4" x14ac:dyDescent="0.25">
      <c r="A135" s="119">
        <v>39845</v>
      </c>
      <c r="B135" s="121">
        <f>'Dívida Pública - % do PIB'!B219</f>
        <v>0.38003821463087661</v>
      </c>
      <c r="C135" s="91">
        <f>'Dívida Pública - % do PIB'!F219</f>
        <v>0.5715288746576509</v>
      </c>
      <c r="D135" s="122">
        <v>2.3776000000000002</v>
      </c>
    </row>
    <row r="136" spans="1:4" x14ac:dyDescent="0.25">
      <c r="A136" s="119">
        <v>39873</v>
      </c>
      <c r="B136" s="121">
        <f>'Dívida Pública - % do PIB'!B220</f>
        <v>0.3804011135380726</v>
      </c>
      <c r="C136" s="91">
        <f>'Dívida Pública - % do PIB'!F220</f>
        <v>0.57469844002382975</v>
      </c>
      <c r="D136" s="122">
        <v>2.3144</v>
      </c>
    </row>
    <row r="137" spans="1:4" x14ac:dyDescent="0.25">
      <c r="A137" s="119">
        <v>39904</v>
      </c>
      <c r="B137" s="121">
        <f>'Dívida Pública - % do PIB'!B221</f>
        <v>0.38647135542651995</v>
      </c>
      <c r="C137" s="91">
        <f>'Dívida Pública - % do PIB'!F221</f>
        <v>0.56786093182606867</v>
      </c>
      <c r="D137" s="122">
        <v>2.1775000000000002</v>
      </c>
    </row>
    <row r="138" spans="1:4" x14ac:dyDescent="0.25">
      <c r="A138" s="119">
        <v>39934</v>
      </c>
      <c r="B138" s="121">
        <f>'Dívida Pública - % do PIB'!B222</f>
        <v>0.39651071736490018</v>
      </c>
      <c r="C138" s="91">
        <f>'Dívida Pública - % do PIB'!F222</f>
        <v>0.57052417857659798</v>
      </c>
      <c r="D138" s="122">
        <v>1.9722</v>
      </c>
    </row>
    <row r="139" spans="1:4" x14ac:dyDescent="0.25">
      <c r="A139" s="119">
        <v>39965</v>
      </c>
      <c r="B139" s="121">
        <f>'Dívida Pública - % do PIB'!B223</f>
        <v>0.39976006983345541</v>
      </c>
      <c r="C139" s="91">
        <f>'Dívida Pública - % do PIB'!F223</f>
        <v>0.58338889189327892</v>
      </c>
      <c r="D139" s="122">
        <v>1.9508000000000001</v>
      </c>
    </row>
    <row r="140" spans="1:4" x14ac:dyDescent="0.25">
      <c r="A140" s="119">
        <v>39995</v>
      </c>
      <c r="B140" s="121">
        <f>'Dívida Pública - % do PIB'!B224</f>
        <v>0.40677882970375634</v>
      </c>
      <c r="C140" s="91">
        <f>'Dívida Pública - % do PIB'!F224</f>
        <v>0.59732563554149531</v>
      </c>
      <c r="D140" s="122">
        <v>1.8717999999999999</v>
      </c>
    </row>
    <row r="141" spans="1:4" x14ac:dyDescent="0.25">
      <c r="A141" s="119">
        <v>40026</v>
      </c>
      <c r="B141" s="121">
        <f>'Dívida Pública - % do PIB'!B225</f>
        <v>0.40655024927293643</v>
      </c>
      <c r="C141" s="91">
        <f>'Dívida Pública - % do PIB'!F225</f>
        <v>0.60802400403977697</v>
      </c>
      <c r="D141" s="122">
        <v>1.8855999999999999</v>
      </c>
    </row>
    <row r="142" spans="1:4" x14ac:dyDescent="0.25">
      <c r="A142" s="119">
        <v>40057</v>
      </c>
      <c r="B142" s="121">
        <f>'Dívida Pública - % do PIB'!B226</f>
        <v>0.41559373778622388</v>
      </c>
      <c r="C142" s="91">
        <f>'Dívida Pública - % do PIB'!F226</f>
        <v>0.60803903563516193</v>
      </c>
      <c r="D142" s="122">
        <v>1.7773000000000001</v>
      </c>
    </row>
    <row r="143" spans="1:4" x14ac:dyDescent="0.25">
      <c r="A143" s="119">
        <v>40087</v>
      </c>
      <c r="B143" s="121">
        <f>'Dívida Pública - % do PIB'!B227</f>
        <v>0.41457932225525934</v>
      </c>
      <c r="C143" s="91">
        <f>'Dívida Pública - % do PIB'!F227</f>
        <v>0.61050687142988147</v>
      </c>
      <c r="D143" s="122">
        <v>1.7432000000000001</v>
      </c>
    </row>
    <row r="144" spans="1:4" x14ac:dyDescent="0.25">
      <c r="A144" s="119">
        <v>40118</v>
      </c>
      <c r="B144" s="121">
        <f>'Dívida Pública - % do PIB'!B228</f>
        <v>0.40989715374245211</v>
      </c>
      <c r="C144" s="91">
        <f>'Dívida Pública - % do PIB'!F228</f>
        <v>0.60297111207683229</v>
      </c>
      <c r="D144" s="122">
        <v>1.7497</v>
      </c>
    </row>
    <row r="145" spans="1:4" x14ac:dyDescent="0.25">
      <c r="A145" s="119">
        <v>40148</v>
      </c>
      <c r="B145" s="121">
        <f>'Dívida Pública - % do PIB'!B229</f>
        <v>0.40884926832848123</v>
      </c>
      <c r="C145" s="91">
        <f>'Dívida Pública - % do PIB'!F229</f>
        <v>0.59207931355386922</v>
      </c>
      <c r="D145" s="122">
        <v>1.7403999999999999</v>
      </c>
    </row>
    <row r="146" spans="1:4" x14ac:dyDescent="0.25">
      <c r="A146" s="119">
        <v>40179</v>
      </c>
      <c r="B146" s="121">
        <f>'Dívida Pública - % do PIB'!B230</f>
        <v>0.39595240349034821</v>
      </c>
      <c r="C146" s="91">
        <f>'Dívida Pública - % do PIB'!F230</f>
        <v>0.59772378095990153</v>
      </c>
      <c r="D146" s="122">
        <v>1.8740000000000001</v>
      </c>
    </row>
    <row r="147" spans="1:4" x14ac:dyDescent="0.25">
      <c r="A147" s="119">
        <v>40210</v>
      </c>
      <c r="B147" s="121">
        <f>'Dívida Pública - % do PIB'!B231</f>
        <v>0.39813479154542492</v>
      </c>
      <c r="C147" s="91">
        <f>'Dívida Pública - % do PIB'!F231</f>
        <v>0.59024068180087907</v>
      </c>
      <c r="D147" s="122">
        <v>1.8102</v>
      </c>
    </row>
    <row r="148" spans="1:4" x14ac:dyDescent="0.25">
      <c r="A148" s="119">
        <v>40238</v>
      </c>
      <c r="B148" s="121">
        <f>'Dívida Pública - % do PIB'!B232</f>
        <v>0.39908459208874986</v>
      </c>
      <c r="C148" s="91">
        <f>'Dívida Pública - % do PIB'!F232</f>
        <v>0.56243875762150553</v>
      </c>
      <c r="D148" s="122">
        <v>1.7802</v>
      </c>
    </row>
    <row r="149" spans="1:4" x14ac:dyDescent="0.25">
      <c r="A149" s="119">
        <v>40269</v>
      </c>
      <c r="B149" s="121">
        <f>'Dívida Pública - % do PIB'!B233</f>
        <v>0.39476908374399272</v>
      </c>
      <c r="C149" s="91">
        <f>'Dívida Pública - % do PIB'!F233</f>
        <v>0.56059374901377357</v>
      </c>
      <c r="D149" s="122">
        <v>1.7298</v>
      </c>
    </row>
    <row r="150" spans="1:4" x14ac:dyDescent="0.25">
      <c r="A150" s="119">
        <v>40299</v>
      </c>
      <c r="B150" s="121">
        <f>'Dívida Pública - % do PIB'!B234</f>
        <v>0.38977061673011026</v>
      </c>
      <c r="C150" s="91">
        <f>'Dívida Pública - % do PIB'!F234</f>
        <v>0.55959791959740812</v>
      </c>
      <c r="D150" s="122">
        <v>1.8159000000000001</v>
      </c>
    </row>
    <row r="151" spans="1:4" x14ac:dyDescent="0.25">
      <c r="A151" s="119">
        <v>40330</v>
      </c>
      <c r="B151" s="121">
        <f>'Dívida Pública - % do PIB'!B235</f>
        <v>0.38885792499929384</v>
      </c>
      <c r="C151" s="91">
        <f>'Dívida Pública - % do PIB'!F235</f>
        <v>0.55782107783193613</v>
      </c>
      <c r="D151" s="122">
        <v>1.8007</v>
      </c>
    </row>
    <row r="152" spans="1:4" x14ac:dyDescent="0.25">
      <c r="A152" s="119">
        <v>40360</v>
      </c>
      <c r="B152" s="121">
        <f>'Dívida Pública - % do PIB'!B236</f>
        <v>0.38996731059242973</v>
      </c>
      <c r="C152" s="91">
        <f>'Dívida Pública - % do PIB'!F236</f>
        <v>0.55537289715975813</v>
      </c>
      <c r="D152" s="122">
        <v>1.7564</v>
      </c>
    </row>
    <row r="153" spans="1:4" x14ac:dyDescent="0.25">
      <c r="A153" s="119">
        <v>40391</v>
      </c>
      <c r="B153" s="121">
        <f>'Dívida Pública - % do PIB'!B237</f>
        <v>0.38763923670293537</v>
      </c>
      <c r="C153" s="91">
        <f>'Dívida Pública - % do PIB'!F237</f>
        <v>0.54983010041903413</v>
      </c>
      <c r="D153" s="122">
        <v>1.7552000000000001</v>
      </c>
    </row>
    <row r="154" spans="1:4" x14ac:dyDescent="0.25">
      <c r="A154" s="119">
        <v>40422</v>
      </c>
      <c r="B154" s="121">
        <f>'Dívida Pública - % do PIB'!B238</f>
        <v>0.38222695431106635</v>
      </c>
      <c r="C154" s="91">
        <f>'Dívida Pública - % do PIB'!F238</f>
        <v>0.5489270657470996</v>
      </c>
      <c r="D154" s="122">
        <v>1.6934</v>
      </c>
    </row>
    <row r="155" spans="1:4" x14ac:dyDescent="0.25">
      <c r="A155" s="119">
        <v>40452</v>
      </c>
      <c r="B155" s="121">
        <f>'Dívida Pública - % do PIB'!B239</f>
        <v>0.37876428932052736</v>
      </c>
      <c r="C155" s="91">
        <f>'Dívida Pública - % do PIB'!F239</f>
        <v>0.55056317364033813</v>
      </c>
      <c r="D155" s="122">
        <v>1.7005999999999999</v>
      </c>
    </row>
    <row r="156" spans="1:4" x14ac:dyDescent="0.25">
      <c r="A156" s="119">
        <v>40483</v>
      </c>
      <c r="B156" s="121">
        <f>'Dívida Pública - % do PIB'!B240</f>
        <v>0.37742961003080688</v>
      </c>
      <c r="C156" s="91">
        <f>'Dívida Pública - % do PIB'!F240</f>
        <v>0.5461335797862602</v>
      </c>
      <c r="D156" s="122">
        <v>1.7153</v>
      </c>
    </row>
    <row r="157" spans="1:4" x14ac:dyDescent="0.25">
      <c r="A157" s="119">
        <v>40513</v>
      </c>
      <c r="B157" s="121">
        <f>'Dívida Pública - % do PIB'!B241</f>
        <v>0.37979369234043436</v>
      </c>
      <c r="C157" s="91">
        <f>'Dívida Pública - % do PIB'!F241</f>
        <v>0.51765333529601143</v>
      </c>
      <c r="D157" s="122">
        <v>1.6654</v>
      </c>
    </row>
    <row r="158" spans="1:4" x14ac:dyDescent="0.25">
      <c r="A158" s="119">
        <v>40544</v>
      </c>
      <c r="B158" s="121">
        <f>'Dívida Pública - % do PIB'!B242</f>
        <v>0.37558032959971271</v>
      </c>
      <c r="C158" s="91">
        <f>'Dívida Pública - % do PIB'!F242</f>
        <v>0.5238551669768462</v>
      </c>
      <c r="D158" s="122">
        <v>1.6726000000000001</v>
      </c>
    </row>
    <row r="159" spans="1:4" x14ac:dyDescent="0.25">
      <c r="A159" s="119">
        <v>40575</v>
      </c>
      <c r="B159" s="121">
        <f>'Dívida Pública - % do PIB'!B243</f>
        <v>0.37476342273838986</v>
      </c>
      <c r="C159" s="91">
        <f>'Dívida Pública - % do PIB'!F243</f>
        <v>0.52352840338093198</v>
      </c>
      <c r="D159" s="122">
        <v>1.6604000000000001</v>
      </c>
    </row>
    <row r="160" spans="1:4" x14ac:dyDescent="0.25">
      <c r="A160" s="119">
        <v>40603</v>
      </c>
      <c r="B160" s="121">
        <f>'Dívida Pública - % do PIB'!B244</f>
        <v>0.37532643805353805</v>
      </c>
      <c r="C160" s="91">
        <f>'Dívida Pública - % do PIB'!F244</f>
        <v>0.52612039539998168</v>
      </c>
      <c r="D160" s="122">
        <v>1.6278999999999999</v>
      </c>
    </row>
    <row r="161" spans="1:4" x14ac:dyDescent="0.25">
      <c r="A161" s="119">
        <v>40634</v>
      </c>
      <c r="B161" s="121">
        <f>'Dívida Pública - % do PIB'!B245</f>
        <v>0.37422624648070957</v>
      </c>
      <c r="C161" s="91">
        <f>'Dívida Pública - % do PIB'!F245</f>
        <v>0.52619981146997286</v>
      </c>
      <c r="D161" s="122">
        <v>1.5725</v>
      </c>
    </row>
    <row r="162" spans="1:4" x14ac:dyDescent="0.25">
      <c r="A162" s="119">
        <v>40664</v>
      </c>
      <c r="B162" s="121">
        <f>'Dívida Pública - % do PIB'!B246</f>
        <v>0.37278442640900239</v>
      </c>
      <c r="C162" s="91">
        <f>'Dívida Pública - % do PIB'!F246</f>
        <v>0.52250337400885405</v>
      </c>
      <c r="D162" s="122">
        <v>1.5790999999999999</v>
      </c>
    </row>
    <row r="163" spans="1:4" x14ac:dyDescent="0.25">
      <c r="A163" s="119">
        <v>40695</v>
      </c>
      <c r="B163" s="121">
        <f>'Dívida Pública - % do PIB'!B247</f>
        <v>0.37084408516991163</v>
      </c>
      <c r="C163" s="91">
        <f>'Dívida Pública - % do PIB'!F247</f>
        <v>0.52352112805773721</v>
      </c>
      <c r="D163" s="122">
        <v>1.5603</v>
      </c>
    </row>
    <row r="164" spans="1:4" x14ac:dyDescent="0.25">
      <c r="A164" s="119">
        <v>40725</v>
      </c>
      <c r="B164" s="121">
        <f>'Dívida Pública - % do PIB'!B248</f>
        <v>0.36798750930843893</v>
      </c>
      <c r="C164" s="91">
        <f>'Dívida Pública - % do PIB'!F248</f>
        <v>0.52490183395059387</v>
      </c>
      <c r="D164" s="122">
        <v>1.5555000000000001</v>
      </c>
    </row>
    <row r="165" spans="1:4" x14ac:dyDescent="0.25">
      <c r="A165" s="119">
        <v>40756</v>
      </c>
      <c r="B165" s="121">
        <f>'Dívida Pública - % do PIB'!B249</f>
        <v>0.36523569468434253</v>
      </c>
      <c r="C165" s="91">
        <f>'Dívida Pública - % do PIB'!F249</f>
        <v>0.52252365154856839</v>
      </c>
      <c r="D165" s="122">
        <v>1.5864</v>
      </c>
    </row>
    <row r="166" spans="1:4" x14ac:dyDescent="0.25">
      <c r="A166" s="119">
        <v>40787</v>
      </c>
      <c r="B166" s="121">
        <f>'Dívida Pública - % do PIB'!B250</f>
        <v>0.3466595203194644</v>
      </c>
      <c r="C166" s="91">
        <f>'Dívida Pública - % do PIB'!F250</f>
        <v>0.52106531638711051</v>
      </c>
      <c r="D166" s="122">
        <v>1.8535999999999999</v>
      </c>
    </row>
    <row r="167" spans="1:4" x14ac:dyDescent="0.25">
      <c r="A167" s="119">
        <v>40817</v>
      </c>
      <c r="B167" s="121">
        <f>'Dívida Pública - % do PIB'!B251</f>
        <v>0.35640461676928542</v>
      </c>
      <c r="C167" s="91">
        <f>'Dívida Pública - % do PIB'!F251</f>
        <v>0.51691279704359816</v>
      </c>
      <c r="D167" s="122">
        <v>1.6878</v>
      </c>
    </row>
    <row r="168" spans="1:4" x14ac:dyDescent="0.25">
      <c r="A168" s="119">
        <v>40848</v>
      </c>
      <c r="B168" s="121">
        <f>'Dívida Pública - % do PIB'!B252</f>
        <v>0.34755036009281987</v>
      </c>
      <c r="C168" s="91">
        <f>'Dívida Pública - % do PIB'!F252</f>
        <v>0.5174826557119655</v>
      </c>
      <c r="D168" s="122">
        <v>1.8102</v>
      </c>
    </row>
    <row r="169" spans="1:4" x14ac:dyDescent="0.25">
      <c r="A169" s="119">
        <v>40878</v>
      </c>
      <c r="B169" s="121">
        <f>'Dívida Pública - % do PIB'!B253</f>
        <v>0.34470183590006537</v>
      </c>
      <c r="C169" s="91">
        <f>'Dívida Pública - % do PIB'!F253</f>
        <v>0.51266176490077886</v>
      </c>
      <c r="D169" s="122">
        <v>1.8751</v>
      </c>
    </row>
    <row r="170" spans="1:4" x14ac:dyDescent="0.25">
      <c r="A170" s="119">
        <v>40909</v>
      </c>
      <c r="B170" s="121">
        <f>'Dívida Pública - % do PIB'!B254</f>
        <v>0.35017998880521073</v>
      </c>
      <c r="C170" s="91">
        <f>'Dívida Pública - % do PIB'!F254</f>
        <v>0.51851894239372021</v>
      </c>
      <c r="D170" s="122">
        <v>1.7384999999999999</v>
      </c>
    </row>
    <row r="171" spans="1:4" x14ac:dyDescent="0.25">
      <c r="A171" s="119">
        <v>40940</v>
      </c>
      <c r="B171" s="121">
        <f>'Dívida Pública - % do PIB'!B255</f>
        <v>0.35188073686332833</v>
      </c>
      <c r="C171" s="91">
        <f>'Dívida Pública - % do PIB'!F255</f>
        <v>0.52274088341835623</v>
      </c>
      <c r="D171" s="122">
        <v>1.7085999999999999</v>
      </c>
    </row>
    <row r="172" spans="1:4" x14ac:dyDescent="0.25">
      <c r="A172" s="119">
        <v>40969</v>
      </c>
      <c r="B172" s="121">
        <f>'Dívida Pública - % do PIB'!B256</f>
        <v>0.34262922707899324</v>
      </c>
      <c r="C172" s="91">
        <f>'Dívida Pública - % do PIB'!F256</f>
        <v>0.52717859656209431</v>
      </c>
      <c r="D172" s="122">
        <v>1.8214999999999999</v>
      </c>
    </row>
    <row r="173" spans="1:4" x14ac:dyDescent="0.25">
      <c r="A173" s="119">
        <v>41000</v>
      </c>
      <c r="B173" s="121">
        <f>'Dívida Pública - % do PIB'!B257</f>
        <v>0.33489370308494687</v>
      </c>
      <c r="C173" s="91">
        <f>'Dívida Pública - % do PIB'!F257</f>
        <v>0.53198568646655919</v>
      </c>
      <c r="D173" s="122">
        <v>1.8912</v>
      </c>
    </row>
    <row r="174" spans="1:4" x14ac:dyDescent="0.25">
      <c r="A174" s="119">
        <v>41030</v>
      </c>
      <c r="B174" s="121">
        <f>'Dívida Pública - % do PIB'!B258</f>
        <v>0.32743469998519292</v>
      </c>
      <c r="C174" s="91">
        <f>'Dívida Pública - % do PIB'!F258</f>
        <v>0.53228927315637953</v>
      </c>
      <c r="D174" s="122">
        <v>2.0217000000000001</v>
      </c>
    </row>
    <row r="175" spans="1:4" x14ac:dyDescent="0.25">
      <c r="A175" s="119">
        <v>41061</v>
      </c>
      <c r="B175" s="121">
        <f>'Dívida Pública - % do PIB'!B259</f>
        <v>0.32784364731289645</v>
      </c>
      <c r="C175" s="91">
        <f>'Dívida Pública - % do PIB'!F259</f>
        <v>0.53420100762485312</v>
      </c>
      <c r="D175" s="122">
        <v>2.0207000000000002</v>
      </c>
    </row>
    <row r="176" spans="1:4" x14ac:dyDescent="0.25">
      <c r="A176" s="119">
        <v>41091</v>
      </c>
      <c r="B176" s="121">
        <f>'Dívida Pública - % do PIB'!B260</f>
        <v>0.32511162685357686</v>
      </c>
      <c r="C176" s="91">
        <f>'Dívida Pública - % do PIB'!F260</f>
        <v>0.53594542752944996</v>
      </c>
      <c r="D176" s="122">
        <v>2.0493999999999999</v>
      </c>
    </row>
    <row r="177" spans="1:4" x14ac:dyDescent="0.25">
      <c r="A177" s="119">
        <v>41122</v>
      </c>
      <c r="B177" s="121">
        <f>'Dívida Pública - % do PIB'!B261</f>
        <v>0.32598232429037599</v>
      </c>
      <c r="C177" s="91">
        <f>'Dívida Pública - % do PIB'!F261</f>
        <v>0.53330634547995814</v>
      </c>
      <c r="D177" s="122">
        <v>2.0366</v>
      </c>
    </row>
    <row r="178" spans="1:4" x14ac:dyDescent="0.25">
      <c r="A178" s="119">
        <v>41153</v>
      </c>
      <c r="B178" s="121">
        <f>'Dívida Pública - % do PIB'!B262</f>
        <v>0.32624070419881396</v>
      </c>
      <c r="C178" s="91">
        <f>'Dívida Pública - % do PIB'!F262</f>
        <v>0.54050259291857583</v>
      </c>
      <c r="D178" s="122">
        <v>2.0299999999999998</v>
      </c>
    </row>
    <row r="179" spans="1:4" x14ac:dyDescent="0.25">
      <c r="A179" s="119">
        <v>41183</v>
      </c>
      <c r="B179" s="121">
        <f>'Dívida Pública - % do PIB'!B263</f>
        <v>0.32457213619145747</v>
      </c>
      <c r="C179" s="91">
        <f>'Dívida Pública - % do PIB'!F263</f>
        <v>0.54555737165580986</v>
      </c>
      <c r="D179" s="122">
        <v>2.0308000000000002</v>
      </c>
    </row>
    <row r="180" spans="1:4" x14ac:dyDescent="0.25">
      <c r="A180" s="119">
        <v>41214</v>
      </c>
      <c r="B180" s="121">
        <f>'Dívida Pública - % do PIB'!B264</f>
        <v>0.32104627092759713</v>
      </c>
      <c r="C180" s="91">
        <f>'Dívida Pública - % do PIB'!F264</f>
        <v>0.54690839079237996</v>
      </c>
      <c r="D180" s="122">
        <v>2.1067999999999998</v>
      </c>
    </row>
    <row r="181" spans="1:4" x14ac:dyDescent="0.25">
      <c r="A181" s="119">
        <v>41244</v>
      </c>
      <c r="B181" s="121">
        <f>'Dívida Pública - % do PIB'!B265</f>
        <v>0.32194399720858363</v>
      </c>
      <c r="C181" s="91">
        <f>'Dívida Pública - % do PIB'!F265</f>
        <v>0.53667189018767292</v>
      </c>
      <c r="D181" s="122">
        <v>2.0428999999999999</v>
      </c>
    </row>
    <row r="182" spans="1:4" x14ac:dyDescent="0.25">
      <c r="A182" s="119">
        <v>41275</v>
      </c>
      <c r="B182" s="121">
        <f>'Dívida Pública - % do PIB'!B266</f>
        <v>0.32155293498339055</v>
      </c>
      <c r="C182" s="91">
        <f>'Dívida Pública - % do PIB'!F266</f>
        <v>0.53961038203711453</v>
      </c>
      <c r="D182" s="122">
        <v>1.9877</v>
      </c>
    </row>
    <row r="183" spans="1:4" x14ac:dyDescent="0.25">
      <c r="A183" s="119">
        <v>41306</v>
      </c>
      <c r="B183" s="121">
        <f>'Dívida Pública - % do PIB'!B267</f>
        <v>0.32572332530523629</v>
      </c>
      <c r="C183" s="91">
        <f>'Dívida Pública - % do PIB'!F267</f>
        <v>0.53996381214714761</v>
      </c>
      <c r="D183" s="122">
        <v>1.9749000000000001</v>
      </c>
    </row>
    <row r="184" spans="1:4" x14ac:dyDescent="0.25">
      <c r="A184" s="119">
        <v>41334</v>
      </c>
      <c r="B184" s="121">
        <f>'Dívida Pública - % do PIB'!B268</f>
        <v>0.32398998405095902</v>
      </c>
      <c r="C184" s="91">
        <f>'Dívida Pública - % do PIB'!F268</f>
        <v>0.54053991908165355</v>
      </c>
      <c r="D184" s="122">
        <v>2.0131999999999999</v>
      </c>
    </row>
    <row r="185" spans="1:4" x14ac:dyDescent="0.25">
      <c r="A185" s="119">
        <v>41365</v>
      </c>
      <c r="B185" s="121">
        <f>'Dívida Pública - % do PIB'!B269</f>
        <v>0.32160464171968473</v>
      </c>
      <c r="C185" s="91">
        <f>'Dívida Pública - % do PIB'!F269</f>
        <v>0.53820706957765951</v>
      </c>
      <c r="D185" s="122">
        <v>2.0011000000000001</v>
      </c>
    </row>
    <row r="186" spans="1:4" x14ac:dyDescent="0.25">
      <c r="A186" s="119">
        <v>41395</v>
      </c>
      <c r="B186" s="121">
        <f>'Dívida Pública - % do PIB'!B270</f>
        <v>0.31534151339300515</v>
      </c>
      <c r="C186" s="91">
        <f>'Dívida Pública - % do PIB'!F270</f>
        <v>0.53973313045622562</v>
      </c>
      <c r="D186" s="122">
        <v>2.1314000000000002</v>
      </c>
    </row>
    <row r="187" spans="1:4" x14ac:dyDescent="0.25">
      <c r="A187" s="119">
        <v>41426</v>
      </c>
      <c r="B187" s="121">
        <f>'Dívida Pública - % do PIB'!B271</f>
        <v>0.31191083043424433</v>
      </c>
      <c r="C187" s="91">
        <f>'Dívida Pública - % do PIB'!F271</f>
        <v>0.53606276796045615</v>
      </c>
      <c r="D187" s="122">
        <v>2.2149999999999999</v>
      </c>
    </row>
    <row r="188" spans="1:4" x14ac:dyDescent="0.25">
      <c r="A188" s="119">
        <v>41456</v>
      </c>
      <c r="B188" s="121">
        <f>'Dívida Pública - % do PIB'!B272</f>
        <v>0.30794394505669925</v>
      </c>
      <c r="C188" s="91">
        <f>'Dívida Pública - % do PIB'!F272</f>
        <v>0.5369239733341985</v>
      </c>
      <c r="D188" s="122">
        <v>2.2896999999999998</v>
      </c>
    </row>
    <row r="189" spans="1:4" x14ac:dyDescent="0.25">
      <c r="A189" s="119">
        <v>41487</v>
      </c>
      <c r="B189" s="121">
        <f>'Dívida Pública - % do PIB'!B273</f>
        <v>0.30580482861712388</v>
      </c>
      <c r="C189" s="91">
        <f>'Dívida Pública - % do PIB'!F273</f>
        <v>0.53444957041531127</v>
      </c>
      <c r="D189" s="122">
        <v>2.3719000000000001</v>
      </c>
    </row>
    <row r="190" spans="1:4" x14ac:dyDescent="0.25">
      <c r="A190" s="119">
        <v>41518</v>
      </c>
      <c r="B190" s="121">
        <f>'Dívida Pública - % do PIB'!B274</f>
        <v>0.31513744642474439</v>
      </c>
      <c r="C190" s="91">
        <f>'Dívida Pública - % do PIB'!F274</f>
        <v>0.5294496168180306</v>
      </c>
      <c r="D190" s="122">
        <v>2.2294</v>
      </c>
    </row>
    <row r="191" spans="1:4" x14ac:dyDescent="0.25">
      <c r="A191" s="119">
        <v>41548</v>
      </c>
      <c r="B191" s="121">
        <f>'Dívida Pública - % do PIB'!B275</f>
        <v>0.31611940225523466</v>
      </c>
      <c r="C191" s="91">
        <f>'Dívida Pública - % do PIB'!F275</f>
        <v>0.53089362168524024</v>
      </c>
      <c r="D191" s="122">
        <v>2.202</v>
      </c>
    </row>
    <row r="192" spans="1:4" x14ac:dyDescent="0.25">
      <c r="A192" s="119">
        <v>41579</v>
      </c>
      <c r="B192" s="121">
        <f>'Dívida Pública - % do PIB'!B276</f>
        <v>0.30575385351823942</v>
      </c>
      <c r="C192" s="91">
        <f>'Dívida Pública - % do PIB'!F276</f>
        <v>0.52722979625365562</v>
      </c>
      <c r="D192" s="122">
        <v>2.3243</v>
      </c>
    </row>
    <row r="193" spans="1:4" x14ac:dyDescent="0.25">
      <c r="A193" s="119">
        <v>41609</v>
      </c>
      <c r="B193" s="121">
        <f>'Dívida Pública - % do PIB'!B277</f>
        <v>0.30503583808220358</v>
      </c>
      <c r="C193" s="91">
        <f>'Dívida Pública - % do PIB'!F277</f>
        <v>0.51541505685233702</v>
      </c>
      <c r="D193" s="122">
        <v>2.3420000000000001</v>
      </c>
    </row>
    <row r="194" spans="1:4" x14ac:dyDescent="0.25">
      <c r="A194" s="119">
        <v>41640</v>
      </c>
      <c r="B194" s="121">
        <f>'Dívida Pública - % do PIB'!B278</f>
        <v>0.29998573898845449</v>
      </c>
      <c r="C194" s="91">
        <f>'Dívida Pública - % do PIB'!F278</f>
        <v>0.52618263143426336</v>
      </c>
      <c r="D194" s="122">
        <v>2.4257</v>
      </c>
    </row>
    <row r="195" spans="1:4" x14ac:dyDescent="0.25">
      <c r="A195" s="119">
        <v>41671</v>
      </c>
      <c r="B195" s="121">
        <f>'Dívida Pública - % do PIB'!B279</f>
        <v>0.30352600239864003</v>
      </c>
      <c r="C195" s="91">
        <f>'Dívida Pública - % do PIB'!F279</f>
        <v>0.51829478652938621</v>
      </c>
      <c r="D195" s="122">
        <v>2.3327</v>
      </c>
    </row>
    <row r="196" spans="1:4" x14ac:dyDescent="0.25">
      <c r="A196" s="119">
        <v>41699</v>
      </c>
      <c r="B196" s="121">
        <f>'Dívida Pública - % do PIB'!B280</f>
        <v>0.30783783331184211</v>
      </c>
      <c r="C196" s="91">
        <f>'Dívida Pública - % do PIB'!F280</f>
        <v>0.51786418106785248</v>
      </c>
      <c r="D196" s="122">
        <v>2.2624</v>
      </c>
    </row>
    <row r="197" spans="1:4" x14ac:dyDescent="0.25">
      <c r="A197" s="119">
        <v>41730</v>
      </c>
      <c r="B197" s="121">
        <f>'Dívida Pública - % do PIB'!B281</f>
        <v>0.3076516274550779</v>
      </c>
      <c r="C197" s="91">
        <f>'Dívida Pública - % do PIB'!F281</f>
        <v>0.51972375566333173</v>
      </c>
      <c r="D197" s="122">
        <v>2.2353999999999998</v>
      </c>
    </row>
    <row r="198" spans="1:4" x14ac:dyDescent="0.25">
      <c r="A198" s="119">
        <v>41760</v>
      </c>
      <c r="B198" s="121">
        <f>'Dívida Pública - % do PIB'!B282</f>
        <v>0.31076469124960915</v>
      </c>
      <c r="C198" s="91">
        <f>'Dívida Pública - % do PIB'!F282</f>
        <v>0.5214291127742704</v>
      </c>
      <c r="D198" s="122">
        <v>2.2383999999999999</v>
      </c>
    </row>
    <row r="199" spans="1:4" x14ac:dyDescent="0.25">
      <c r="A199" s="119">
        <v>41791</v>
      </c>
      <c r="B199" s="121">
        <f>'Dívida Pública - % do PIB'!B283</f>
        <v>0.31479891576191527</v>
      </c>
      <c r="C199" s="91">
        <f>'Dívida Pública - % do PIB'!F283</f>
        <v>0.52751549183148183</v>
      </c>
      <c r="D199" s="122">
        <v>2.2019000000000002</v>
      </c>
    </row>
    <row r="200" spans="1:4" x14ac:dyDescent="0.25">
      <c r="A200" s="119">
        <v>41821</v>
      </c>
      <c r="B200" s="121">
        <f>'Dívida Pública - % do PIB'!B284</f>
        <v>0.316246325306063</v>
      </c>
      <c r="C200" s="91">
        <f>'Dívida Pública - % do PIB'!F284</f>
        <v>0.5321267255428731</v>
      </c>
      <c r="D200" s="122">
        <v>2.2667999999999999</v>
      </c>
    </row>
    <row r="201" spans="1:4" x14ac:dyDescent="0.25">
      <c r="A201" s="119">
        <v>41852</v>
      </c>
      <c r="B201" s="121">
        <f>'Dívida Pública - % do PIB'!B285</f>
        <v>0.32149969506675802</v>
      </c>
      <c r="C201" s="91">
        <f>'Dívida Pública - % do PIB'!F285</f>
        <v>0.53829019101191389</v>
      </c>
      <c r="D201" s="122">
        <v>2.2389999999999999</v>
      </c>
    </row>
    <row r="202" spans="1:4" x14ac:dyDescent="0.25">
      <c r="A202" s="119">
        <v>41883</v>
      </c>
      <c r="B202" s="121">
        <f>'Dívida Pública - % do PIB'!B286</f>
        <v>0.32072646609262434</v>
      </c>
      <c r="C202" s="91">
        <f>'Dívida Pública - % do PIB'!F286</f>
        <v>0.55110966281862317</v>
      </c>
      <c r="D202" s="122">
        <v>2.4504000000000001</v>
      </c>
    </row>
    <row r="203" spans="1:4" x14ac:dyDescent="0.25">
      <c r="A203" s="119">
        <v>41913</v>
      </c>
      <c r="B203" s="121">
        <f>'Dívida Pública - % do PIB'!B287</f>
        <v>0.32218737725630858</v>
      </c>
      <c r="C203" s="91">
        <f>'Dívida Pública - % do PIB'!F287</f>
        <v>0.5542176081316772</v>
      </c>
      <c r="D203" s="122">
        <v>2.4436</v>
      </c>
    </row>
    <row r="204" spans="1:4" x14ac:dyDescent="0.25">
      <c r="A204" s="119">
        <v>41944</v>
      </c>
      <c r="B204" s="121">
        <f>'Dívida Pública - % do PIB'!B288</f>
        <v>0.3216987748298642</v>
      </c>
      <c r="C204" s="91">
        <f>'Dívida Pública - % do PIB'!F288</f>
        <v>0.55988846012582694</v>
      </c>
      <c r="D204" s="122">
        <v>2.5594999999999999</v>
      </c>
    </row>
    <row r="205" spans="1:4" x14ac:dyDescent="0.25">
      <c r="A205" s="119">
        <v>41974</v>
      </c>
      <c r="B205" s="121">
        <f>'Dívida Pública - % do PIB'!B289</f>
        <v>0.32586300494224474</v>
      </c>
      <c r="C205" s="91">
        <f>'Dívida Pública - % do PIB'!F289</f>
        <v>0.56280930992171074</v>
      </c>
      <c r="D205" s="122">
        <v>2.6556000000000002</v>
      </c>
    </row>
    <row r="206" spans="1:4" x14ac:dyDescent="0.25">
      <c r="A206" s="119">
        <v>42005</v>
      </c>
      <c r="B206" s="121">
        <f>'Dívida Pública - % do PIB'!B290</f>
        <v>0.32503865657068587</v>
      </c>
      <c r="C206" s="91">
        <f>'Dívida Pública - % do PIB'!F290</f>
        <v>0.57167295057409573</v>
      </c>
      <c r="D206" s="122">
        <v>2.6617000000000002</v>
      </c>
    </row>
    <row r="207" spans="1:4" x14ac:dyDescent="0.25">
      <c r="A207" s="119">
        <v>42036</v>
      </c>
      <c r="B207" s="121">
        <f>'Dívida Pública - % do PIB'!B291</f>
        <v>0.3230663778662009</v>
      </c>
      <c r="C207" s="91">
        <f>'Dívida Pública - % do PIB'!F291</f>
        <v>0.58292509470843734</v>
      </c>
      <c r="D207" s="122">
        <v>2.8776999999999999</v>
      </c>
    </row>
    <row r="208" spans="1:4" x14ac:dyDescent="0.25">
      <c r="A208" s="119">
        <v>42064</v>
      </c>
      <c r="B208" s="121">
        <f>'Dívida Pública - % do PIB'!B292</f>
        <v>0.3158677491880329</v>
      </c>
      <c r="C208" s="91">
        <f>'Dívida Pública - % do PIB'!F292</f>
        <v>0.5949651671700088</v>
      </c>
      <c r="D208" s="122">
        <v>3.2073999999999998</v>
      </c>
    </row>
    <row r="209" spans="1:4" x14ac:dyDescent="0.25">
      <c r="A209" s="119">
        <v>42095</v>
      </c>
      <c r="B209" s="121">
        <f>'Dívida Pública - % do PIB'!B293</f>
        <v>0.32347693244576792</v>
      </c>
      <c r="C209" s="91">
        <f>'Dívida Pública - % do PIB'!F293</f>
        <v>0.59116374942749861</v>
      </c>
      <c r="D209" s="122">
        <v>2.9929999999999999</v>
      </c>
    </row>
    <row r="210" spans="1:4" x14ac:dyDescent="0.25">
      <c r="A210" s="119">
        <v>42125</v>
      </c>
      <c r="B210" s="121">
        <f>'Dívida Pública - % do PIB'!B294</f>
        <v>0.32391419090025997</v>
      </c>
      <c r="C210" s="91">
        <f>'Dívida Pública - % do PIB'!F294</f>
        <v>0.60212128018234945</v>
      </c>
      <c r="D210" s="122">
        <v>3.1781000000000001</v>
      </c>
    </row>
    <row r="211" spans="1:4" x14ac:dyDescent="0.25">
      <c r="A211" s="119">
        <v>42156</v>
      </c>
      <c r="B211" s="121">
        <f>'Dívida Pública - % do PIB'!B295</f>
        <v>0.33228034573247234</v>
      </c>
      <c r="C211" s="91">
        <f>'Dívida Pública - % do PIB'!F295</f>
        <v>0.60748047819707296</v>
      </c>
      <c r="D211" s="122">
        <v>3.1019000000000001</v>
      </c>
    </row>
    <row r="212" spans="1:4" x14ac:dyDescent="0.25">
      <c r="A212" s="119">
        <v>42186</v>
      </c>
      <c r="B212" s="121">
        <f>'Dívida Pública - % do PIB'!B296</f>
        <v>0.32909302213261976</v>
      </c>
      <c r="C212" s="91">
        <f>'Dívida Pública - % do PIB'!F296</f>
        <v>0.62163245283758584</v>
      </c>
      <c r="D212" s="122">
        <v>3.3934000000000002</v>
      </c>
    </row>
    <row r="213" spans="1:4" x14ac:dyDescent="0.25">
      <c r="A213" s="119">
        <v>42217</v>
      </c>
      <c r="B213" s="121">
        <f>'Dívida Pública - % do PIB'!B297</f>
        <v>0.3247320055200405</v>
      </c>
      <c r="C213" s="91">
        <f>'Dívida Pública - % do PIB'!F297</f>
        <v>0.62991583008376317</v>
      </c>
      <c r="D213" s="122">
        <v>3.6461000000000001</v>
      </c>
    </row>
    <row r="214" spans="1:4" x14ac:dyDescent="0.25">
      <c r="A214" s="119">
        <v>42248</v>
      </c>
      <c r="B214" s="121">
        <f>'Dívida Pública - % do PIB'!B298</f>
        <v>0.32016903144821596</v>
      </c>
      <c r="C214" s="91">
        <f>'Dívida Pública - % do PIB'!F298</f>
        <v>0.63647692813590029</v>
      </c>
      <c r="D214" s="122">
        <v>3.9722</v>
      </c>
    </row>
    <row r="215" spans="1:4" x14ac:dyDescent="0.25">
      <c r="A215" s="119">
        <v>42278</v>
      </c>
      <c r="B215" s="121">
        <f>'Dívida Pública - % do PIB'!B299</f>
        <v>0.33050219198940578</v>
      </c>
      <c r="C215" s="91">
        <f>'Dívida Pública - % do PIB'!F299</f>
        <v>0.63903971283687155</v>
      </c>
      <c r="D215" s="122">
        <v>3.8582000000000001</v>
      </c>
    </row>
    <row r="216" spans="1:4" x14ac:dyDescent="0.25">
      <c r="A216" s="119">
        <v>42309</v>
      </c>
      <c r="B216" s="121">
        <f>'Dívida Pública - % do PIB'!B300</f>
        <v>0.33888886418852071</v>
      </c>
      <c r="C216" s="91">
        <f>'Dívida Pública - % do PIB'!F300</f>
        <v>0.64262052617088328</v>
      </c>
      <c r="D216" s="122">
        <v>3.8498999999999999</v>
      </c>
    </row>
    <row r="217" spans="1:4" x14ac:dyDescent="0.25">
      <c r="A217" s="119">
        <v>42339</v>
      </c>
      <c r="B217" s="121">
        <f>'Dívida Pública - % do PIB'!B301</f>
        <v>0.35639825097189076</v>
      </c>
      <c r="C217" s="91">
        <f>'Dívida Pública - % do PIB'!F301</f>
        <v>0.65504712939279708</v>
      </c>
      <c r="D217" s="122">
        <v>3.9041999999999999</v>
      </c>
    </row>
    <row r="218" spans="1:4" x14ac:dyDescent="0.25">
      <c r="A218" s="119">
        <v>42370</v>
      </c>
      <c r="B218" s="121">
        <f>'Dívida Pública - % do PIB'!B302</f>
        <v>0.35334316253754366</v>
      </c>
      <c r="C218" s="91">
        <f>'Dívida Pública - % do PIB'!F302</f>
        <v>0.66504097765132175</v>
      </c>
      <c r="D218" s="122">
        <v>4.0422000000000002</v>
      </c>
    </row>
    <row r="219" spans="1:4" x14ac:dyDescent="0.25">
      <c r="A219" s="119">
        <v>42401</v>
      </c>
      <c r="B219" s="121">
        <f>'Dívida Pública - % do PIB'!B303</f>
        <v>0.36280136026743459</v>
      </c>
      <c r="C219" s="91">
        <f>'Dívida Pública - % do PIB'!F303</f>
        <v>0.66649921350965757</v>
      </c>
      <c r="D219" s="122">
        <v>3.9790000000000001</v>
      </c>
    </row>
    <row r="220" spans="1:4" x14ac:dyDescent="0.25">
      <c r="A220" s="119">
        <v>42430</v>
      </c>
      <c r="B220" s="121">
        <f>'Dívida Pública - % do PIB'!B304</f>
        <v>0.3834573569381296</v>
      </c>
      <c r="C220" s="91">
        <f>'Dívida Pública - % do PIB'!F304</f>
        <v>0.66355052600584663</v>
      </c>
      <c r="D220" s="122">
        <v>3.5583</v>
      </c>
    </row>
    <row r="221" spans="1:4" x14ac:dyDescent="0.25">
      <c r="A221" s="119">
        <v>42461</v>
      </c>
      <c r="B221" s="121">
        <f>'Dívida Pública - % do PIB'!B305</f>
        <v>0.38947290379661087</v>
      </c>
      <c r="C221" s="91">
        <f>'Dívida Pública - % do PIB'!F305</f>
        <v>0.66756613563013845</v>
      </c>
      <c r="D221" s="122">
        <v>3.4502000000000002</v>
      </c>
    </row>
    <row r="222" spans="1:4" x14ac:dyDescent="0.25">
      <c r="A222" s="119">
        <v>42491</v>
      </c>
      <c r="B222" s="121">
        <f>'Dívida Pública - % do PIB'!B306</f>
        <v>0.39182661506894156</v>
      </c>
      <c r="C222" s="91">
        <f>'Dívida Pública - % do PIB'!F306</f>
        <v>0.67753117823699083</v>
      </c>
      <c r="D222" s="122">
        <v>3.5945</v>
      </c>
    </row>
    <row r="223" spans="1:4" x14ac:dyDescent="0.25">
      <c r="A223" s="119">
        <v>42522</v>
      </c>
      <c r="B223" s="121">
        <f>'Dívida Pública - % do PIB'!B307</f>
        <v>0.41385352616132914</v>
      </c>
      <c r="C223" s="117">
        <f>'Dívida Pública - % do PIB'!F307</f>
        <v>0.67579427160786609</v>
      </c>
      <c r="D223" s="122">
        <v>3.2092000000000001</v>
      </c>
    </row>
    <row r="224" spans="1:4" x14ac:dyDescent="0.25">
      <c r="A224" s="119">
        <v>42552</v>
      </c>
      <c r="B224" s="121">
        <f>'Dívida Pública - % do PIB'!B308</f>
        <v>0.41937338909640626</v>
      </c>
      <c r="C224" s="117">
        <f>'Dívida Pública - % do PIB'!F308</f>
        <v>0.68713949374599337</v>
      </c>
      <c r="D224" s="122">
        <v>3.2753999999999999</v>
      </c>
    </row>
    <row r="225" spans="1:4" x14ac:dyDescent="0.25">
      <c r="A225" s="119">
        <v>42583</v>
      </c>
      <c r="B225" s="121">
        <f>'Dívida Pública - % do PIB'!B309</f>
        <v>0.42801154045027856</v>
      </c>
      <c r="C225" s="117">
        <f>'Dívida Pública - % do PIB'!F309</f>
        <v>0.69317663787875616</v>
      </c>
      <c r="D225" s="122">
        <v>3.2397</v>
      </c>
    </row>
    <row r="226" spans="1:4" x14ac:dyDescent="0.25">
      <c r="A226" s="119">
        <v>42614</v>
      </c>
      <c r="B226" s="121">
        <f>'Dívida Pública - % do PIB'!B310</f>
        <v>0.4369542200189962</v>
      </c>
      <c r="C226" s="117">
        <f>'Dívida Pública - % do PIB'!F310</f>
        <v>0.70073093351544735</v>
      </c>
      <c r="D226" s="122">
        <v>3.2456</v>
      </c>
    </row>
    <row r="227" spans="1:4" x14ac:dyDescent="0.25">
      <c r="A227" s="119">
        <v>42644</v>
      </c>
      <c r="B227" s="121">
        <f>'Dívida Pública - % do PIB'!B311</f>
        <v>0.44016598585721667</v>
      </c>
      <c r="C227" s="117">
        <f>'Dívida Pública - % do PIB'!F311</f>
        <v>0.70003108064226416</v>
      </c>
      <c r="D227" s="122">
        <v>3.1804999999999999</v>
      </c>
    </row>
    <row r="228" spans="1:4" x14ac:dyDescent="0.25">
      <c r="A228" s="119">
        <v>42675</v>
      </c>
      <c r="B228" s="121">
        <f>'Dívida Pública - % do PIB'!B312</f>
        <v>0.44151877409815821</v>
      </c>
      <c r="C228" s="117">
        <f>'Dívida Pública - % do PIB'!F312</f>
        <v>0.71091149576452928</v>
      </c>
      <c r="D228" s="122">
        <v>3.3961000000000001</v>
      </c>
    </row>
    <row r="229" spans="1:4" x14ac:dyDescent="0.25">
      <c r="A229" s="119">
        <v>42705</v>
      </c>
      <c r="B229" s="121">
        <f>'Dívida Pública - % do PIB'!B313</f>
        <v>0.46218376330703287</v>
      </c>
      <c r="C229" s="117">
        <f>'Dívida Pública - % do PIB'!F313</f>
        <v>0.69952501009789092</v>
      </c>
      <c r="D229" s="122">
        <v>3.2585000000000002</v>
      </c>
    </row>
    <row r="230" spans="1:4" x14ac:dyDescent="0.25">
      <c r="A230" s="119">
        <v>42736</v>
      </c>
      <c r="B230" s="121">
        <f>'Dívida Pública - % do PIB'!B314</f>
        <v>0.46492688489226958</v>
      </c>
      <c r="C230" s="117">
        <f>'Dívida Pública - % do PIB'!F314</f>
        <v>0.6986150576415604</v>
      </c>
      <c r="D230" s="122">
        <v>3.1263999999999998</v>
      </c>
    </row>
    <row r="231" spans="1:4" x14ac:dyDescent="0.25">
      <c r="A231" s="119">
        <v>42767</v>
      </c>
      <c r="B231" s="121">
        <f>'Dívida Pública - % do PIB'!B315</f>
        <v>0.4727493210494903</v>
      </c>
      <c r="C231" s="117">
        <f>'Dívida Pública - % do PIB'!F315</f>
        <v>0.70410551433872304</v>
      </c>
      <c r="D231" s="122">
        <v>3.0987</v>
      </c>
    </row>
    <row r="232" spans="1:4" x14ac:dyDescent="0.25">
      <c r="A232" s="119">
        <v>42795</v>
      </c>
      <c r="B232" s="121">
        <f>'Dívida Pública - % do PIB'!B316</f>
        <v>0.47593483294880534</v>
      </c>
      <c r="C232" s="117">
        <f>'Dívida Pública - % do PIB'!F316</f>
        <v>0.71328482601055188</v>
      </c>
      <c r="D232" s="122">
        <v>3.1678000000000002</v>
      </c>
    </row>
    <row r="233" spans="1:4" x14ac:dyDescent="0.25">
      <c r="A233" s="119">
        <v>42826</v>
      </c>
      <c r="B233" s="165">
        <f>'Dívida Pública - % do PIB'!B317</f>
        <v>0.4753714764956023</v>
      </c>
      <c r="C233" s="117">
        <f>'Dívida Pública - % do PIB'!F317</f>
        <v>0.71465412873336509</v>
      </c>
      <c r="D233" s="122">
        <v>3.1978</v>
      </c>
    </row>
    <row r="234" spans="1:4" x14ac:dyDescent="0.25">
      <c r="A234" s="119">
        <v>42856</v>
      </c>
      <c r="B234" s="165">
        <f>'Dívida Pública - % do PIB'!B318</f>
        <v>0.48047035122684384</v>
      </c>
      <c r="C234" s="117">
        <f>'Dívida Pública - % do PIB'!F318</f>
        <v>0.72395666169114592</v>
      </c>
      <c r="D234" s="122">
        <v>3.2431000000000001</v>
      </c>
    </row>
    <row r="235" spans="1:4" x14ac:dyDescent="0.25">
      <c r="A235" s="119">
        <v>42887</v>
      </c>
      <c r="B235" s="165">
        <f>'Dívida Pública - % do PIB'!B319</f>
        <v>0.48473400155042429</v>
      </c>
      <c r="C235" s="117">
        <f>'Dívida Pública - % do PIB'!F319</f>
        <v>0.72792030452384393</v>
      </c>
      <c r="D235" s="122">
        <v>3.3075999999999999</v>
      </c>
    </row>
    <row r="236" spans="1:4" x14ac:dyDescent="0.25">
      <c r="A236" s="119">
        <v>42917</v>
      </c>
      <c r="B236" s="165">
        <f>'Dívida Pública - % do PIB'!B320</f>
        <v>0.49720488545497632</v>
      </c>
      <c r="C236" s="117">
        <f>'Dívida Pública - % do PIB'!F320</f>
        <v>0.73231770007157193</v>
      </c>
      <c r="D236" s="122">
        <v>3.1301000000000001</v>
      </c>
    </row>
    <row r="237" spans="1:4" x14ac:dyDescent="0.25">
      <c r="A237" s="119">
        <v>42948</v>
      </c>
      <c r="B237" s="165">
        <f>'Dívida Pública - % do PIB'!B321</f>
        <v>0.50155587229012455</v>
      </c>
      <c r="C237" s="117">
        <f>'Dívida Pública - % do PIB'!F321</f>
        <v>0.73694254819736105</v>
      </c>
      <c r="D237" s="122">
        <v>3.1465000000000001</v>
      </c>
    </row>
    <row r="238" spans="1:4" x14ac:dyDescent="0.25">
      <c r="A238" s="119">
        <v>42979</v>
      </c>
      <c r="B238" s="165">
        <f>'Dívida Pública - % do PIB'!B322</f>
        <v>0.50827350506751456</v>
      </c>
      <c r="C238" s="117">
        <f>'Dívida Pública - % do PIB'!F322</f>
        <v>0.73809893269321436</v>
      </c>
      <c r="D238" s="122">
        <v>3.1674000000000002</v>
      </c>
    </row>
    <row r="239" spans="1:4" x14ac:dyDescent="0.25">
      <c r="A239" s="119">
        <v>43009</v>
      </c>
      <c r="B239" s="165">
        <f>'Dívida Pública - % do PIB'!B323</f>
        <v>0.50650501522256863</v>
      </c>
      <c r="C239" s="117">
        <f>'Dívida Pública - % do PIB'!F323</f>
        <v>0.74277069989020483</v>
      </c>
      <c r="D239" s="122">
        <v>3.2763</v>
      </c>
    </row>
    <row r="240" spans="1:4" x14ac:dyDescent="0.25">
      <c r="A240" s="119">
        <v>43040</v>
      </c>
      <c r="B240" s="165">
        <f>'Dívida Pública - % do PIB'!B324</f>
        <v>0.50991362643173599</v>
      </c>
      <c r="C240" s="117">
        <f>'Dívida Pública - % do PIB'!F324</f>
        <v>0.74226790330119075</v>
      </c>
      <c r="D240" s="122">
        <v>3.2610000000000001</v>
      </c>
    </row>
    <row r="241" spans="1:4" x14ac:dyDescent="0.25">
      <c r="A241" s="119">
        <v>43070</v>
      </c>
      <c r="B241" s="165">
        <f>'Dívida Pública - % do PIB'!B325</f>
        <v>0.51569710169466032</v>
      </c>
      <c r="C241" s="117">
        <f>'Dívida Pública - % do PIB'!F325</f>
        <v>0.74004920288680065</v>
      </c>
      <c r="D241" s="200">
        <v>3.3073999999999999</v>
      </c>
    </row>
    <row r="242" spans="1:4" x14ac:dyDescent="0.25">
      <c r="A242" s="119">
        <v>43101</v>
      </c>
      <c r="B242" s="165">
        <f>'Dívida Pública - % do PIB'!B326</f>
        <v>0.51722195266730331</v>
      </c>
      <c r="C242" s="117">
        <f>'Dívida Pública - % do PIB'!F326</f>
        <v>0.74453965012851098</v>
      </c>
      <c r="D242" s="200">
        <v>3.1617999999999999</v>
      </c>
    </row>
    <row r="243" spans="1:4" x14ac:dyDescent="0.25">
      <c r="A243" s="119">
        <v>43132</v>
      </c>
      <c r="B243" s="165">
        <f>'Dívida Pública - % do PIB'!B327</f>
        <v>0.51977646598212646</v>
      </c>
      <c r="C243" s="117">
        <f>'Dívida Pública - % do PIB'!F327</f>
        <v>0.75081114459177123</v>
      </c>
      <c r="D243" s="200">
        <v>3.2443</v>
      </c>
    </row>
    <row r="244" spans="1:4" x14ac:dyDescent="0.25">
      <c r="A244" s="119">
        <v>43160</v>
      </c>
      <c r="B244" s="165">
        <f>'Dívida Pública - % do PIB'!B328</f>
        <v>0.52348570087063939</v>
      </c>
      <c r="C244" s="117">
        <f>'Dívida Pública - % do PIB'!F328</f>
        <v>0.75343094945183886</v>
      </c>
      <c r="D244" s="200">
        <v>3.3231999999999999</v>
      </c>
    </row>
    <row r="245" spans="1:4" x14ac:dyDescent="0.25">
      <c r="A245" s="119">
        <v>43191</v>
      </c>
      <c r="B245" s="165">
        <f>'Dívida Pública - % do PIB'!B329</f>
        <v>0.51769886295561629</v>
      </c>
      <c r="C245" s="117">
        <f>'Dívida Pública - % do PIB'!F329</f>
        <v>0.7575675465236551</v>
      </c>
      <c r="D245" s="200">
        <v>3.4805000000000001</v>
      </c>
    </row>
    <row r="246" spans="1:4" x14ac:dyDescent="0.25">
      <c r="A246" s="119">
        <v>43221</v>
      </c>
      <c r="B246" s="165">
        <f>'Dívida Pública - % do PIB'!B330</f>
        <v>0.51206978635725242</v>
      </c>
      <c r="C246" s="117">
        <f>'Dívida Pública - % do PIB'!F330</f>
        <v>0.7693392645152568</v>
      </c>
      <c r="D246" s="200">
        <v>3.7364000000000002</v>
      </c>
    </row>
    <row r="247" spans="1:4" x14ac:dyDescent="0.25">
      <c r="A247" s="119">
        <v>43252</v>
      </c>
      <c r="B247" s="165">
        <f>'Dívida Pública - % do PIB'!B331</f>
        <v>0.51397898545202869</v>
      </c>
      <c r="C247" s="117">
        <f>'Dívida Pública - % do PIB'!F331</f>
        <v>0.77162460300842028</v>
      </c>
      <c r="D247" s="200">
        <v>3.8552</v>
      </c>
    </row>
    <row r="248" spans="1:4" x14ac:dyDescent="0.25">
      <c r="A248" s="119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Fatores Condicionantes da DLSP</vt:lpstr>
      <vt:lpstr>Taxa implícita com e sem swaps</vt:lpstr>
      <vt:lpstr>Selic real ex-ante</vt:lpstr>
      <vt:lpstr>IPCA</vt:lpstr>
      <vt:lpstr>DLSP até 1997</vt:lpstr>
      <vt:lpstr>Dívida Pública - Valor</vt:lpstr>
      <vt:lpstr>Reservas</vt:lpstr>
      <vt:lpstr>Dívida Pública - % do PIB</vt:lpstr>
      <vt:lpstr>Composição da dívida pública</vt:lpstr>
      <vt:lpstr>Dívida - Câmbio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</dc:creator>
  <cp:lastModifiedBy>Rafael Bianchini</cp:lastModifiedBy>
  <dcterms:created xsi:type="dcterms:W3CDTF">2015-12-29T22:29:36Z</dcterms:created>
  <dcterms:modified xsi:type="dcterms:W3CDTF">2018-09-27T01:20:14Z</dcterms:modified>
</cp:coreProperties>
</file>