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5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6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7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8.xml" ContentType="application/vnd.openxmlformats-officedocument.drawing+xml"/>
  <Override PartName="/xl/charts/chart2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9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\Documents\Análises\Base de dados\Demografia e Previdência\"/>
    </mc:Choice>
  </mc:AlternateContent>
  <bookViews>
    <workbookView xWindow="240" yWindow="195" windowWidth="21075" windowHeight="9975" firstSheet="3" activeTab="6" xr2:uid="{00000000-000D-0000-FFFF-FFFF00000000}"/>
  </bookViews>
  <sheets>
    <sheet name="Expectativa de Vida - BM" sheetId="5" r:id="rId1"/>
    <sheet name="Fecundidade - BM" sheetId="10" r:id="rId2"/>
    <sheet name="Exp de Vida Fecundidade - IBGE" sheetId="13" r:id="rId3"/>
    <sheet name="Brasil x Mundo" sheetId="6" r:id="rId4"/>
    <sheet name="Comparativo - Brasil x Emergent" sheetId="11" r:id="rId5"/>
    <sheet name="STN - Mensal" sheetId="1" r:id="rId6"/>
    <sheet name="Dados - Anual" sheetId="3" r:id="rId7"/>
    <sheet name="OECD" sheetId="8" r:id="rId8"/>
    <sheet name="Comparativo - Brasil x OECD" sheetId="9" r:id="rId9"/>
    <sheet name="Benefícios - Quantidade" sheetId="15" r:id="rId10"/>
    <sheet name="Benefícios segundo grupo" sheetId="18" r:id="rId11"/>
    <sheet name="Benefícios - Valor urb e rur" sheetId="19" r:id="rId12"/>
    <sheet name="Salário Mínimo" sheetId="20" r:id="rId13"/>
    <sheet name="Composição do déficit" sheetId="21" r:id="rId14"/>
    <sheet name="União" sheetId="22" r:id="rId15"/>
  </sheets>
  <externalReferences>
    <externalReference r:id="rId16"/>
  </externalReferences>
  <definedNames>
    <definedName name="_xlnm._FilterDatabase" localSheetId="6" hidden="1">'Dados - Anual'!$C$1:$D$14865</definedName>
    <definedName name="_xlnm._FilterDatabase" localSheetId="7" hidden="1">OECD!$A$1:$H$970</definedName>
  </definedNames>
  <calcPr calcId="171027"/>
</workbook>
</file>

<file path=xl/calcChain.xml><?xml version="1.0" encoding="utf-8"?>
<calcChain xmlns="http://schemas.openxmlformats.org/spreadsheetml/2006/main">
  <c r="N22" i="3" l="1"/>
  <c r="H22" i="3"/>
  <c r="G22" i="3"/>
  <c r="F22" i="3"/>
  <c r="E22" i="3"/>
  <c r="D22" i="3"/>
  <c r="C22" i="3"/>
  <c r="IS20" i="1"/>
  <c r="IS19" i="1"/>
  <c r="IS24" i="1"/>
  <c r="IS31" i="1"/>
  <c r="IS30" i="1"/>
  <c r="IS29" i="1"/>
  <c r="IS28" i="1"/>
  <c r="IS18" i="1"/>
  <c r="IS17" i="1"/>
  <c r="IS16" i="1"/>
  <c r="IS15" i="1"/>
  <c r="IS45" i="1"/>
  <c r="IS44" i="1"/>
  <c r="IS43" i="1"/>
  <c r="IS42" i="1"/>
  <c r="IS32" i="1" l="1"/>
  <c r="E276" i="20"/>
  <c r="E280" i="20"/>
  <c r="E284" i="20"/>
  <c r="D23" i="20"/>
  <c r="D24" i="20"/>
  <c r="D25" i="20"/>
  <c r="D26" i="20"/>
  <c r="D27" i="20"/>
  <c r="D28" i="20"/>
  <c r="D29" i="20"/>
  <c r="D30" i="20"/>
  <c r="D31" i="20"/>
  <c r="D32" i="20"/>
  <c r="D33" i="20"/>
  <c r="D34" i="20"/>
  <c r="D35" i="20"/>
  <c r="D36" i="20"/>
  <c r="D37" i="20"/>
  <c r="D38" i="20"/>
  <c r="D39" i="20"/>
  <c r="D40" i="20"/>
  <c r="D41" i="20"/>
  <c r="D42" i="20"/>
  <c r="D43" i="20"/>
  <c r="D44" i="20"/>
  <c r="D45" i="20"/>
  <c r="D46" i="20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62" i="20"/>
  <c r="D63" i="20"/>
  <c r="D64" i="20"/>
  <c r="D65" i="20"/>
  <c r="D66" i="20"/>
  <c r="D67" i="20"/>
  <c r="D68" i="20"/>
  <c r="D69" i="20"/>
  <c r="D70" i="20"/>
  <c r="D71" i="20"/>
  <c r="D72" i="20"/>
  <c r="D73" i="20"/>
  <c r="D74" i="20"/>
  <c r="D75" i="20"/>
  <c r="D76" i="20"/>
  <c r="D77" i="20"/>
  <c r="D78" i="20"/>
  <c r="D79" i="20"/>
  <c r="D80" i="20"/>
  <c r="D81" i="20"/>
  <c r="D82" i="20"/>
  <c r="D83" i="20"/>
  <c r="D84" i="20"/>
  <c r="D85" i="20"/>
  <c r="D86" i="20"/>
  <c r="D87" i="20"/>
  <c r="D88" i="20"/>
  <c r="D89" i="20"/>
  <c r="D90" i="20"/>
  <c r="D91" i="20"/>
  <c r="D92" i="20"/>
  <c r="D93" i="20"/>
  <c r="D94" i="20"/>
  <c r="D95" i="20"/>
  <c r="D96" i="20"/>
  <c r="D97" i="20"/>
  <c r="D98" i="20"/>
  <c r="D99" i="20"/>
  <c r="D100" i="20"/>
  <c r="D101" i="20"/>
  <c r="D102" i="20"/>
  <c r="D103" i="20"/>
  <c r="D104" i="20"/>
  <c r="D105" i="20"/>
  <c r="D106" i="20"/>
  <c r="D107" i="20"/>
  <c r="D108" i="20"/>
  <c r="D109" i="20"/>
  <c r="D110" i="20"/>
  <c r="D111" i="20"/>
  <c r="D112" i="20"/>
  <c r="D113" i="20"/>
  <c r="D114" i="20"/>
  <c r="D115" i="20"/>
  <c r="D116" i="20"/>
  <c r="D117" i="20"/>
  <c r="D118" i="20"/>
  <c r="D119" i="20"/>
  <c r="D120" i="20"/>
  <c r="D121" i="20"/>
  <c r="D122" i="20"/>
  <c r="D123" i="20"/>
  <c r="D124" i="20"/>
  <c r="D125" i="20"/>
  <c r="D126" i="20"/>
  <c r="D127" i="20"/>
  <c r="D128" i="20"/>
  <c r="D129" i="20"/>
  <c r="D130" i="20"/>
  <c r="D131" i="20"/>
  <c r="D132" i="20"/>
  <c r="D133" i="20"/>
  <c r="D134" i="20"/>
  <c r="D135" i="20"/>
  <c r="D136" i="20"/>
  <c r="D137" i="20"/>
  <c r="D138" i="20"/>
  <c r="D139" i="20"/>
  <c r="D140" i="20"/>
  <c r="D141" i="20"/>
  <c r="D142" i="20"/>
  <c r="D143" i="20"/>
  <c r="D144" i="20"/>
  <c r="D145" i="20"/>
  <c r="D146" i="20"/>
  <c r="D147" i="20"/>
  <c r="D148" i="20"/>
  <c r="D149" i="20"/>
  <c r="D150" i="20"/>
  <c r="D151" i="20"/>
  <c r="D152" i="20"/>
  <c r="D153" i="20"/>
  <c r="D154" i="20"/>
  <c r="D155" i="20"/>
  <c r="D156" i="20"/>
  <c r="D157" i="20"/>
  <c r="D158" i="20"/>
  <c r="D159" i="20"/>
  <c r="D160" i="20"/>
  <c r="D161" i="20"/>
  <c r="D162" i="20"/>
  <c r="D163" i="20"/>
  <c r="D164" i="20"/>
  <c r="D165" i="20"/>
  <c r="D166" i="20"/>
  <c r="D167" i="20"/>
  <c r="D168" i="20"/>
  <c r="D169" i="20"/>
  <c r="D170" i="20"/>
  <c r="D171" i="20"/>
  <c r="D172" i="20"/>
  <c r="D173" i="20"/>
  <c r="D174" i="20"/>
  <c r="D175" i="20"/>
  <c r="D176" i="20"/>
  <c r="D177" i="20"/>
  <c r="D178" i="20"/>
  <c r="D179" i="20"/>
  <c r="D180" i="20"/>
  <c r="D181" i="20"/>
  <c r="D182" i="20"/>
  <c r="D183" i="20"/>
  <c r="D184" i="20"/>
  <c r="D185" i="20"/>
  <c r="D186" i="20"/>
  <c r="D187" i="20"/>
  <c r="D188" i="20"/>
  <c r="D189" i="20"/>
  <c r="D190" i="20"/>
  <c r="D191" i="20"/>
  <c r="D192" i="20"/>
  <c r="D193" i="20"/>
  <c r="D194" i="20"/>
  <c r="D195" i="20"/>
  <c r="D196" i="20"/>
  <c r="D197" i="20"/>
  <c r="D198" i="20"/>
  <c r="D199" i="20"/>
  <c r="D200" i="20"/>
  <c r="D201" i="20"/>
  <c r="D202" i="20"/>
  <c r="D203" i="20"/>
  <c r="D204" i="20"/>
  <c r="D205" i="20"/>
  <c r="D206" i="20"/>
  <c r="D207" i="20"/>
  <c r="D208" i="20"/>
  <c r="D209" i="20"/>
  <c r="D210" i="20"/>
  <c r="D211" i="20"/>
  <c r="D212" i="20"/>
  <c r="D213" i="20"/>
  <c r="D214" i="20"/>
  <c r="D215" i="20"/>
  <c r="D216" i="20"/>
  <c r="D217" i="20"/>
  <c r="D218" i="20"/>
  <c r="D219" i="20"/>
  <c r="D220" i="20"/>
  <c r="D221" i="20"/>
  <c r="D222" i="20"/>
  <c r="D223" i="20"/>
  <c r="D224" i="20"/>
  <c r="D225" i="20"/>
  <c r="D226" i="20"/>
  <c r="D227" i="20"/>
  <c r="D228" i="20"/>
  <c r="D229" i="20"/>
  <c r="D230" i="20"/>
  <c r="D231" i="20"/>
  <c r="D232" i="20"/>
  <c r="D233" i="20"/>
  <c r="D234" i="20"/>
  <c r="D235" i="20"/>
  <c r="D236" i="20"/>
  <c r="D237" i="20"/>
  <c r="D238" i="20"/>
  <c r="D239" i="20"/>
  <c r="D240" i="20"/>
  <c r="D241" i="20"/>
  <c r="D242" i="20"/>
  <c r="D243" i="20"/>
  <c r="D244" i="20"/>
  <c r="D245" i="20"/>
  <c r="D246" i="20"/>
  <c r="D247" i="20"/>
  <c r="D248" i="20"/>
  <c r="D249" i="20"/>
  <c r="D250" i="20"/>
  <c r="D251" i="20"/>
  <c r="D252" i="20"/>
  <c r="D253" i="20"/>
  <c r="D254" i="20"/>
  <c r="D255" i="20"/>
  <c r="D256" i="20"/>
  <c r="D257" i="20"/>
  <c r="D258" i="20"/>
  <c r="D259" i="20"/>
  <c r="D260" i="20"/>
  <c r="D261" i="20"/>
  <c r="D262" i="20"/>
  <c r="D263" i="20"/>
  <c r="D264" i="20"/>
  <c r="D265" i="20"/>
  <c r="D266" i="20"/>
  <c r="D267" i="20"/>
  <c r="D268" i="20"/>
  <c r="D269" i="20"/>
  <c r="D270" i="20"/>
  <c r="D271" i="20"/>
  <c r="D272" i="20"/>
  <c r="D273" i="20"/>
  <c r="E273" i="20" s="1"/>
  <c r="D274" i="20"/>
  <c r="E274" i="20" s="1"/>
  <c r="D275" i="20"/>
  <c r="E275" i="20" s="1"/>
  <c r="D276" i="20"/>
  <c r="D277" i="20"/>
  <c r="E277" i="20" s="1"/>
  <c r="D278" i="20"/>
  <c r="E278" i="20" s="1"/>
  <c r="D279" i="20"/>
  <c r="E279" i="20" s="1"/>
  <c r="D280" i="20"/>
  <c r="D281" i="20"/>
  <c r="E281" i="20" s="1"/>
  <c r="D282" i="20"/>
  <c r="E282" i="20" s="1"/>
  <c r="D283" i="20"/>
  <c r="E283" i="20" s="1"/>
  <c r="D284" i="20"/>
  <c r="D3" i="20"/>
  <c r="D4" i="20"/>
  <c r="D5" i="20"/>
  <c r="D6" i="20"/>
  <c r="D7" i="20"/>
  <c r="D8" i="20"/>
  <c r="D9" i="20"/>
  <c r="D10" i="20"/>
  <c r="D11" i="20"/>
  <c r="D12" i="20"/>
  <c r="D13" i="20"/>
  <c r="D14" i="20"/>
  <c r="D15" i="20"/>
  <c r="D16" i="20"/>
  <c r="D17" i="20"/>
  <c r="D18" i="20"/>
  <c r="D19" i="20"/>
  <c r="D20" i="20"/>
  <c r="D21" i="20"/>
  <c r="D22" i="20"/>
  <c r="D2" i="20"/>
  <c r="IR45" i="1" l="1"/>
  <c r="S22" i="3" s="1"/>
  <c r="IR44" i="1"/>
  <c r="R22" i="3" s="1"/>
  <c r="IR43" i="1"/>
  <c r="Q22" i="3" s="1"/>
  <c r="IR42" i="1"/>
  <c r="P22" i="3" s="1"/>
  <c r="IR31" i="1"/>
  <c r="IR30" i="1"/>
  <c r="IR29" i="1"/>
  <c r="IR32" i="1" s="1"/>
  <c r="IR28" i="1"/>
  <c r="IR24" i="1"/>
  <c r="IR20" i="1"/>
  <c r="IR19" i="1"/>
  <c r="IR18" i="1"/>
  <c r="IR17" i="1"/>
  <c r="IR16" i="1"/>
  <c r="IR15" i="1"/>
  <c r="C9" i="22" l="1"/>
  <c r="G9" i="22" s="1"/>
  <c r="G6" i="22"/>
  <c r="G7" i="22"/>
  <c r="F6" i="22"/>
  <c r="F7" i="22"/>
  <c r="F3" i="22"/>
  <c r="IQ45" i="1" l="1"/>
  <c r="IQ44" i="1"/>
  <c r="IQ43" i="1"/>
  <c r="IQ42" i="1"/>
  <c r="IQ31" i="1"/>
  <c r="IQ30" i="1"/>
  <c r="IQ29" i="1"/>
  <c r="IQ32" i="1" s="1"/>
  <c r="IQ28" i="1"/>
  <c r="IQ20" i="1"/>
  <c r="IQ19" i="1"/>
  <c r="IQ18" i="1"/>
  <c r="IQ17" i="1"/>
  <c r="IQ16" i="1"/>
  <c r="IQ15" i="1"/>
  <c r="IQ24" i="1"/>
  <c r="IP20" i="1" l="1"/>
  <c r="IP19" i="1"/>
  <c r="IP18" i="1"/>
  <c r="IP17" i="1"/>
  <c r="IP16" i="1"/>
  <c r="IP15" i="1"/>
  <c r="IP31" i="1"/>
  <c r="IP30" i="1"/>
  <c r="IP29" i="1"/>
  <c r="IP28" i="1"/>
  <c r="IP24" i="1"/>
  <c r="IP45" i="1"/>
  <c r="IP44" i="1"/>
  <c r="IP43" i="1"/>
  <c r="IP42" i="1"/>
  <c r="IP32" i="1" l="1"/>
  <c r="IO31" i="1"/>
  <c r="IO30" i="1"/>
  <c r="IO29" i="1"/>
  <c r="IO28" i="1"/>
  <c r="IO20" i="1"/>
  <c r="IO19" i="1"/>
  <c r="IO18" i="1"/>
  <c r="IO17" i="1"/>
  <c r="IO16" i="1"/>
  <c r="IO15" i="1"/>
  <c r="IO24" i="1"/>
  <c r="IO45" i="1"/>
  <c r="IO44" i="1"/>
  <c r="IO43" i="1"/>
  <c r="IO42" i="1"/>
  <c r="IO32" i="1" l="1"/>
  <c r="J22" i="3"/>
  <c r="K22" i="3"/>
  <c r="L22" i="3"/>
  <c r="IN45" i="1" l="1"/>
  <c r="IN44" i="1"/>
  <c r="IN43" i="1"/>
  <c r="IN42" i="1"/>
  <c r="IN31" i="1"/>
  <c r="IN30" i="1"/>
  <c r="IN29" i="1"/>
  <c r="IN32" i="1" s="1"/>
  <c r="IN28" i="1"/>
  <c r="IN24" i="1"/>
  <c r="IN20" i="1"/>
  <c r="IN19" i="1"/>
  <c r="IN18" i="1"/>
  <c r="IN17" i="1"/>
  <c r="IN16" i="1"/>
  <c r="IN15" i="1"/>
  <c r="IM31" i="1" l="1"/>
  <c r="IM30" i="1"/>
  <c r="IM29" i="1"/>
  <c r="IM32" i="1" s="1"/>
  <c r="IM28" i="1"/>
  <c r="IM15" i="1"/>
  <c r="IM24" i="1"/>
  <c r="IM20" i="1"/>
  <c r="IM19" i="1"/>
  <c r="IM18" i="1"/>
  <c r="IM17" i="1"/>
  <c r="IM16" i="1"/>
  <c r="IM45" i="1"/>
  <c r="IM44" i="1"/>
  <c r="IM43" i="1"/>
  <c r="IM42" i="1"/>
  <c r="S45" i="3" l="1"/>
  <c r="R45" i="3"/>
  <c r="Q45" i="3"/>
  <c r="P45" i="3"/>
  <c r="N45" i="3"/>
  <c r="G45" i="3"/>
  <c r="H45" i="3"/>
  <c r="D45" i="3"/>
  <c r="C45" i="3"/>
  <c r="IK45" i="1" l="1"/>
  <c r="IL45" i="1"/>
  <c r="IK44" i="1"/>
  <c r="IL44" i="1"/>
  <c r="IK43" i="1"/>
  <c r="IL43" i="1"/>
  <c r="IK42" i="1"/>
  <c r="IL42" i="1"/>
  <c r="IK24" i="1"/>
  <c r="IL24" i="1"/>
  <c r="IK20" i="1"/>
  <c r="IL20" i="1"/>
  <c r="IK19" i="1"/>
  <c r="IL19" i="1"/>
  <c r="IK31" i="1"/>
  <c r="IL31" i="1"/>
  <c r="IK30" i="1"/>
  <c r="IL30" i="1"/>
  <c r="IK29" i="1"/>
  <c r="IL29" i="1"/>
  <c r="IK28" i="1"/>
  <c r="IL28" i="1"/>
  <c r="IK18" i="1"/>
  <c r="IL18" i="1"/>
  <c r="F45" i="3" s="1"/>
  <c r="IK17" i="1"/>
  <c r="IL17" i="1"/>
  <c r="E45" i="3" s="1"/>
  <c r="IK16" i="1"/>
  <c r="IL16" i="1"/>
  <c r="IK15" i="1"/>
  <c r="IL15" i="1"/>
  <c r="IK32" i="1" l="1"/>
  <c r="IL32" i="1"/>
  <c r="K45" i="3"/>
  <c r="J45" i="3"/>
  <c r="L45" i="3"/>
  <c r="IH45" i="1" l="1"/>
  <c r="II45" i="1"/>
  <c r="IJ45" i="1"/>
  <c r="IH44" i="1"/>
  <c r="II44" i="1"/>
  <c r="IJ44" i="1"/>
  <c r="IH43" i="1"/>
  <c r="II43" i="1"/>
  <c r="IJ43" i="1"/>
  <c r="IH42" i="1"/>
  <c r="II42" i="1"/>
  <c r="IJ42" i="1"/>
  <c r="IH31" i="1"/>
  <c r="II31" i="1"/>
  <c r="IJ31" i="1"/>
  <c r="IH30" i="1"/>
  <c r="II30" i="1"/>
  <c r="IJ30" i="1"/>
  <c r="IH29" i="1"/>
  <c r="II29" i="1"/>
  <c r="IJ29" i="1"/>
  <c r="IH28" i="1"/>
  <c r="II28" i="1"/>
  <c r="IJ28" i="1"/>
  <c r="IH24" i="1"/>
  <c r="II24" i="1"/>
  <c r="IJ24" i="1"/>
  <c r="IH20" i="1"/>
  <c r="II20" i="1"/>
  <c r="IJ20" i="1"/>
  <c r="IH19" i="1"/>
  <c r="II19" i="1"/>
  <c r="IJ19" i="1"/>
  <c r="IH18" i="1"/>
  <c r="II18" i="1"/>
  <c r="IJ18" i="1"/>
  <c r="IH17" i="1"/>
  <c r="II17" i="1"/>
  <c r="IJ17" i="1"/>
  <c r="IH16" i="1"/>
  <c r="II16" i="1"/>
  <c r="IJ16" i="1"/>
  <c r="IH15" i="1"/>
  <c r="II15" i="1"/>
  <c r="IJ15" i="1"/>
  <c r="IJ32" i="1" l="1"/>
  <c r="II32" i="1"/>
  <c r="IH32" i="1"/>
  <c r="O4" i="19"/>
  <c r="F4" i="19"/>
  <c r="H3" i="21" l="1"/>
  <c r="F4" i="21" l="1"/>
  <c r="F3" i="21"/>
  <c r="F2" i="21"/>
  <c r="B6" i="21" l="1"/>
  <c r="E4" i="20" l="1"/>
  <c r="E5" i="20"/>
  <c r="E6" i="20"/>
  <c r="E7" i="20"/>
  <c r="E8" i="20"/>
  <c r="E12" i="20"/>
  <c r="E13" i="20"/>
  <c r="E14" i="20"/>
  <c r="E15" i="20"/>
  <c r="E16" i="20"/>
  <c r="E20" i="20"/>
  <c r="E21" i="20"/>
  <c r="E22" i="20"/>
  <c r="E23" i="20"/>
  <c r="E24" i="20"/>
  <c r="E28" i="20"/>
  <c r="E29" i="20"/>
  <c r="E30" i="20"/>
  <c r="E31" i="20"/>
  <c r="E32" i="20"/>
  <c r="E36" i="20"/>
  <c r="E37" i="20"/>
  <c r="E38" i="20"/>
  <c r="E39" i="20"/>
  <c r="E40" i="20"/>
  <c r="E44" i="20"/>
  <c r="E45" i="20"/>
  <c r="E46" i="20"/>
  <c r="E47" i="20"/>
  <c r="E48" i="20"/>
  <c r="E52" i="20"/>
  <c r="E53" i="20"/>
  <c r="E54" i="20"/>
  <c r="E55" i="20"/>
  <c r="E56" i="20"/>
  <c r="E60" i="20"/>
  <c r="E61" i="20"/>
  <c r="E62" i="20"/>
  <c r="E63" i="20"/>
  <c r="E64" i="20"/>
  <c r="E68" i="20"/>
  <c r="E69" i="20"/>
  <c r="E70" i="20"/>
  <c r="E71" i="20"/>
  <c r="E72" i="20"/>
  <c r="E76" i="20"/>
  <c r="E77" i="20"/>
  <c r="E78" i="20"/>
  <c r="E79" i="20"/>
  <c r="E80" i="20"/>
  <c r="E84" i="20"/>
  <c r="E85" i="20"/>
  <c r="E86" i="20"/>
  <c r="E87" i="20"/>
  <c r="E88" i="20"/>
  <c r="E92" i="20"/>
  <c r="E93" i="20"/>
  <c r="E94" i="20"/>
  <c r="E95" i="20"/>
  <c r="E96" i="20"/>
  <c r="E100" i="20"/>
  <c r="E101" i="20"/>
  <c r="E102" i="20"/>
  <c r="E103" i="20"/>
  <c r="E104" i="20"/>
  <c r="E108" i="20"/>
  <c r="E109" i="20"/>
  <c r="E110" i="20"/>
  <c r="E111" i="20"/>
  <c r="E112" i="20"/>
  <c r="E116" i="20"/>
  <c r="E117" i="20"/>
  <c r="E118" i="20"/>
  <c r="E119" i="20"/>
  <c r="E120" i="20"/>
  <c r="E124" i="20"/>
  <c r="E125" i="20"/>
  <c r="E126" i="20"/>
  <c r="E127" i="20"/>
  <c r="E128" i="20"/>
  <c r="E132" i="20"/>
  <c r="E133" i="20"/>
  <c r="E134" i="20"/>
  <c r="E135" i="20"/>
  <c r="E136" i="20"/>
  <c r="E140" i="20"/>
  <c r="E141" i="20"/>
  <c r="E142" i="20"/>
  <c r="E143" i="20"/>
  <c r="E144" i="20"/>
  <c r="E148" i="20"/>
  <c r="E149" i="20"/>
  <c r="E150" i="20"/>
  <c r="E151" i="20"/>
  <c r="E152" i="20"/>
  <c r="E156" i="20"/>
  <c r="E157" i="20"/>
  <c r="E158" i="20"/>
  <c r="E159" i="20"/>
  <c r="E160" i="20"/>
  <c r="E164" i="20"/>
  <c r="E165" i="20"/>
  <c r="E166" i="20"/>
  <c r="E167" i="20"/>
  <c r="E168" i="20"/>
  <c r="E172" i="20"/>
  <c r="E173" i="20"/>
  <c r="E174" i="20"/>
  <c r="E175" i="20"/>
  <c r="E176" i="20"/>
  <c r="E180" i="20"/>
  <c r="E181" i="20"/>
  <c r="E182" i="20"/>
  <c r="E183" i="20"/>
  <c r="E184" i="20"/>
  <c r="E188" i="20"/>
  <c r="E189" i="20"/>
  <c r="E190" i="20"/>
  <c r="E191" i="20"/>
  <c r="E192" i="20"/>
  <c r="E196" i="20"/>
  <c r="E197" i="20"/>
  <c r="E198" i="20"/>
  <c r="E199" i="20"/>
  <c r="E200" i="20"/>
  <c r="E204" i="20"/>
  <c r="E205" i="20"/>
  <c r="E206" i="20"/>
  <c r="E207" i="20"/>
  <c r="E208" i="20"/>
  <c r="E212" i="20"/>
  <c r="E213" i="20"/>
  <c r="E214" i="20"/>
  <c r="E215" i="20"/>
  <c r="E216" i="20"/>
  <c r="E217" i="20"/>
  <c r="E220" i="20"/>
  <c r="E223" i="20"/>
  <c r="E224" i="20"/>
  <c r="E228" i="20"/>
  <c r="E229" i="20"/>
  <c r="E230" i="20"/>
  <c r="E231" i="20"/>
  <c r="E232" i="20"/>
  <c r="E233" i="20"/>
  <c r="E236" i="20"/>
  <c r="E237" i="20"/>
  <c r="E238" i="20"/>
  <c r="E239" i="20"/>
  <c r="E240" i="20"/>
  <c r="E244" i="20"/>
  <c r="E245" i="20"/>
  <c r="E246" i="20"/>
  <c r="E247" i="20"/>
  <c r="E248" i="20"/>
  <c r="E252" i="20"/>
  <c r="E253" i="20"/>
  <c r="E254" i="20"/>
  <c r="E255" i="20"/>
  <c r="E256" i="20"/>
  <c r="E260" i="20"/>
  <c r="E261" i="20"/>
  <c r="E262" i="20"/>
  <c r="E263" i="20"/>
  <c r="E264" i="20"/>
  <c r="E268" i="20"/>
  <c r="E269" i="20"/>
  <c r="E270" i="20"/>
  <c r="E271" i="20"/>
  <c r="E272" i="20"/>
  <c r="E3" i="20"/>
  <c r="E9" i="20"/>
  <c r="E10" i="20"/>
  <c r="E11" i="20"/>
  <c r="E17" i="20"/>
  <c r="E18" i="20"/>
  <c r="E19" i="20"/>
  <c r="E25" i="20"/>
  <c r="E26" i="20"/>
  <c r="E27" i="20"/>
  <c r="E33" i="20"/>
  <c r="E34" i="20"/>
  <c r="E35" i="20"/>
  <c r="E41" i="20"/>
  <c r="E42" i="20"/>
  <c r="E43" i="20"/>
  <c r="E49" i="20"/>
  <c r="E50" i="20"/>
  <c r="E51" i="20"/>
  <c r="E57" i="20"/>
  <c r="E58" i="20"/>
  <c r="E59" i="20"/>
  <c r="E65" i="20"/>
  <c r="E66" i="20"/>
  <c r="E67" i="20"/>
  <c r="E73" i="20"/>
  <c r="E74" i="20"/>
  <c r="E75" i="20"/>
  <c r="E81" i="20"/>
  <c r="E82" i="20"/>
  <c r="E83" i="20"/>
  <c r="E89" i="20"/>
  <c r="E90" i="20"/>
  <c r="E91" i="20"/>
  <c r="E97" i="20"/>
  <c r="E98" i="20"/>
  <c r="E99" i="20"/>
  <c r="E105" i="20"/>
  <c r="E106" i="20"/>
  <c r="E107" i="20"/>
  <c r="E113" i="20"/>
  <c r="E114" i="20"/>
  <c r="E115" i="20"/>
  <c r="E121" i="20"/>
  <c r="E122" i="20"/>
  <c r="E123" i="20"/>
  <c r="E129" i="20"/>
  <c r="E130" i="20"/>
  <c r="E131" i="20"/>
  <c r="E137" i="20"/>
  <c r="E138" i="20"/>
  <c r="E139" i="20"/>
  <c r="E145" i="20"/>
  <c r="E146" i="20"/>
  <c r="E147" i="20"/>
  <c r="E153" i="20"/>
  <c r="E154" i="20"/>
  <c r="E155" i="20"/>
  <c r="E161" i="20"/>
  <c r="E162" i="20"/>
  <c r="E163" i="20"/>
  <c r="E169" i="20"/>
  <c r="E170" i="20"/>
  <c r="E171" i="20"/>
  <c r="E177" i="20"/>
  <c r="E178" i="20"/>
  <c r="E179" i="20"/>
  <c r="E185" i="20"/>
  <c r="E186" i="20"/>
  <c r="E187" i="20"/>
  <c r="E193" i="20"/>
  <c r="E194" i="20"/>
  <c r="E195" i="20"/>
  <c r="E201" i="20"/>
  <c r="E202" i="20"/>
  <c r="E203" i="20"/>
  <c r="E209" i="20"/>
  <c r="E210" i="20"/>
  <c r="E211" i="20"/>
  <c r="E218" i="20"/>
  <c r="E219" i="20"/>
  <c r="E221" i="20"/>
  <c r="E222" i="20"/>
  <c r="E225" i="20"/>
  <c r="E226" i="20"/>
  <c r="E227" i="20"/>
  <c r="E234" i="20"/>
  <c r="E235" i="20"/>
  <c r="E241" i="20"/>
  <c r="E242" i="20"/>
  <c r="E243" i="20"/>
  <c r="E249" i="20"/>
  <c r="E250" i="20"/>
  <c r="E251" i="20"/>
  <c r="E257" i="20"/>
  <c r="E258" i="20"/>
  <c r="E259" i="20"/>
  <c r="E265" i="20"/>
  <c r="E266" i="20"/>
  <c r="E267" i="20"/>
  <c r="E2" i="20"/>
  <c r="IG15" i="1"/>
  <c r="HU15" i="1"/>
  <c r="AI14" i="19"/>
  <c r="I34" i="19"/>
  <c r="F34" i="19"/>
  <c r="F31" i="19"/>
  <c r="G31" i="19"/>
  <c r="H31" i="19"/>
  <c r="I31" i="19"/>
  <c r="J31" i="19"/>
  <c r="K31" i="19"/>
  <c r="L31" i="19"/>
  <c r="M31" i="19"/>
  <c r="N31" i="19"/>
  <c r="O31" i="19"/>
  <c r="P31" i="19"/>
  <c r="Q31" i="19"/>
  <c r="R31" i="19"/>
  <c r="S31" i="19"/>
  <c r="E31" i="19"/>
  <c r="AI20" i="19"/>
  <c r="AH20" i="19"/>
  <c r="AI18" i="19"/>
  <c r="AI12" i="19"/>
  <c r="AI13" i="19"/>
  <c r="AI15" i="19"/>
  <c r="AI16" i="19"/>
  <c r="AI17" i="19"/>
  <c r="AI11" i="19"/>
  <c r="AH18" i="19"/>
  <c r="AH12" i="19"/>
  <c r="AH13" i="19"/>
  <c r="AH14" i="19"/>
  <c r="AH15" i="19"/>
  <c r="AH16" i="19"/>
  <c r="AH17" i="19"/>
  <c r="AH11" i="19"/>
  <c r="V23" i="19"/>
  <c r="W23" i="19"/>
  <c r="X23" i="19" s="1"/>
  <c r="V24" i="19"/>
  <c r="X24" i="19" s="1"/>
  <c r="W24" i="19"/>
  <c r="V25" i="19"/>
  <c r="W25" i="19"/>
  <c r="V26" i="19"/>
  <c r="X26" i="19" s="1"/>
  <c r="W26" i="19"/>
  <c r="V27" i="19"/>
  <c r="W27" i="19"/>
  <c r="X27" i="19" s="1"/>
  <c r="V28" i="19"/>
  <c r="X28" i="19" s="1"/>
  <c r="W28" i="19"/>
  <c r="V29" i="19"/>
  <c r="W29" i="19"/>
  <c r="V22" i="19"/>
  <c r="W22" i="19"/>
  <c r="V12" i="19"/>
  <c r="W12" i="19"/>
  <c r="X12" i="19" s="1"/>
  <c r="V13" i="19"/>
  <c r="W13" i="19"/>
  <c r="X13" i="19"/>
  <c r="V14" i="19"/>
  <c r="X14" i="19" s="1"/>
  <c r="W14" i="19"/>
  <c r="V15" i="19"/>
  <c r="W15" i="19"/>
  <c r="V16" i="19"/>
  <c r="W16" i="19"/>
  <c r="V17" i="19"/>
  <c r="W17" i="19"/>
  <c r="X17" i="19"/>
  <c r="V18" i="19"/>
  <c r="X18" i="19" s="1"/>
  <c r="W18" i="19"/>
  <c r="V11" i="19"/>
  <c r="W11" i="19"/>
  <c r="O1" i="19"/>
  <c r="O3" i="19"/>
  <c r="M4" i="15"/>
  <c r="M2" i="15"/>
  <c r="M3" i="15"/>
  <c r="M5" i="15"/>
  <c r="N2" i="15"/>
  <c r="N3" i="15"/>
  <c r="N4" i="15"/>
  <c r="N5" i="15"/>
  <c r="Z32" i="18"/>
  <c r="AB47" i="18"/>
  <c r="AB48" i="18"/>
  <c r="AB49" i="18"/>
  <c r="AB50" i="18"/>
  <c r="AB51" i="18"/>
  <c r="AB52" i="18"/>
  <c r="Z20" i="18"/>
  <c r="Z21" i="18"/>
  <c r="Z53" i="18" s="1"/>
  <c r="AA20" i="18"/>
  <c r="AA53" i="18" s="1"/>
  <c r="AA21" i="18"/>
  <c r="AB46" i="18"/>
  <c r="AA19" i="18"/>
  <c r="Z19" i="18"/>
  <c r="AA18" i="18"/>
  <c r="Z18" i="18"/>
  <c r="AA17" i="18"/>
  <c r="Z17" i="18"/>
  <c r="AA16" i="18"/>
  <c r="Z16" i="18"/>
  <c r="AA15" i="18"/>
  <c r="Z15" i="18"/>
  <c r="AA14" i="18"/>
  <c r="Z14" i="18"/>
  <c r="AA13" i="18"/>
  <c r="Z13" i="18"/>
  <c r="L18" i="15"/>
  <c r="IG29" i="1"/>
  <c r="IG32" i="1" s="1"/>
  <c r="IG30" i="1"/>
  <c r="IG31" i="1"/>
  <c r="IG24" i="1"/>
  <c r="N32" i="3"/>
  <c r="N33" i="3"/>
  <c r="N34" i="3"/>
  <c r="N35" i="3"/>
  <c r="N36" i="3"/>
  <c r="N37" i="3"/>
  <c r="N38" i="3"/>
  <c r="N39" i="3"/>
  <c r="N40" i="3"/>
  <c r="N41" i="3"/>
  <c r="N42" i="3"/>
  <c r="N43" i="3"/>
  <c r="N31" i="3"/>
  <c r="CH31" i="1"/>
  <c r="CI31" i="1"/>
  <c r="CJ31" i="1"/>
  <c r="CK31" i="1"/>
  <c r="CL31" i="1"/>
  <c r="CM31" i="1"/>
  <c r="CN31" i="1"/>
  <c r="CO31" i="1"/>
  <c r="CP31" i="1"/>
  <c r="CQ31" i="1"/>
  <c r="CR31" i="1"/>
  <c r="CS31" i="1"/>
  <c r="CT31" i="1"/>
  <c r="CU31" i="1"/>
  <c r="CV31" i="1"/>
  <c r="CW31" i="1"/>
  <c r="CX31" i="1"/>
  <c r="CY31" i="1"/>
  <c r="CZ31" i="1"/>
  <c r="DA31" i="1"/>
  <c r="DB31" i="1"/>
  <c r="DC31" i="1"/>
  <c r="DD31" i="1"/>
  <c r="DE31" i="1"/>
  <c r="DF31" i="1"/>
  <c r="DG31" i="1"/>
  <c r="DH31" i="1"/>
  <c r="DI31" i="1"/>
  <c r="DJ31" i="1"/>
  <c r="DK31" i="1"/>
  <c r="DL31" i="1"/>
  <c r="DM31" i="1"/>
  <c r="DN31" i="1"/>
  <c r="DO31" i="1"/>
  <c r="DP31" i="1"/>
  <c r="DQ31" i="1"/>
  <c r="DR31" i="1"/>
  <c r="DS31" i="1"/>
  <c r="DT31" i="1"/>
  <c r="DU31" i="1"/>
  <c r="DV31" i="1"/>
  <c r="DW31" i="1"/>
  <c r="DX31" i="1"/>
  <c r="DY31" i="1"/>
  <c r="DZ31" i="1"/>
  <c r="EA31" i="1"/>
  <c r="EB31" i="1"/>
  <c r="EC31" i="1"/>
  <c r="ED31" i="1"/>
  <c r="EE31" i="1"/>
  <c r="EF31" i="1"/>
  <c r="EG31" i="1"/>
  <c r="EH31" i="1"/>
  <c r="EI31" i="1"/>
  <c r="EJ31" i="1"/>
  <c r="EK31" i="1"/>
  <c r="EL31" i="1"/>
  <c r="EM31" i="1"/>
  <c r="EN31" i="1"/>
  <c r="EO31" i="1"/>
  <c r="EP31" i="1"/>
  <c r="EQ31" i="1"/>
  <c r="ER31" i="1"/>
  <c r="ES31" i="1"/>
  <c r="ET31" i="1"/>
  <c r="EU31" i="1"/>
  <c r="EV31" i="1"/>
  <c r="EW31" i="1"/>
  <c r="EX31" i="1"/>
  <c r="EY31" i="1"/>
  <c r="EZ31" i="1"/>
  <c r="FA31" i="1"/>
  <c r="FB31" i="1"/>
  <c r="FC31" i="1"/>
  <c r="FD31" i="1"/>
  <c r="FE31" i="1"/>
  <c r="FF31" i="1"/>
  <c r="FG31" i="1"/>
  <c r="FH31" i="1"/>
  <c r="FI31" i="1"/>
  <c r="FJ31" i="1"/>
  <c r="FK31" i="1"/>
  <c r="FL31" i="1"/>
  <c r="FM31" i="1"/>
  <c r="FN31" i="1"/>
  <c r="FO31" i="1"/>
  <c r="FP31" i="1"/>
  <c r="FQ31" i="1"/>
  <c r="FR31" i="1"/>
  <c r="FS31" i="1"/>
  <c r="FT31" i="1"/>
  <c r="FU31" i="1"/>
  <c r="FV31" i="1"/>
  <c r="FW31" i="1"/>
  <c r="FX31" i="1"/>
  <c r="FY31" i="1"/>
  <c r="FZ31" i="1"/>
  <c r="GA31" i="1"/>
  <c r="GB31" i="1"/>
  <c r="GC31" i="1"/>
  <c r="GD31" i="1"/>
  <c r="GE31" i="1"/>
  <c r="GF31" i="1"/>
  <c r="GG31" i="1"/>
  <c r="GH31" i="1"/>
  <c r="GI31" i="1"/>
  <c r="GJ31" i="1"/>
  <c r="GK31" i="1"/>
  <c r="GL31" i="1"/>
  <c r="GM31" i="1"/>
  <c r="GN31" i="1"/>
  <c r="GO31" i="1"/>
  <c r="GP31" i="1"/>
  <c r="GQ31" i="1"/>
  <c r="GR31" i="1"/>
  <c r="GS31" i="1"/>
  <c r="GT31" i="1"/>
  <c r="GU31" i="1"/>
  <c r="GV31" i="1"/>
  <c r="GW31" i="1"/>
  <c r="GX31" i="1"/>
  <c r="GY31" i="1"/>
  <c r="GZ31" i="1"/>
  <c r="HA31" i="1"/>
  <c r="HB31" i="1"/>
  <c r="HC31" i="1"/>
  <c r="HD31" i="1"/>
  <c r="HE31" i="1"/>
  <c r="HF31" i="1"/>
  <c r="HG31" i="1"/>
  <c r="HH31" i="1"/>
  <c r="HI31" i="1"/>
  <c r="HJ31" i="1"/>
  <c r="HK31" i="1"/>
  <c r="HL31" i="1"/>
  <c r="HM31" i="1"/>
  <c r="HN31" i="1"/>
  <c r="HO31" i="1"/>
  <c r="HP31" i="1"/>
  <c r="HQ31" i="1"/>
  <c r="HR31" i="1"/>
  <c r="HS31" i="1"/>
  <c r="HT31" i="1"/>
  <c r="HU31" i="1"/>
  <c r="HV31" i="1"/>
  <c r="HW31" i="1"/>
  <c r="HX31" i="1"/>
  <c r="HY31" i="1"/>
  <c r="HZ31" i="1"/>
  <c r="IA31" i="1"/>
  <c r="IB31" i="1"/>
  <c r="IC31" i="1"/>
  <c r="ID31" i="1"/>
  <c r="IE31" i="1"/>
  <c r="IF31" i="1"/>
  <c r="CG31" i="1"/>
  <c r="BV30" i="1"/>
  <c r="BR30" i="1"/>
  <c r="BJ30" i="1"/>
  <c r="BK30" i="1"/>
  <c r="BL30" i="1"/>
  <c r="BM30" i="1"/>
  <c r="BN30" i="1"/>
  <c r="BO30" i="1"/>
  <c r="BP30" i="1"/>
  <c r="BQ30" i="1"/>
  <c r="BS30" i="1"/>
  <c r="BT30" i="1"/>
  <c r="BU30" i="1"/>
  <c r="BW30" i="1"/>
  <c r="BX30" i="1"/>
  <c r="BY30" i="1"/>
  <c r="BZ30" i="1"/>
  <c r="CA30" i="1"/>
  <c r="CB30" i="1"/>
  <c r="CC30" i="1"/>
  <c r="CD30" i="1"/>
  <c r="CE30" i="1"/>
  <c r="CF30" i="1"/>
  <c r="CG30" i="1"/>
  <c r="CH30" i="1"/>
  <c r="CI30" i="1"/>
  <c r="CJ30" i="1"/>
  <c r="CK30" i="1"/>
  <c r="CL30" i="1"/>
  <c r="CM30" i="1"/>
  <c r="CN30" i="1"/>
  <c r="CO30" i="1"/>
  <c r="CP30" i="1"/>
  <c r="CQ30" i="1"/>
  <c r="CR30" i="1"/>
  <c r="CS30" i="1"/>
  <c r="CT30" i="1"/>
  <c r="CU30" i="1"/>
  <c r="CV30" i="1"/>
  <c r="CW30" i="1"/>
  <c r="CX30" i="1"/>
  <c r="CY30" i="1"/>
  <c r="CZ30" i="1"/>
  <c r="DA30" i="1"/>
  <c r="DB30" i="1"/>
  <c r="DC30" i="1"/>
  <c r="DD30" i="1"/>
  <c r="DE30" i="1"/>
  <c r="DF30" i="1"/>
  <c r="DG30" i="1"/>
  <c r="DH30" i="1"/>
  <c r="DI30" i="1"/>
  <c r="DJ30" i="1"/>
  <c r="DK30" i="1"/>
  <c r="DL30" i="1"/>
  <c r="DM30" i="1"/>
  <c r="DN30" i="1"/>
  <c r="DO30" i="1"/>
  <c r="DP30" i="1"/>
  <c r="DQ30" i="1"/>
  <c r="DR30" i="1"/>
  <c r="DS30" i="1"/>
  <c r="DT30" i="1"/>
  <c r="DU30" i="1"/>
  <c r="DV30" i="1"/>
  <c r="DW30" i="1"/>
  <c r="DX30" i="1"/>
  <c r="DY30" i="1"/>
  <c r="DZ30" i="1"/>
  <c r="EA30" i="1"/>
  <c r="EB30" i="1"/>
  <c r="EC30" i="1"/>
  <c r="ED30" i="1"/>
  <c r="EE30" i="1"/>
  <c r="EF30" i="1"/>
  <c r="EG30" i="1"/>
  <c r="EH30" i="1"/>
  <c r="EI30" i="1"/>
  <c r="EJ30" i="1"/>
  <c r="EK30" i="1"/>
  <c r="EL30" i="1"/>
  <c r="EM30" i="1"/>
  <c r="EN30" i="1"/>
  <c r="EO30" i="1"/>
  <c r="EP30" i="1"/>
  <c r="EQ30" i="1"/>
  <c r="ER30" i="1"/>
  <c r="ES30" i="1"/>
  <c r="ET30" i="1"/>
  <c r="EU30" i="1"/>
  <c r="EV30" i="1"/>
  <c r="EW30" i="1"/>
  <c r="EX30" i="1"/>
  <c r="EY30" i="1"/>
  <c r="EZ30" i="1"/>
  <c r="FA30" i="1"/>
  <c r="FB30" i="1"/>
  <c r="FC30" i="1"/>
  <c r="FD30" i="1"/>
  <c r="FE30" i="1"/>
  <c r="FF30" i="1"/>
  <c r="FG30" i="1"/>
  <c r="FH30" i="1"/>
  <c r="FI30" i="1"/>
  <c r="FJ30" i="1"/>
  <c r="FK30" i="1"/>
  <c r="FL30" i="1"/>
  <c r="FM30" i="1"/>
  <c r="FN30" i="1"/>
  <c r="FO30" i="1"/>
  <c r="FP30" i="1"/>
  <c r="FQ30" i="1"/>
  <c r="FR30" i="1"/>
  <c r="FS30" i="1"/>
  <c r="FT30" i="1"/>
  <c r="FU30" i="1"/>
  <c r="FV30" i="1"/>
  <c r="FW30" i="1"/>
  <c r="FX30" i="1"/>
  <c r="FY30" i="1"/>
  <c r="FZ30" i="1"/>
  <c r="GA30" i="1"/>
  <c r="GB30" i="1"/>
  <c r="GC30" i="1"/>
  <c r="GD30" i="1"/>
  <c r="GE30" i="1"/>
  <c r="GF30" i="1"/>
  <c r="GG30" i="1"/>
  <c r="GH30" i="1"/>
  <c r="GI30" i="1"/>
  <c r="GJ30" i="1"/>
  <c r="GK30" i="1"/>
  <c r="GL30" i="1"/>
  <c r="GM30" i="1"/>
  <c r="GN30" i="1"/>
  <c r="GO30" i="1"/>
  <c r="GP30" i="1"/>
  <c r="GQ30" i="1"/>
  <c r="GR30" i="1"/>
  <c r="GS30" i="1"/>
  <c r="GT30" i="1"/>
  <c r="GU30" i="1"/>
  <c r="GV30" i="1"/>
  <c r="GW30" i="1"/>
  <c r="GX30" i="1"/>
  <c r="GY30" i="1"/>
  <c r="GZ30" i="1"/>
  <c r="HA30" i="1"/>
  <c r="HB30" i="1"/>
  <c r="HC30" i="1"/>
  <c r="HD30" i="1"/>
  <c r="HE30" i="1"/>
  <c r="HF30" i="1"/>
  <c r="HG30" i="1"/>
  <c r="HH30" i="1"/>
  <c r="HI30" i="1"/>
  <c r="HJ30" i="1"/>
  <c r="HK30" i="1"/>
  <c r="HL30" i="1"/>
  <c r="HM30" i="1"/>
  <c r="HN30" i="1"/>
  <c r="HO30" i="1"/>
  <c r="HP30" i="1"/>
  <c r="HQ30" i="1"/>
  <c r="HR30" i="1"/>
  <c r="HS30" i="1"/>
  <c r="HT30" i="1"/>
  <c r="HU30" i="1"/>
  <c r="HV30" i="1"/>
  <c r="HW30" i="1"/>
  <c r="HX30" i="1"/>
  <c r="HY30" i="1"/>
  <c r="HZ30" i="1"/>
  <c r="IA30" i="1"/>
  <c r="IB30" i="1"/>
  <c r="IC30" i="1"/>
  <c r="ID30" i="1"/>
  <c r="IE30" i="1"/>
  <c r="IF30" i="1"/>
  <c r="IG28" i="1"/>
  <c r="BJ29" i="1"/>
  <c r="BK29" i="1"/>
  <c r="BL29" i="1"/>
  <c r="BM29" i="1"/>
  <c r="BN29" i="1"/>
  <c r="BO29" i="1"/>
  <c r="BP29" i="1"/>
  <c r="BQ29" i="1"/>
  <c r="BR29" i="1"/>
  <c r="BS29" i="1"/>
  <c r="BT29" i="1"/>
  <c r="BU29" i="1"/>
  <c r="BV29" i="1"/>
  <c r="BW29" i="1"/>
  <c r="BX29" i="1"/>
  <c r="BY29" i="1"/>
  <c r="BZ29" i="1"/>
  <c r="CA29" i="1"/>
  <c r="CB29" i="1"/>
  <c r="CC29" i="1"/>
  <c r="CD29" i="1"/>
  <c r="CE29" i="1"/>
  <c r="CF29" i="1"/>
  <c r="CG29" i="1"/>
  <c r="CH29" i="1"/>
  <c r="CI29" i="1"/>
  <c r="CJ29" i="1"/>
  <c r="CK29" i="1"/>
  <c r="CL29" i="1"/>
  <c r="CM29" i="1"/>
  <c r="CN29" i="1"/>
  <c r="CO29" i="1"/>
  <c r="CP29" i="1"/>
  <c r="CQ29" i="1"/>
  <c r="CR29" i="1"/>
  <c r="CS29" i="1"/>
  <c r="CT29" i="1"/>
  <c r="CU29" i="1"/>
  <c r="CV29" i="1"/>
  <c r="CW29" i="1"/>
  <c r="CX29" i="1"/>
  <c r="CY29" i="1"/>
  <c r="CZ29" i="1"/>
  <c r="DA29" i="1"/>
  <c r="DB29" i="1"/>
  <c r="DC29" i="1"/>
  <c r="DD29" i="1"/>
  <c r="DE29" i="1"/>
  <c r="DF29" i="1"/>
  <c r="DG29" i="1"/>
  <c r="DH29" i="1"/>
  <c r="DI29" i="1"/>
  <c r="DJ29" i="1"/>
  <c r="DK29" i="1"/>
  <c r="DL29" i="1"/>
  <c r="DM29" i="1"/>
  <c r="DN29" i="1"/>
  <c r="DO29" i="1"/>
  <c r="DP29" i="1"/>
  <c r="DQ29" i="1"/>
  <c r="DR29" i="1"/>
  <c r="DS29" i="1"/>
  <c r="DT29" i="1"/>
  <c r="DU29" i="1"/>
  <c r="DV29" i="1"/>
  <c r="DW29" i="1"/>
  <c r="DX29" i="1"/>
  <c r="DY29" i="1"/>
  <c r="DZ29" i="1"/>
  <c r="EA29" i="1"/>
  <c r="EB29" i="1"/>
  <c r="EC29" i="1"/>
  <c r="ED29" i="1"/>
  <c r="EE29" i="1"/>
  <c r="EF29" i="1"/>
  <c r="EG29" i="1"/>
  <c r="EH29" i="1"/>
  <c r="EI29" i="1"/>
  <c r="EJ29" i="1"/>
  <c r="EK29" i="1"/>
  <c r="EL29" i="1"/>
  <c r="EM29" i="1"/>
  <c r="EN29" i="1"/>
  <c r="EO29" i="1"/>
  <c r="EP29" i="1"/>
  <c r="EQ29" i="1"/>
  <c r="ER29" i="1"/>
  <c r="ES29" i="1"/>
  <c r="ET29" i="1"/>
  <c r="EU29" i="1"/>
  <c r="EV29" i="1"/>
  <c r="EW29" i="1"/>
  <c r="EX29" i="1"/>
  <c r="EY29" i="1"/>
  <c r="EZ29" i="1"/>
  <c r="FA29" i="1"/>
  <c r="FB29" i="1"/>
  <c r="FC29" i="1"/>
  <c r="FD29" i="1"/>
  <c r="FE29" i="1"/>
  <c r="FF29" i="1"/>
  <c r="FG29" i="1"/>
  <c r="FH29" i="1"/>
  <c r="FI29" i="1"/>
  <c r="FJ29" i="1"/>
  <c r="FK29" i="1"/>
  <c r="FL29" i="1"/>
  <c r="FM29" i="1"/>
  <c r="FN29" i="1"/>
  <c r="FO29" i="1"/>
  <c r="FP29" i="1"/>
  <c r="FQ29" i="1"/>
  <c r="FR29" i="1"/>
  <c r="FS29" i="1"/>
  <c r="FT29" i="1"/>
  <c r="FU29" i="1"/>
  <c r="FV29" i="1"/>
  <c r="FW29" i="1"/>
  <c r="FX29" i="1"/>
  <c r="FY29" i="1"/>
  <c r="FZ29" i="1"/>
  <c r="GA29" i="1"/>
  <c r="GB29" i="1"/>
  <c r="GC29" i="1"/>
  <c r="GD29" i="1"/>
  <c r="GE29" i="1"/>
  <c r="GF29" i="1"/>
  <c r="GG29" i="1"/>
  <c r="GH29" i="1"/>
  <c r="GI29" i="1"/>
  <c r="GJ29" i="1"/>
  <c r="GK29" i="1"/>
  <c r="GL29" i="1"/>
  <c r="GM29" i="1"/>
  <c r="GN29" i="1"/>
  <c r="GO29" i="1"/>
  <c r="GP29" i="1"/>
  <c r="GQ29" i="1"/>
  <c r="GR29" i="1"/>
  <c r="GS29" i="1"/>
  <c r="GT29" i="1"/>
  <c r="GU29" i="1"/>
  <c r="GV29" i="1"/>
  <c r="GW29" i="1"/>
  <c r="GX29" i="1"/>
  <c r="GY29" i="1"/>
  <c r="GZ29" i="1"/>
  <c r="HA29" i="1"/>
  <c r="HB29" i="1"/>
  <c r="HC29" i="1"/>
  <c r="HD29" i="1"/>
  <c r="HE29" i="1"/>
  <c r="HF29" i="1"/>
  <c r="HG29" i="1"/>
  <c r="HH29" i="1"/>
  <c r="HI29" i="1"/>
  <c r="HJ29" i="1"/>
  <c r="HK29" i="1"/>
  <c r="HL29" i="1"/>
  <c r="HM29" i="1"/>
  <c r="HN29" i="1"/>
  <c r="HO29" i="1"/>
  <c r="HP29" i="1"/>
  <c r="HQ29" i="1"/>
  <c r="HR29" i="1"/>
  <c r="HS29" i="1"/>
  <c r="HT29" i="1"/>
  <c r="HU29" i="1"/>
  <c r="HV29" i="1"/>
  <c r="HW29" i="1"/>
  <c r="HX29" i="1"/>
  <c r="HY29" i="1"/>
  <c r="HZ29" i="1"/>
  <c r="IA29" i="1"/>
  <c r="IB29" i="1"/>
  <c r="IC29" i="1"/>
  <c r="ID29" i="1"/>
  <c r="IE29" i="1"/>
  <c r="IF29" i="1"/>
  <c r="BI30" i="1"/>
  <c r="BI29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P28" i="1"/>
  <c r="AQ28" i="1"/>
  <c r="AR28" i="1"/>
  <c r="AS28" i="1"/>
  <c r="AT28" i="1"/>
  <c r="AU28" i="1"/>
  <c r="AV28" i="1"/>
  <c r="AW28" i="1"/>
  <c r="AX28" i="1"/>
  <c r="AY28" i="1"/>
  <c r="AZ28" i="1"/>
  <c r="BA28" i="1"/>
  <c r="BB28" i="1"/>
  <c r="BC28" i="1"/>
  <c r="BD28" i="1"/>
  <c r="BE28" i="1"/>
  <c r="BF28" i="1"/>
  <c r="BG28" i="1"/>
  <c r="BH28" i="1"/>
  <c r="BI28" i="1"/>
  <c r="BJ28" i="1"/>
  <c r="BK28" i="1"/>
  <c r="BL28" i="1"/>
  <c r="BM28" i="1"/>
  <c r="BN28" i="1"/>
  <c r="BO28" i="1"/>
  <c r="BP28" i="1"/>
  <c r="BQ28" i="1"/>
  <c r="BR28" i="1"/>
  <c r="BS28" i="1"/>
  <c r="BT28" i="1"/>
  <c r="BU28" i="1"/>
  <c r="BV28" i="1"/>
  <c r="BW28" i="1"/>
  <c r="BX28" i="1"/>
  <c r="BY28" i="1"/>
  <c r="BZ28" i="1"/>
  <c r="CA28" i="1"/>
  <c r="CB28" i="1"/>
  <c r="CC28" i="1"/>
  <c r="CD28" i="1"/>
  <c r="CE28" i="1"/>
  <c r="CF28" i="1"/>
  <c r="CG28" i="1"/>
  <c r="CH28" i="1"/>
  <c r="CI28" i="1"/>
  <c r="CJ28" i="1"/>
  <c r="CK28" i="1"/>
  <c r="CL28" i="1"/>
  <c r="CM28" i="1"/>
  <c r="CN28" i="1"/>
  <c r="CO28" i="1"/>
  <c r="CP28" i="1"/>
  <c r="CQ28" i="1"/>
  <c r="CR28" i="1"/>
  <c r="CS28" i="1"/>
  <c r="CT28" i="1"/>
  <c r="CU28" i="1"/>
  <c r="CV28" i="1"/>
  <c r="CW28" i="1"/>
  <c r="CX28" i="1"/>
  <c r="CY28" i="1"/>
  <c r="CZ28" i="1"/>
  <c r="DA28" i="1"/>
  <c r="DB28" i="1"/>
  <c r="DC28" i="1"/>
  <c r="DD28" i="1"/>
  <c r="DE28" i="1"/>
  <c r="DF28" i="1"/>
  <c r="DG28" i="1"/>
  <c r="DH28" i="1"/>
  <c r="DI28" i="1"/>
  <c r="DJ28" i="1"/>
  <c r="DK28" i="1"/>
  <c r="DL28" i="1"/>
  <c r="DM28" i="1"/>
  <c r="DN28" i="1"/>
  <c r="DO28" i="1"/>
  <c r="DP28" i="1"/>
  <c r="DQ28" i="1"/>
  <c r="DR28" i="1"/>
  <c r="DS28" i="1"/>
  <c r="DT28" i="1"/>
  <c r="DU28" i="1"/>
  <c r="DV28" i="1"/>
  <c r="DW28" i="1"/>
  <c r="DX28" i="1"/>
  <c r="DY28" i="1"/>
  <c r="DZ28" i="1"/>
  <c r="EA28" i="1"/>
  <c r="EB28" i="1"/>
  <c r="EC28" i="1"/>
  <c r="ED28" i="1"/>
  <c r="EE28" i="1"/>
  <c r="EF28" i="1"/>
  <c r="EG28" i="1"/>
  <c r="EH28" i="1"/>
  <c r="EI28" i="1"/>
  <c r="EJ28" i="1"/>
  <c r="EK28" i="1"/>
  <c r="EL28" i="1"/>
  <c r="EM28" i="1"/>
  <c r="EN28" i="1"/>
  <c r="EO28" i="1"/>
  <c r="EP28" i="1"/>
  <c r="EQ28" i="1"/>
  <c r="ER28" i="1"/>
  <c r="ES28" i="1"/>
  <c r="ET28" i="1"/>
  <c r="EU28" i="1"/>
  <c r="EV28" i="1"/>
  <c r="EW28" i="1"/>
  <c r="EX28" i="1"/>
  <c r="EY28" i="1"/>
  <c r="EZ28" i="1"/>
  <c r="FA28" i="1"/>
  <c r="FB28" i="1"/>
  <c r="FC28" i="1"/>
  <c r="FD28" i="1"/>
  <c r="FE28" i="1"/>
  <c r="FF28" i="1"/>
  <c r="FG28" i="1"/>
  <c r="FH28" i="1"/>
  <c r="FI28" i="1"/>
  <c r="FJ28" i="1"/>
  <c r="FK28" i="1"/>
  <c r="FL28" i="1"/>
  <c r="FM28" i="1"/>
  <c r="FN28" i="1"/>
  <c r="FO28" i="1"/>
  <c r="FP28" i="1"/>
  <c r="FQ28" i="1"/>
  <c r="FR28" i="1"/>
  <c r="FS28" i="1"/>
  <c r="FT28" i="1"/>
  <c r="FU28" i="1"/>
  <c r="FV28" i="1"/>
  <c r="FW28" i="1"/>
  <c r="FX28" i="1"/>
  <c r="FY28" i="1"/>
  <c r="FZ28" i="1"/>
  <c r="GA28" i="1"/>
  <c r="GB28" i="1"/>
  <c r="GC28" i="1"/>
  <c r="GD28" i="1"/>
  <c r="GE28" i="1"/>
  <c r="GF28" i="1"/>
  <c r="GG28" i="1"/>
  <c r="GH28" i="1"/>
  <c r="GI28" i="1"/>
  <c r="GJ28" i="1"/>
  <c r="GK28" i="1"/>
  <c r="GL28" i="1"/>
  <c r="GM28" i="1"/>
  <c r="GN28" i="1"/>
  <c r="GO28" i="1"/>
  <c r="GP28" i="1"/>
  <c r="GQ28" i="1"/>
  <c r="GR28" i="1"/>
  <c r="GS28" i="1"/>
  <c r="GT28" i="1"/>
  <c r="GU28" i="1"/>
  <c r="GV28" i="1"/>
  <c r="GW28" i="1"/>
  <c r="GX28" i="1"/>
  <c r="GY28" i="1"/>
  <c r="GZ28" i="1"/>
  <c r="HA28" i="1"/>
  <c r="HB28" i="1"/>
  <c r="HC28" i="1"/>
  <c r="HD28" i="1"/>
  <c r="HE28" i="1"/>
  <c r="HF28" i="1"/>
  <c r="HG28" i="1"/>
  <c r="HH28" i="1"/>
  <c r="HI28" i="1"/>
  <c r="HJ28" i="1"/>
  <c r="HK28" i="1"/>
  <c r="HL28" i="1"/>
  <c r="HM28" i="1"/>
  <c r="HN28" i="1"/>
  <c r="HO28" i="1"/>
  <c r="HP28" i="1"/>
  <c r="HQ28" i="1"/>
  <c r="HR28" i="1"/>
  <c r="HS28" i="1"/>
  <c r="HT28" i="1"/>
  <c r="HU28" i="1"/>
  <c r="HV28" i="1"/>
  <c r="HW28" i="1"/>
  <c r="HX28" i="1"/>
  <c r="HY28" i="1"/>
  <c r="HZ28" i="1"/>
  <c r="IA28" i="1"/>
  <c r="IB28" i="1"/>
  <c r="IC28" i="1"/>
  <c r="ID28" i="1"/>
  <c r="IE28" i="1"/>
  <c r="IF28" i="1"/>
  <c r="M28" i="1"/>
  <c r="I20" i="15"/>
  <c r="P24" i="15" s="1"/>
  <c r="J20" i="15"/>
  <c r="Q24" i="15" s="1"/>
  <c r="H20" i="15"/>
  <c r="O24" i="15" s="1"/>
  <c r="C20" i="15"/>
  <c r="N24" i="15" s="1"/>
  <c r="B20" i="15"/>
  <c r="M24" i="15" s="1"/>
  <c r="B24" i="15"/>
  <c r="L24" i="15" s="1"/>
  <c r="O3" i="15"/>
  <c r="O2" i="15"/>
  <c r="E4" i="15"/>
  <c r="E5" i="15"/>
  <c r="E6" i="15"/>
  <c r="E7" i="15"/>
  <c r="E8" i="15"/>
  <c r="E9" i="15"/>
  <c r="E10" i="15"/>
  <c r="E11" i="15"/>
  <c r="E12" i="15"/>
  <c r="E13" i="15"/>
  <c r="E14" i="15"/>
  <c r="E15" i="15"/>
  <c r="E16" i="15"/>
  <c r="E17" i="15"/>
  <c r="E18" i="15"/>
  <c r="D4" i="15"/>
  <c r="D5" i="15"/>
  <c r="D6" i="15"/>
  <c r="D7" i="15"/>
  <c r="D8" i="15"/>
  <c r="D9" i="15"/>
  <c r="D10" i="15"/>
  <c r="D11" i="15"/>
  <c r="D12" i="15"/>
  <c r="D13" i="15"/>
  <c r="D14" i="15"/>
  <c r="D15" i="15"/>
  <c r="D16" i="15"/>
  <c r="D17" i="15"/>
  <c r="D18" i="15"/>
  <c r="E3" i="15"/>
  <c r="D3" i="15"/>
  <c r="ID24" i="1"/>
  <c r="IE24" i="1"/>
  <c r="IF24" i="1"/>
  <c r="N21" i="3"/>
  <c r="IC24" i="1"/>
  <c r="HU24" i="1"/>
  <c r="HI24" i="1"/>
  <c r="GW24" i="1"/>
  <c r="GK24" i="1"/>
  <c r="FY24" i="1"/>
  <c r="FM24" i="1"/>
  <c r="FA24" i="1"/>
  <c r="EO24" i="1"/>
  <c r="EC24" i="1"/>
  <c r="DQ24" i="1"/>
  <c r="DE24" i="1"/>
  <c r="CS24" i="1"/>
  <c r="CG24" i="1"/>
  <c r="BU24" i="1"/>
  <c r="BI24" i="1"/>
  <c r="AW24" i="1"/>
  <c r="AK24" i="1"/>
  <c r="Y24" i="1"/>
  <c r="M24" i="1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41" i="3"/>
  <c r="S42" i="3"/>
  <c r="S43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40" i="3"/>
  <c r="Q41" i="3"/>
  <c r="Q42" i="3"/>
  <c r="Q43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Q25" i="3"/>
  <c r="R25" i="3"/>
  <c r="S25" i="3"/>
  <c r="P25" i="3"/>
  <c r="IF15" i="1"/>
  <c r="IF16" i="1"/>
  <c r="IF18" i="1"/>
  <c r="IF20" i="1"/>
  <c r="IF17" i="1"/>
  <c r="IF19" i="1"/>
  <c r="C43" i="3"/>
  <c r="D43" i="3"/>
  <c r="F43" i="3"/>
  <c r="H43" i="3"/>
  <c r="E43" i="3"/>
  <c r="G43" i="3"/>
  <c r="C42" i="3"/>
  <c r="D42" i="3"/>
  <c r="L42" i="3"/>
  <c r="F42" i="3"/>
  <c r="K42" i="3" s="1"/>
  <c r="H42" i="3"/>
  <c r="E42" i="3"/>
  <c r="J42" i="3" s="1"/>
  <c r="G42" i="3"/>
  <c r="C41" i="3"/>
  <c r="D41" i="3"/>
  <c r="L41" i="3" s="1"/>
  <c r="F41" i="3"/>
  <c r="K41" i="3" s="1"/>
  <c r="H41" i="3"/>
  <c r="E41" i="3"/>
  <c r="G41" i="3"/>
  <c r="C40" i="3"/>
  <c r="L40" i="3" s="1"/>
  <c r="D40" i="3"/>
  <c r="F40" i="3"/>
  <c r="H40" i="3"/>
  <c r="K40" i="3" s="1"/>
  <c r="E40" i="3"/>
  <c r="J40" i="3" s="1"/>
  <c r="G40" i="3"/>
  <c r="C39" i="3"/>
  <c r="D39" i="3"/>
  <c r="F39" i="3"/>
  <c r="H39" i="3"/>
  <c r="K39" i="3"/>
  <c r="E39" i="3"/>
  <c r="J39" i="3" s="1"/>
  <c r="G39" i="3"/>
  <c r="C38" i="3"/>
  <c r="D38" i="3"/>
  <c r="F38" i="3"/>
  <c r="K38" i="3" s="1"/>
  <c r="H38" i="3"/>
  <c r="E38" i="3"/>
  <c r="J38" i="3" s="1"/>
  <c r="G38" i="3"/>
  <c r="C37" i="3"/>
  <c r="D37" i="3"/>
  <c r="L37" i="3"/>
  <c r="F37" i="3"/>
  <c r="K37" i="3" s="1"/>
  <c r="H37" i="3"/>
  <c r="E37" i="3"/>
  <c r="G37" i="3"/>
  <c r="C36" i="3"/>
  <c r="D36" i="3"/>
  <c r="L36" i="3"/>
  <c r="F36" i="3"/>
  <c r="K36" i="3" s="1"/>
  <c r="H36" i="3"/>
  <c r="E36" i="3"/>
  <c r="G36" i="3"/>
  <c r="C35" i="3"/>
  <c r="L35" i="3" s="1"/>
  <c r="D35" i="3"/>
  <c r="F35" i="3"/>
  <c r="K35" i="3" s="1"/>
  <c r="H35" i="3"/>
  <c r="E35" i="3"/>
  <c r="G35" i="3"/>
  <c r="J35" i="3"/>
  <c r="C34" i="3"/>
  <c r="L34" i="3" s="1"/>
  <c r="D34" i="3"/>
  <c r="F34" i="3"/>
  <c r="H34" i="3"/>
  <c r="E34" i="3"/>
  <c r="G34" i="3"/>
  <c r="J34" i="3"/>
  <c r="C33" i="3"/>
  <c r="L33" i="3" s="1"/>
  <c r="D33" i="3"/>
  <c r="F33" i="3"/>
  <c r="H33" i="3"/>
  <c r="E33" i="3"/>
  <c r="J33" i="3" s="1"/>
  <c r="G33" i="3"/>
  <c r="C32" i="3"/>
  <c r="L32" i="3" s="1"/>
  <c r="D32" i="3"/>
  <c r="F32" i="3"/>
  <c r="H32" i="3"/>
  <c r="K32" i="3"/>
  <c r="E32" i="3"/>
  <c r="J32" i="3" s="1"/>
  <c r="G32" i="3"/>
  <c r="C31" i="3"/>
  <c r="D31" i="3"/>
  <c r="F31" i="3"/>
  <c r="H31" i="3"/>
  <c r="K31" i="3"/>
  <c r="E31" i="3"/>
  <c r="J31" i="3" s="1"/>
  <c r="G31" i="3"/>
  <c r="C30" i="3"/>
  <c r="D30" i="3"/>
  <c r="F30" i="3"/>
  <c r="K30" i="3" s="1"/>
  <c r="H30" i="3"/>
  <c r="E30" i="3"/>
  <c r="J30" i="3" s="1"/>
  <c r="G30" i="3"/>
  <c r="C29" i="3"/>
  <c r="D29" i="3"/>
  <c r="L29" i="3"/>
  <c r="C28" i="3"/>
  <c r="L28" i="3" s="1"/>
  <c r="D28" i="3"/>
  <c r="C27" i="3"/>
  <c r="D27" i="3"/>
  <c r="C26" i="3"/>
  <c r="D26" i="3"/>
  <c r="L26" i="3"/>
  <c r="C25" i="3"/>
  <c r="L25" i="3" s="1"/>
  <c r="D25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IG17" i="1"/>
  <c r="E21" i="3" s="1"/>
  <c r="IG19" i="1"/>
  <c r="G21" i="3" s="1"/>
  <c r="C5" i="22" s="1"/>
  <c r="G5" i="22" s="1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IG18" i="1"/>
  <c r="F21" i="3" s="1"/>
  <c r="B4" i="22" s="1"/>
  <c r="F4" i="22" s="1"/>
  <c r="IG20" i="1"/>
  <c r="H21" i="3" s="1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B5" i="21" s="1"/>
  <c r="C21" i="3"/>
  <c r="C44" i="3" s="1"/>
  <c r="IG16" i="1"/>
  <c r="D21" i="3"/>
  <c r="D44" i="3" s="1"/>
  <c r="L2" i="3"/>
  <c r="IG45" i="1"/>
  <c r="S21" i="3" s="1"/>
  <c r="S44" i="3" s="1"/>
  <c r="IG44" i="1"/>
  <c r="R21" i="3" s="1"/>
  <c r="R44" i="3" s="1"/>
  <c r="IG43" i="1"/>
  <c r="Q21" i="3" s="1"/>
  <c r="Q44" i="3" s="1"/>
  <c r="IG42" i="1"/>
  <c r="P21" i="3" s="1"/>
  <c r="P44" i="3" s="1"/>
  <c r="IF45" i="1"/>
  <c r="IF44" i="1"/>
  <c r="IF43" i="1"/>
  <c r="IF42" i="1"/>
  <c r="HU45" i="1"/>
  <c r="HU44" i="1"/>
  <c r="HU43" i="1"/>
  <c r="HU42" i="1"/>
  <c r="HI45" i="1"/>
  <c r="HI44" i="1"/>
  <c r="HI43" i="1"/>
  <c r="HI42" i="1"/>
  <c r="GW45" i="1"/>
  <c r="GW44" i="1"/>
  <c r="GW43" i="1"/>
  <c r="GW42" i="1"/>
  <c r="GK45" i="1"/>
  <c r="GK44" i="1"/>
  <c r="GK43" i="1"/>
  <c r="GK42" i="1"/>
  <c r="FY45" i="1"/>
  <c r="FY44" i="1"/>
  <c r="FY43" i="1"/>
  <c r="FY42" i="1"/>
  <c r="FM45" i="1"/>
  <c r="FM44" i="1"/>
  <c r="FM43" i="1"/>
  <c r="FM42" i="1"/>
  <c r="FA45" i="1"/>
  <c r="FA44" i="1"/>
  <c r="FA43" i="1"/>
  <c r="FA42" i="1"/>
  <c r="EO45" i="1"/>
  <c r="EO44" i="1"/>
  <c r="EO43" i="1"/>
  <c r="EO42" i="1"/>
  <c r="EC45" i="1"/>
  <c r="EC44" i="1"/>
  <c r="EC43" i="1"/>
  <c r="EC42" i="1"/>
  <c r="DQ45" i="1"/>
  <c r="DQ44" i="1"/>
  <c r="DQ43" i="1"/>
  <c r="DQ42" i="1"/>
  <c r="DE42" i="1"/>
  <c r="DE45" i="1"/>
  <c r="DE44" i="1"/>
  <c r="DE43" i="1"/>
  <c r="CS45" i="1"/>
  <c r="CS44" i="1"/>
  <c r="CS43" i="1"/>
  <c r="CS42" i="1"/>
  <c r="CG45" i="1"/>
  <c r="CG44" i="1"/>
  <c r="CG43" i="1"/>
  <c r="CG42" i="1"/>
  <c r="BU45" i="1"/>
  <c r="BU44" i="1"/>
  <c r="BU43" i="1"/>
  <c r="BU42" i="1"/>
  <c r="BI45" i="1"/>
  <c r="BI44" i="1"/>
  <c r="BI43" i="1"/>
  <c r="BI42" i="1"/>
  <c r="AW45" i="1"/>
  <c r="AW44" i="1"/>
  <c r="AW43" i="1"/>
  <c r="AW42" i="1"/>
  <c r="AK45" i="1"/>
  <c r="AK44" i="1"/>
  <c r="AK43" i="1"/>
  <c r="AK42" i="1"/>
  <c r="Y45" i="1"/>
  <c r="Y44" i="1"/>
  <c r="Y43" i="1"/>
  <c r="Y42" i="1"/>
  <c r="M43" i="1"/>
  <c r="M44" i="1"/>
  <c r="M45" i="1"/>
  <c r="M42" i="1"/>
  <c r="ID20" i="1"/>
  <c r="IE20" i="1"/>
  <c r="ID19" i="1"/>
  <c r="IE19" i="1"/>
  <c r="ID18" i="1"/>
  <c r="IE18" i="1"/>
  <c r="ID17" i="1"/>
  <c r="IE17" i="1"/>
  <c r="ID16" i="1"/>
  <c r="IE16" i="1"/>
  <c r="ID15" i="1"/>
  <c r="IE15" i="1"/>
  <c r="K3" i="9"/>
  <c r="J3" i="9"/>
  <c r="R5" i="9"/>
  <c r="S6" i="9"/>
  <c r="R6" i="9"/>
  <c r="C33" i="9"/>
  <c r="D33" i="9"/>
  <c r="B33" i="9"/>
  <c r="C32" i="9"/>
  <c r="S4" i="9" s="1"/>
  <c r="D32" i="9"/>
  <c r="S3" i="9" s="1"/>
  <c r="B32" i="9"/>
  <c r="C31" i="9"/>
  <c r="D31" i="9"/>
  <c r="B31" i="9"/>
  <c r="C30" i="9"/>
  <c r="D30" i="9"/>
  <c r="B30" i="9"/>
  <c r="C29" i="9"/>
  <c r="D29" i="9"/>
  <c r="B29" i="9"/>
  <c r="C28" i="9"/>
  <c r="D28" i="9"/>
  <c r="B28" i="9"/>
  <c r="C27" i="9"/>
  <c r="D27" i="9"/>
  <c r="B27" i="9"/>
  <c r="C26" i="9"/>
  <c r="D26" i="9"/>
  <c r="B26" i="9"/>
  <c r="C25" i="9"/>
  <c r="D25" i="9"/>
  <c r="B25" i="9"/>
  <c r="C24" i="9"/>
  <c r="D24" i="9"/>
  <c r="B24" i="9"/>
  <c r="C23" i="9"/>
  <c r="D23" i="9"/>
  <c r="B23" i="9"/>
  <c r="C22" i="9"/>
  <c r="D22" i="9"/>
  <c r="B22" i="9"/>
  <c r="C21" i="9"/>
  <c r="D21" i="9"/>
  <c r="B21" i="9"/>
  <c r="C20" i="9"/>
  <c r="D20" i="9"/>
  <c r="B20" i="9"/>
  <c r="C19" i="9"/>
  <c r="D19" i="9"/>
  <c r="B19" i="9"/>
  <c r="C18" i="9"/>
  <c r="D18" i="9"/>
  <c r="B18" i="9"/>
  <c r="C17" i="9"/>
  <c r="D17" i="9"/>
  <c r="B17" i="9"/>
  <c r="C16" i="9"/>
  <c r="D16" i="9"/>
  <c r="B16" i="9"/>
  <c r="C15" i="9"/>
  <c r="D15" i="9"/>
  <c r="B15" i="9"/>
  <c r="C14" i="9"/>
  <c r="D14" i="9"/>
  <c r="B14" i="9"/>
  <c r="C13" i="9"/>
  <c r="D13" i="9"/>
  <c r="B13" i="9"/>
  <c r="C12" i="9"/>
  <c r="D12" i="9"/>
  <c r="B12" i="9"/>
  <c r="C11" i="9"/>
  <c r="D11" i="9"/>
  <c r="B11" i="9"/>
  <c r="C10" i="9"/>
  <c r="D10" i="9"/>
  <c r="B10" i="9"/>
  <c r="C9" i="9"/>
  <c r="D9" i="9"/>
  <c r="B9" i="9"/>
  <c r="C8" i="9"/>
  <c r="D8" i="9"/>
  <c r="B8" i="9"/>
  <c r="C7" i="9"/>
  <c r="D7" i="9"/>
  <c r="B7" i="9"/>
  <c r="C6" i="9"/>
  <c r="D6" i="9"/>
  <c r="B6" i="9"/>
  <c r="C5" i="9"/>
  <c r="D5" i="9"/>
  <c r="B5" i="9"/>
  <c r="C4" i="9"/>
  <c r="D4" i="9"/>
  <c r="B4" i="9"/>
  <c r="C3" i="9"/>
  <c r="D3" i="9"/>
  <c r="B3" i="9"/>
  <c r="BI32" i="11"/>
  <c r="BH32" i="11"/>
  <c r="BG32" i="11"/>
  <c r="BI31" i="11"/>
  <c r="BH31" i="11"/>
  <c r="BG31" i="11"/>
  <c r="BI30" i="11"/>
  <c r="BH30" i="11"/>
  <c r="BG30" i="11"/>
  <c r="BI29" i="11"/>
  <c r="BH29" i="11"/>
  <c r="BG29" i="11"/>
  <c r="BI28" i="11"/>
  <c r="BH28" i="11"/>
  <c r="BG28" i="11"/>
  <c r="BI27" i="11"/>
  <c r="BH27" i="11"/>
  <c r="BG27" i="11"/>
  <c r="BI26" i="11"/>
  <c r="BH26" i="11"/>
  <c r="BG26" i="11"/>
  <c r="BI25" i="11"/>
  <c r="BH25" i="11"/>
  <c r="BG25" i="11"/>
  <c r="BI24" i="11"/>
  <c r="BH24" i="11"/>
  <c r="BG24" i="11"/>
  <c r="BI23" i="11"/>
  <c r="BH23" i="11"/>
  <c r="BG23" i="11"/>
  <c r="BI22" i="11"/>
  <c r="BH22" i="11"/>
  <c r="BG22" i="11"/>
  <c r="BI21" i="11"/>
  <c r="BH21" i="11"/>
  <c r="BG21" i="11"/>
  <c r="BI20" i="11"/>
  <c r="BH20" i="11"/>
  <c r="BG20" i="11"/>
  <c r="BI19" i="11"/>
  <c r="BH19" i="11"/>
  <c r="BG19" i="11"/>
  <c r="BE49" i="11"/>
  <c r="BD49" i="11"/>
  <c r="BC49" i="11"/>
  <c r="BB49" i="11"/>
  <c r="BA49" i="11"/>
  <c r="AZ49" i="11"/>
  <c r="AY49" i="11"/>
  <c r="AX49" i="11"/>
  <c r="AW49" i="11"/>
  <c r="AV49" i="11"/>
  <c r="AU49" i="11"/>
  <c r="AT49" i="11"/>
  <c r="AS49" i="11"/>
  <c r="AR49" i="11"/>
  <c r="AQ49" i="11"/>
  <c r="AP49" i="11"/>
  <c r="AO49" i="11"/>
  <c r="AN49" i="11"/>
  <c r="AM49" i="11"/>
  <c r="AL49" i="11"/>
  <c r="AK49" i="11"/>
  <c r="AJ49" i="11"/>
  <c r="AI49" i="11"/>
  <c r="AH49" i="11"/>
  <c r="AG49" i="11"/>
  <c r="AF49" i="11"/>
  <c r="AE49" i="11"/>
  <c r="AD49" i="11"/>
  <c r="AC49" i="11"/>
  <c r="AB49" i="11"/>
  <c r="AA49" i="11"/>
  <c r="Z49" i="11"/>
  <c r="Y49" i="11"/>
  <c r="X49" i="11"/>
  <c r="W49" i="11"/>
  <c r="V49" i="11"/>
  <c r="U49" i="11"/>
  <c r="T49" i="11"/>
  <c r="S49" i="11"/>
  <c r="R49" i="11"/>
  <c r="Q49" i="11"/>
  <c r="P49" i="11"/>
  <c r="O49" i="11"/>
  <c r="N49" i="11"/>
  <c r="M49" i="11"/>
  <c r="L49" i="11"/>
  <c r="K49" i="11"/>
  <c r="J49" i="11"/>
  <c r="I49" i="11"/>
  <c r="H49" i="11"/>
  <c r="G49" i="11"/>
  <c r="F49" i="11"/>
  <c r="E49" i="11"/>
  <c r="D49" i="11"/>
  <c r="C49" i="11"/>
  <c r="BE48" i="11"/>
  <c r="BD48" i="11"/>
  <c r="BC48" i="11"/>
  <c r="BB48" i="11"/>
  <c r="BA48" i="11"/>
  <c r="AZ48" i="11"/>
  <c r="AY48" i="11"/>
  <c r="AX48" i="11"/>
  <c r="AW48" i="11"/>
  <c r="AV48" i="11"/>
  <c r="AU48" i="11"/>
  <c r="AT48" i="11"/>
  <c r="AS48" i="11"/>
  <c r="AR48" i="11"/>
  <c r="AQ48" i="11"/>
  <c r="AP48" i="11"/>
  <c r="AO48" i="11"/>
  <c r="AN48" i="11"/>
  <c r="AM48" i="11"/>
  <c r="AL48" i="11"/>
  <c r="AK48" i="11"/>
  <c r="AJ48" i="11"/>
  <c r="AI48" i="11"/>
  <c r="AH48" i="11"/>
  <c r="AG48" i="11"/>
  <c r="AF48" i="11"/>
  <c r="AE48" i="11"/>
  <c r="AD48" i="11"/>
  <c r="AC48" i="11"/>
  <c r="AB48" i="11"/>
  <c r="AA48" i="11"/>
  <c r="Z48" i="11"/>
  <c r="Y48" i="11"/>
  <c r="X48" i="11"/>
  <c r="W48" i="11"/>
  <c r="V48" i="11"/>
  <c r="U48" i="11"/>
  <c r="T48" i="11"/>
  <c r="S48" i="11"/>
  <c r="R48" i="11"/>
  <c r="Q48" i="11"/>
  <c r="P48" i="11"/>
  <c r="O48" i="11"/>
  <c r="N48" i="11"/>
  <c r="M48" i="11"/>
  <c r="L48" i="11"/>
  <c r="K48" i="11"/>
  <c r="J48" i="11"/>
  <c r="I48" i="11"/>
  <c r="H48" i="11"/>
  <c r="G48" i="11"/>
  <c r="F48" i="11"/>
  <c r="E48" i="11"/>
  <c r="D48" i="11"/>
  <c r="C48" i="11"/>
  <c r="BE47" i="11"/>
  <c r="BD47" i="11"/>
  <c r="BC47" i="11"/>
  <c r="BB47" i="11"/>
  <c r="BA47" i="11"/>
  <c r="AZ47" i="11"/>
  <c r="AY47" i="11"/>
  <c r="AX47" i="11"/>
  <c r="AW47" i="11"/>
  <c r="AV47" i="11"/>
  <c r="AU47" i="11"/>
  <c r="AT47" i="11"/>
  <c r="AS47" i="11"/>
  <c r="AR47" i="11"/>
  <c r="AQ47" i="11"/>
  <c r="AP47" i="11"/>
  <c r="AO47" i="11"/>
  <c r="AN47" i="11"/>
  <c r="AM47" i="11"/>
  <c r="AL47" i="11"/>
  <c r="AK47" i="11"/>
  <c r="AJ47" i="11"/>
  <c r="AI47" i="11"/>
  <c r="AH47" i="11"/>
  <c r="AG47" i="11"/>
  <c r="AF47" i="11"/>
  <c r="AE47" i="11"/>
  <c r="AD47" i="11"/>
  <c r="AC47" i="11"/>
  <c r="AB47" i="11"/>
  <c r="AA47" i="11"/>
  <c r="Z47" i="11"/>
  <c r="Y47" i="11"/>
  <c r="X47" i="11"/>
  <c r="W47" i="11"/>
  <c r="V47" i="11"/>
  <c r="U47" i="11"/>
  <c r="T47" i="11"/>
  <c r="S47" i="11"/>
  <c r="R47" i="11"/>
  <c r="Q47" i="11"/>
  <c r="P47" i="11"/>
  <c r="O47" i="11"/>
  <c r="N47" i="11"/>
  <c r="M47" i="11"/>
  <c r="L47" i="11"/>
  <c r="K47" i="11"/>
  <c r="J47" i="11"/>
  <c r="I47" i="11"/>
  <c r="H47" i="11"/>
  <c r="G47" i="11"/>
  <c r="F47" i="11"/>
  <c r="E47" i="11"/>
  <c r="D47" i="11"/>
  <c r="C47" i="11"/>
  <c r="BG47" i="11" s="1"/>
  <c r="BE46" i="11"/>
  <c r="BD46" i="11"/>
  <c r="BC46" i="11"/>
  <c r="BB46" i="11"/>
  <c r="BA46" i="11"/>
  <c r="AZ46" i="11"/>
  <c r="AY46" i="11"/>
  <c r="AX46" i="11"/>
  <c r="AW46" i="11"/>
  <c r="AV46" i="11"/>
  <c r="AU46" i="11"/>
  <c r="AT46" i="11"/>
  <c r="AS46" i="11"/>
  <c r="AR46" i="11"/>
  <c r="AQ46" i="11"/>
  <c r="AP46" i="11"/>
  <c r="AO46" i="11"/>
  <c r="AN46" i="11"/>
  <c r="AM46" i="11"/>
  <c r="AL46" i="11"/>
  <c r="AK46" i="11"/>
  <c r="AJ46" i="11"/>
  <c r="AI46" i="11"/>
  <c r="AH46" i="11"/>
  <c r="AG46" i="11"/>
  <c r="AF46" i="11"/>
  <c r="AE46" i="11"/>
  <c r="AD46" i="11"/>
  <c r="AC46" i="11"/>
  <c r="AB46" i="11"/>
  <c r="AA46" i="11"/>
  <c r="Z46" i="11"/>
  <c r="Y46" i="11"/>
  <c r="X46" i="11"/>
  <c r="W46" i="11"/>
  <c r="V46" i="11"/>
  <c r="U46" i="11"/>
  <c r="T46" i="11"/>
  <c r="S46" i="11"/>
  <c r="R46" i="11"/>
  <c r="Q46" i="11"/>
  <c r="P46" i="11"/>
  <c r="O46" i="11"/>
  <c r="N46" i="11"/>
  <c r="M46" i="11"/>
  <c r="L46" i="11"/>
  <c r="K46" i="11"/>
  <c r="J46" i="11"/>
  <c r="I46" i="11"/>
  <c r="H46" i="11"/>
  <c r="G46" i="11"/>
  <c r="F46" i="11"/>
  <c r="E46" i="11"/>
  <c r="D46" i="11"/>
  <c r="C46" i="11"/>
  <c r="BG46" i="11" s="1"/>
  <c r="BE45" i="11"/>
  <c r="BD45" i="11"/>
  <c r="BC45" i="11"/>
  <c r="BB45" i="11"/>
  <c r="BA45" i="11"/>
  <c r="AZ45" i="11"/>
  <c r="AY45" i="11"/>
  <c r="AX45" i="11"/>
  <c r="AW45" i="11"/>
  <c r="AV45" i="11"/>
  <c r="AU45" i="11"/>
  <c r="AT45" i="11"/>
  <c r="AS45" i="11"/>
  <c r="AR45" i="11"/>
  <c r="AQ45" i="11"/>
  <c r="AP45" i="11"/>
  <c r="AO45" i="11"/>
  <c r="AN45" i="11"/>
  <c r="AM45" i="11"/>
  <c r="AL45" i="11"/>
  <c r="AK45" i="11"/>
  <c r="AJ45" i="11"/>
  <c r="AI45" i="11"/>
  <c r="AH45" i="11"/>
  <c r="AG45" i="11"/>
  <c r="AF45" i="11"/>
  <c r="AE45" i="11"/>
  <c r="AD45" i="11"/>
  <c r="AC45" i="11"/>
  <c r="AB45" i="11"/>
  <c r="AA45" i="11"/>
  <c r="Z45" i="11"/>
  <c r="Y45" i="11"/>
  <c r="X45" i="11"/>
  <c r="W45" i="11"/>
  <c r="V45" i="11"/>
  <c r="U45" i="11"/>
  <c r="T45" i="11"/>
  <c r="S45" i="11"/>
  <c r="R45" i="11"/>
  <c r="Q45" i="11"/>
  <c r="P45" i="11"/>
  <c r="O45" i="11"/>
  <c r="N45" i="11"/>
  <c r="M45" i="11"/>
  <c r="L45" i="11"/>
  <c r="K45" i="11"/>
  <c r="J45" i="11"/>
  <c r="I45" i="11"/>
  <c r="H45" i="11"/>
  <c r="G45" i="11"/>
  <c r="F45" i="11"/>
  <c r="E45" i="11"/>
  <c r="D45" i="11"/>
  <c r="C45" i="11"/>
  <c r="BE44" i="11"/>
  <c r="BG44" i="11" s="1"/>
  <c r="BD44" i="11"/>
  <c r="BC44" i="11"/>
  <c r="BB44" i="11"/>
  <c r="BA44" i="11"/>
  <c r="AZ44" i="11"/>
  <c r="AY44" i="11"/>
  <c r="AX44" i="11"/>
  <c r="AW44" i="11"/>
  <c r="AV44" i="11"/>
  <c r="AU44" i="11"/>
  <c r="AT44" i="11"/>
  <c r="AS44" i="11"/>
  <c r="AR44" i="11"/>
  <c r="AQ44" i="11"/>
  <c r="AP44" i="11"/>
  <c r="AO44" i="11"/>
  <c r="AN44" i="11"/>
  <c r="AM44" i="11"/>
  <c r="AL44" i="11"/>
  <c r="AK44" i="11"/>
  <c r="AJ44" i="11"/>
  <c r="AI44" i="11"/>
  <c r="AH44" i="11"/>
  <c r="AG44" i="11"/>
  <c r="AF44" i="11"/>
  <c r="AE44" i="11"/>
  <c r="AD44" i="11"/>
  <c r="AC44" i="11"/>
  <c r="AB44" i="11"/>
  <c r="AA44" i="11"/>
  <c r="Z44" i="11"/>
  <c r="Y44" i="11"/>
  <c r="X44" i="11"/>
  <c r="W44" i="11"/>
  <c r="V44" i="11"/>
  <c r="U44" i="11"/>
  <c r="T44" i="11"/>
  <c r="S44" i="11"/>
  <c r="R44" i="11"/>
  <c r="Q44" i="11"/>
  <c r="P44" i="11"/>
  <c r="O44" i="11"/>
  <c r="N44" i="11"/>
  <c r="M44" i="11"/>
  <c r="L44" i="11"/>
  <c r="K44" i="11"/>
  <c r="J44" i="11"/>
  <c r="I44" i="11"/>
  <c r="H44" i="11"/>
  <c r="G44" i="11"/>
  <c r="F44" i="11"/>
  <c r="E44" i="11"/>
  <c r="D44" i="11"/>
  <c r="C44" i="11"/>
  <c r="BE43" i="11"/>
  <c r="BD43" i="11"/>
  <c r="BC43" i="11"/>
  <c r="BB43" i="11"/>
  <c r="BA43" i="11"/>
  <c r="AZ43" i="11"/>
  <c r="AY43" i="11"/>
  <c r="AX43" i="11"/>
  <c r="AW43" i="11"/>
  <c r="AV43" i="11"/>
  <c r="AU43" i="11"/>
  <c r="AT43" i="11"/>
  <c r="AS43" i="11"/>
  <c r="AR43" i="11"/>
  <c r="AQ43" i="11"/>
  <c r="AP43" i="11"/>
  <c r="AO43" i="11"/>
  <c r="AN43" i="11"/>
  <c r="AM43" i="11"/>
  <c r="AL43" i="11"/>
  <c r="AK43" i="11"/>
  <c r="AJ43" i="11"/>
  <c r="AI43" i="11"/>
  <c r="AH43" i="11"/>
  <c r="AG43" i="11"/>
  <c r="AF43" i="11"/>
  <c r="AE43" i="11"/>
  <c r="AD43" i="11"/>
  <c r="AC43" i="11"/>
  <c r="AB43" i="11"/>
  <c r="AA43" i="11"/>
  <c r="Z43" i="11"/>
  <c r="Y43" i="11"/>
  <c r="X43" i="11"/>
  <c r="W43" i="11"/>
  <c r="V43" i="11"/>
  <c r="U43" i="11"/>
  <c r="T43" i="11"/>
  <c r="S43" i="11"/>
  <c r="R43" i="11"/>
  <c r="Q43" i="11"/>
  <c r="P43" i="11"/>
  <c r="O43" i="11"/>
  <c r="N43" i="11"/>
  <c r="M43" i="11"/>
  <c r="L43" i="11"/>
  <c r="K43" i="11"/>
  <c r="J43" i="11"/>
  <c r="I43" i="11"/>
  <c r="H43" i="11"/>
  <c r="G43" i="11"/>
  <c r="F43" i="11"/>
  <c r="E43" i="11"/>
  <c r="D43" i="11"/>
  <c r="C43" i="11"/>
  <c r="BE42" i="11"/>
  <c r="BD42" i="11"/>
  <c r="BC42" i="11"/>
  <c r="BB42" i="11"/>
  <c r="BA42" i="11"/>
  <c r="AZ42" i="11"/>
  <c r="AY42" i="11"/>
  <c r="AX42" i="11"/>
  <c r="AW42" i="11"/>
  <c r="AV42" i="11"/>
  <c r="AU42" i="11"/>
  <c r="AT42" i="11"/>
  <c r="AS42" i="11"/>
  <c r="AR42" i="11"/>
  <c r="AQ42" i="11"/>
  <c r="AP42" i="11"/>
  <c r="AO42" i="11"/>
  <c r="AN42" i="11"/>
  <c r="AM42" i="11"/>
  <c r="AL42" i="11"/>
  <c r="AK42" i="11"/>
  <c r="AJ42" i="11"/>
  <c r="AI42" i="11"/>
  <c r="AH42" i="11"/>
  <c r="AG42" i="11"/>
  <c r="AF42" i="11"/>
  <c r="AE42" i="11"/>
  <c r="AD42" i="11"/>
  <c r="AC42" i="11"/>
  <c r="AB42" i="11"/>
  <c r="AA42" i="11"/>
  <c r="Z42" i="11"/>
  <c r="Y42" i="11"/>
  <c r="X42" i="11"/>
  <c r="W42" i="1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G42" i="11" s="1"/>
  <c r="BE41" i="11"/>
  <c r="BD41" i="11"/>
  <c r="BC41" i="11"/>
  <c r="BB41" i="11"/>
  <c r="BA41" i="11"/>
  <c r="AZ41" i="11"/>
  <c r="AY41" i="11"/>
  <c r="AX41" i="11"/>
  <c r="AW41" i="11"/>
  <c r="AV41" i="11"/>
  <c r="AU41" i="11"/>
  <c r="AT41" i="11"/>
  <c r="AS41" i="11"/>
  <c r="AR41" i="11"/>
  <c r="AQ41" i="11"/>
  <c r="AP41" i="11"/>
  <c r="AO41" i="11"/>
  <c r="AN41" i="11"/>
  <c r="AM41" i="11"/>
  <c r="AL41" i="11"/>
  <c r="AK41" i="11"/>
  <c r="AJ41" i="11"/>
  <c r="AI41" i="11"/>
  <c r="AH41" i="11"/>
  <c r="AG41" i="11"/>
  <c r="AF41" i="11"/>
  <c r="AE41" i="11"/>
  <c r="AD41" i="11"/>
  <c r="AC41" i="11"/>
  <c r="AB41" i="11"/>
  <c r="AA41" i="11"/>
  <c r="Z41" i="11"/>
  <c r="Y41" i="11"/>
  <c r="X41" i="11"/>
  <c r="W41" i="11"/>
  <c r="V41" i="11"/>
  <c r="U41" i="11"/>
  <c r="T41" i="11"/>
  <c r="S41" i="11"/>
  <c r="R41" i="11"/>
  <c r="Q41" i="11"/>
  <c r="P41" i="11"/>
  <c r="O41" i="11"/>
  <c r="N41" i="11"/>
  <c r="M41" i="11"/>
  <c r="L41" i="11"/>
  <c r="K41" i="11"/>
  <c r="J41" i="11"/>
  <c r="I41" i="11"/>
  <c r="H41" i="11"/>
  <c r="G41" i="11"/>
  <c r="F41" i="11"/>
  <c r="E41" i="11"/>
  <c r="D41" i="11"/>
  <c r="C41" i="11"/>
  <c r="BE40" i="11"/>
  <c r="BG40" i="11" s="1"/>
  <c r="BD40" i="11"/>
  <c r="BC40" i="11"/>
  <c r="BB40" i="11"/>
  <c r="BA40" i="11"/>
  <c r="AZ40" i="11"/>
  <c r="AY40" i="11"/>
  <c r="AX40" i="11"/>
  <c r="AW40" i="11"/>
  <c r="AV40" i="11"/>
  <c r="AU40" i="11"/>
  <c r="AT40" i="11"/>
  <c r="AS40" i="11"/>
  <c r="AR40" i="11"/>
  <c r="AQ40" i="11"/>
  <c r="AP40" i="11"/>
  <c r="AO40" i="11"/>
  <c r="AN40" i="11"/>
  <c r="AM40" i="11"/>
  <c r="AL40" i="11"/>
  <c r="AK40" i="11"/>
  <c r="AJ40" i="11"/>
  <c r="AI40" i="11"/>
  <c r="AH40" i="11"/>
  <c r="AG40" i="11"/>
  <c r="AF40" i="11"/>
  <c r="AE40" i="11"/>
  <c r="AD40" i="11"/>
  <c r="AC40" i="11"/>
  <c r="AB40" i="11"/>
  <c r="AA40" i="11"/>
  <c r="Z40" i="11"/>
  <c r="Y40" i="11"/>
  <c r="X40" i="11"/>
  <c r="W40" i="11"/>
  <c r="V40" i="11"/>
  <c r="U40" i="11"/>
  <c r="T40" i="11"/>
  <c r="S40" i="11"/>
  <c r="R40" i="11"/>
  <c r="Q40" i="11"/>
  <c r="P40" i="11"/>
  <c r="O40" i="11"/>
  <c r="N40" i="11"/>
  <c r="M40" i="11"/>
  <c r="L40" i="11"/>
  <c r="K40" i="11"/>
  <c r="J40" i="11"/>
  <c r="I40" i="11"/>
  <c r="H40" i="11"/>
  <c r="G40" i="11"/>
  <c r="F40" i="11"/>
  <c r="E40" i="11"/>
  <c r="D40" i="11"/>
  <c r="C40" i="11"/>
  <c r="BE39" i="11"/>
  <c r="BD39" i="11"/>
  <c r="BC39" i="11"/>
  <c r="BB39" i="11"/>
  <c r="BA39" i="11"/>
  <c r="AZ39" i="11"/>
  <c r="AY39" i="11"/>
  <c r="AX39" i="11"/>
  <c r="AW39" i="11"/>
  <c r="AV39" i="11"/>
  <c r="AU39" i="11"/>
  <c r="AT39" i="11"/>
  <c r="AS39" i="11"/>
  <c r="AR39" i="11"/>
  <c r="AQ39" i="11"/>
  <c r="AP39" i="11"/>
  <c r="AO39" i="11"/>
  <c r="AN39" i="11"/>
  <c r="AM39" i="11"/>
  <c r="AL39" i="11"/>
  <c r="AK39" i="11"/>
  <c r="AJ39" i="11"/>
  <c r="AI39" i="11"/>
  <c r="AH39" i="11"/>
  <c r="AG39" i="11"/>
  <c r="AF39" i="11"/>
  <c r="AE39" i="11"/>
  <c r="AD39" i="11"/>
  <c r="AC39" i="11"/>
  <c r="AB39" i="11"/>
  <c r="AA39" i="11"/>
  <c r="Z39" i="11"/>
  <c r="Y39" i="11"/>
  <c r="X39" i="11"/>
  <c r="W39" i="11"/>
  <c r="V39" i="11"/>
  <c r="U39" i="11"/>
  <c r="T39" i="11"/>
  <c r="S39" i="11"/>
  <c r="R39" i="11"/>
  <c r="Q39" i="11"/>
  <c r="P39" i="11"/>
  <c r="O39" i="11"/>
  <c r="N39" i="11"/>
  <c r="M39" i="11"/>
  <c r="L39" i="11"/>
  <c r="K39" i="11"/>
  <c r="J39" i="11"/>
  <c r="I39" i="11"/>
  <c r="H39" i="11"/>
  <c r="G39" i="11"/>
  <c r="F39" i="11"/>
  <c r="E39" i="11"/>
  <c r="D39" i="11"/>
  <c r="C39" i="11"/>
  <c r="BG39" i="11" s="1"/>
  <c r="D38" i="11"/>
  <c r="E38" i="11"/>
  <c r="F38" i="11"/>
  <c r="G38" i="11"/>
  <c r="H38" i="11"/>
  <c r="I38" i="11"/>
  <c r="J38" i="11"/>
  <c r="K38" i="11"/>
  <c r="L38" i="11"/>
  <c r="M38" i="11"/>
  <c r="N38" i="11"/>
  <c r="O38" i="11"/>
  <c r="P38" i="11"/>
  <c r="Q38" i="11"/>
  <c r="R38" i="11"/>
  <c r="S38" i="11"/>
  <c r="T38" i="11"/>
  <c r="U38" i="11"/>
  <c r="V38" i="11"/>
  <c r="W38" i="11"/>
  <c r="X38" i="11"/>
  <c r="Y38" i="11"/>
  <c r="Z38" i="11"/>
  <c r="AA38" i="11"/>
  <c r="AB38" i="11"/>
  <c r="AC38" i="11"/>
  <c r="AD38" i="11"/>
  <c r="AE38" i="11"/>
  <c r="AF38" i="11"/>
  <c r="AG38" i="11"/>
  <c r="AH38" i="11"/>
  <c r="AI38" i="11"/>
  <c r="AJ38" i="11"/>
  <c r="AK38" i="11"/>
  <c r="AL38" i="11"/>
  <c r="AM38" i="11"/>
  <c r="AN38" i="11"/>
  <c r="AO38" i="11"/>
  <c r="AP38" i="11"/>
  <c r="AQ38" i="11"/>
  <c r="AR38" i="11"/>
  <c r="AS38" i="11"/>
  <c r="AT38" i="11"/>
  <c r="AU38" i="11"/>
  <c r="AV38" i="11"/>
  <c r="AW38" i="11"/>
  <c r="AX38" i="11"/>
  <c r="AY38" i="11"/>
  <c r="AZ38" i="11"/>
  <c r="BA38" i="11"/>
  <c r="BB38" i="11"/>
  <c r="BC38" i="11"/>
  <c r="BD38" i="11"/>
  <c r="BE38" i="11"/>
  <c r="C38" i="11"/>
  <c r="BG38" i="11" s="1"/>
  <c r="D37" i="11"/>
  <c r="E37" i="11"/>
  <c r="F37" i="11"/>
  <c r="G37" i="11"/>
  <c r="H37" i="11"/>
  <c r="I37" i="11"/>
  <c r="J37" i="11"/>
  <c r="K37" i="11"/>
  <c r="L37" i="11"/>
  <c r="M37" i="11"/>
  <c r="N37" i="11"/>
  <c r="O37" i="11"/>
  <c r="P37" i="11"/>
  <c r="Q37" i="11"/>
  <c r="R37" i="11"/>
  <c r="S37" i="11"/>
  <c r="T37" i="11"/>
  <c r="U37" i="11"/>
  <c r="V37" i="11"/>
  <c r="W37" i="11"/>
  <c r="X37" i="11"/>
  <c r="Y37" i="11"/>
  <c r="Z37" i="11"/>
  <c r="AA37" i="11"/>
  <c r="AB37" i="11"/>
  <c r="AC37" i="11"/>
  <c r="AD37" i="11"/>
  <c r="AE37" i="11"/>
  <c r="AF37" i="11"/>
  <c r="AG37" i="11"/>
  <c r="AH37" i="11"/>
  <c r="AI37" i="11"/>
  <c r="AJ37" i="11"/>
  <c r="AK37" i="11"/>
  <c r="AL37" i="11"/>
  <c r="AM37" i="11"/>
  <c r="AN37" i="11"/>
  <c r="AO37" i="11"/>
  <c r="AP37" i="11"/>
  <c r="AQ37" i="11"/>
  <c r="AR37" i="11"/>
  <c r="AS37" i="11"/>
  <c r="AT37" i="11"/>
  <c r="AU37" i="11"/>
  <c r="AV37" i="11"/>
  <c r="AW37" i="11"/>
  <c r="AX37" i="11"/>
  <c r="AY37" i="11"/>
  <c r="AZ37" i="11"/>
  <c r="BA37" i="11"/>
  <c r="BB37" i="11"/>
  <c r="BC37" i="11"/>
  <c r="BD37" i="11"/>
  <c r="BE37" i="11"/>
  <c r="C37" i="11"/>
  <c r="D36" i="11"/>
  <c r="E36" i="11"/>
  <c r="F36" i="11"/>
  <c r="G36" i="11"/>
  <c r="H36" i="11"/>
  <c r="I36" i="11"/>
  <c r="J36" i="11"/>
  <c r="K36" i="11"/>
  <c r="L36" i="11"/>
  <c r="M36" i="11"/>
  <c r="N36" i="11"/>
  <c r="O36" i="11"/>
  <c r="P36" i="11"/>
  <c r="Q36" i="11"/>
  <c r="R36" i="11"/>
  <c r="S36" i="11"/>
  <c r="T36" i="11"/>
  <c r="U36" i="11"/>
  <c r="V36" i="11"/>
  <c r="W36" i="11"/>
  <c r="X36" i="11"/>
  <c r="Y36" i="11"/>
  <c r="Z36" i="11"/>
  <c r="AA36" i="11"/>
  <c r="AB36" i="11"/>
  <c r="AC36" i="11"/>
  <c r="AD36" i="11"/>
  <c r="AE36" i="11"/>
  <c r="AF36" i="11"/>
  <c r="AG36" i="11"/>
  <c r="AH36" i="11"/>
  <c r="AI36" i="11"/>
  <c r="AJ36" i="11"/>
  <c r="AK36" i="11"/>
  <c r="AL36" i="11"/>
  <c r="AM36" i="11"/>
  <c r="AN36" i="11"/>
  <c r="AO36" i="11"/>
  <c r="AP36" i="11"/>
  <c r="AQ36" i="11"/>
  <c r="AR36" i="11"/>
  <c r="AS36" i="11"/>
  <c r="AT36" i="11"/>
  <c r="AU36" i="11"/>
  <c r="AV36" i="11"/>
  <c r="AW36" i="11"/>
  <c r="AX36" i="11"/>
  <c r="AY36" i="11"/>
  <c r="AZ36" i="11"/>
  <c r="BA36" i="11"/>
  <c r="BB36" i="11"/>
  <c r="BC36" i="11"/>
  <c r="BD36" i="11"/>
  <c r="BE36" i="11"/>
  <c r="C36" i="11"/>
  <c r="BI3" i="11"/>
  <c r="BI4" i="11"/>
  <c r="BI5" i="11"/>
  <c r="BI6" i="11"/>
  <c r="BI7" i="11"/>
  <c r="BI8" i="11"/>
  <c r="BI9" i="11"/>
  <c r="BI10" i="11"/>
  <c r="BI11" i="11"/>
  <c r="BI12" i="11"/>
  <c r="BI13" i="11"/>
  <c r="BI14" i="11"/>
  <c r="BI15" i="11"/>
  <c r="BI2" i="11"/>
  <c r="BH3" i="11"/>
  <c r="BH4" i="11"/>
  <c r="BH5" i="11"/>
  <c r="BH6" i="11"/>
  <c r="BH7" i="11"/>
  <c r="BH8" i="11"/>
  <c r="BH9" i="11"/>
  <c r="BH10" i="11"/>
  <c r="BH11" i="11"/>
  <c r="BH12" i="11"/>
  <c r="BH13" i="11"/>
  <c r="BH14" i="11"/>
  <c r="BH15" i="11"/>
  <c r="BH2" i="11"/>
  <c r="BG3" i="11"/>
  <c r="BG4" i="11"/>
  <c r="BG5" i="11"/>
  <c r="BG6" i="11"/>
  <c r="BG7" i="11"/>
  <c r="BG8" i="11"/>
  <c r="BG9" i="11"/>
  <c r="BG10" i="11"/>
  <c r="BG11" i="11"/>
  <c r="BG12" i="11"/>
  <c r="BG13" i="11"/>
  <c r="BG14" i="11"/>
  <c r="BG15" i="11"/>
  <c r="BG2" i="11"/>
  <c r="B26" i="3"/>
  <c r="B27" i="3"/>
  <c r="B25" i="3"/>
  <c r="IC20" i="1"/>
  <c r="IC19" i="1"/>
  <c r="IC18" i="1"/>
  <c r="IC17" i="1"/>
  <c r="IC16" i="1"/>
  <c r="IC15" i="1"/>
  <c r="BG37" i="11"/>
  <c r="BG48" i="11"/>
  <c r="BG45" i="11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42" i="6"/>
  <c r="B43" i="6"/>
  <c r="B29" i="3"/>
  <c r="B44" i="6"/>
  <c r="B30" i="3" s="1"/>
  <c r="B45" i="6"/>
  <c r="B31" i="3" s="1"/>
  <c r="B46" i="6"/>
  <c r="B32" i="3" s="1"/>
  <c r="B47" i="6"/>
  <c r="B33" i="3"/>
  <c r="B48" i="6"/>
  <c r="B34" i="3" s="1"/>
  <c r="B49" i="6"/>
  <c r="B35" i="3" s="1"/>
  <c r="B50" i="6"/>
  <c r="B36" i="3" s="1"/>
  <c r="B51" i="6"/>
  <c r="B37" i="3"/>
  <c r="B52" i="6"/>
  <c r="B38" i="3" s="1"/>
  <c r="B53" i="6"/>
  <c r="B39" i="3" s="1"/>
  <c r="K2" i="9" s="1"/>
  <c r="B54" i="6"/>
  <c r="B40" i="3" s="1"/>
  <c r="B55" i="6"/>
  <c r="B41" i="3" s="1"/>
  <c r="B56" i="6"/>
  <c r="B42" i="3" s="1"/>
  <c r="D2" i="9" s="1"/>
  <c r="R3" i="9" s="1"/>
  <c r="B57" i="6"/>
  <c r="B43" i="3" s="1"/>
  <c r="B58" i="6"/>
  <c r="B44" i="3" s="1"/>
  <c r="B59" i="6"/>
  <c r="B45" i="3" s="1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84" i="6"/>
  <c r="B85" i="6"/>
  <c r="B86" i="6"/>
  <c r="B87" i="6"/>
  <c r="B88" i="6"/>
  <c r="B89" i="6"/>
  <c r="B90" i="6"/>
  <c r="B91" i="6"/>
  <c r="B92" i="6"/>
  <c r="B42" i="6"/>
  <c r="B28" i="3" s="1"/>
  <c r="G4" i="13"/>
  <c r="G5" i="13"/>
  <c r="G6" i="13"/>
  <c r="G7" i="13"/>
  <c r="G8" i="13"/>
  <c r="G9" i="13"/>
  <c r="G10" i="13"/>
  <c r="G11" i="13"/>
  <c r="G12" i="13"/>
  <c r="G13" i="13"/>
  <c r="G14" i="13"/>
  <c r="G15" i="13"/>
  <c r="G16" i="13"/>
  <c r="G17" i="13"/>
  <c r="G18" i="13"/>
  <c r="G19" i="13"/>
  <c r="G20" i="13"/>
  <c r="G21" i="13"/>
  <c r="G22" i="13"/>
  <c r="G23" i="13"/>
  <c r="G24" i="13"/>
  <c r="G25" i="13"/>
  <c r="G26" i="13"/>
  <c r="G27" i="13"/>
  <c r="G28" i="13"/>
  <c r="G29" i="13"/>
  <c r="G30" i="13"/>
  <c r="G31" i="13"/>
  <c r="G32" i="13"/>
  <c r="G33" i="13"/>
  <c r="G34" i="13"/>
  <c r="G35" i="13"/>
  <c r="G36" i="13"/>
  <c r="G37" i="13"/>
  <c r="G38" i="13"/>
  <c r="G39" i="13"/>
  <c r="G40" i="13"/>
  <c r="G41" i="13"/>
  <c r="G42" i="13"/>
  <c r="G43" i="13"/>
  <c r="G44" i="13"/>
  <c r="G45" i="13"/>
  <c r="G46" i="13"/>
  <c r="G47" i="13"/>
  <c r="G48" i="13"/>
  <c r="G49" i="13"/>
  <c r="G50" i="13"/>
  <c r="G51" i="13"/>
  <c r="G52" i="13"/>
  <c r="G53" i="13"/>
  <c r="G54" i="13"/>
  <c r="G55" i="13"/>
  <c r="G56" i="13"/>
  <c r="G57" i="13"/>
  <c r="G58" i="13"/>
  <c r="G59" i="13"/>
  <c r="G60" i="13"/>
  <c r="G61" i="13"/>
  <c r="G62" i="13"/>
  <c r="G63" i="13"/>
  <c r="G3" i="13"/>
  <c r="A3" i="6"/>
  <c r="A4" i="6"/>
  <c r="A5" i="6" s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J2" i="9"/>
  <c r="C2" i="9"/>
  <c r="R4" i="9" s="1"/>
  <c r="HU20" i="1"/>
  <c r="HU19" i="1"/>
  <c r="HU18" i="1"/>
  <c r="HU17" i="1"/>
  <c r="HU16" i="1"/>
  <c r="HI20" i="1"/>
  <c r="HI19" i="1"/>
  <c r="HI18" i="1"/>
  <c r="HI17" i="1"/>
  <c r="HI16" i="1"/>
  <c r="HI15" i="1"/>
  <c r="GW20" i="1"/>
  <c r="GW19" i="1"/>
  <c r="GW18" i="1"/>
  <c r="GW17" i="1"/>
  <c r="GW16" i="1"/>
  <c r="GW15" i="1"/>
  <c r="GK20" i="1"/>
  <c r="GK19" i="1"/>
  <c r="GK18" i="1"/>
  <c r="GK17" i="1"/>
  <c r="GK16" i="1"/>
  <c r="GK15" i="1"/>
  <c r="FY20" i="1"/>
  <c r="FY19" i="1"/>
  <c r="FY18" i="1"/>
  <c r="FY17" i="1"/>
  <c r="FY16" i="1"/>
  <c r="FY15" i="1"/>
  <c r="FM20" i="1"/>
  <c r="FM19" i="1"/>
  <c r="FM18" i="1"/>
  <c r="FM17" i="1"/>
  <c r="FM16" i="1"/>
  <c r="FM15" i="1"/>
  <c r="FA20" i="1"/>
  <c r="FA19" i="1"/>
  <c r="FA18" i="1"/>
  <c r="FA17" i="1"/>
  <c r="FA16" i="1"/>
  <c r="FA15" i="1"/>
  <c r="EO20" i="1"/>
  <c r="EO19" i="1"/>
  <c r="EO18" i="1"/>
  <c r="EO17" i="1"/>
  <c r="EO16" i="1"/>
  <c r="EO15" i="1"/>
  <c r="EC20" i="1"/>
  <c r="EC19" i="1"/>
  <c r="EC18" i="1"/>
  <c r="EC17" i="1"/>
  <c r="EC16" i="1"/>
  <c r="EC15" i="1"/>
  <c r="DQ20" i="1"/>
  <c r="DQ19" i="1"/>
  <c r="DQ18" i="1"/>
  <c r="DQ17" i="1"/>
  <c r="DQ16" i="1"/>
  <c r="DQ15" i="1"/>
  <c r="DE20" i="1"/>
  <c r="DE19" i="1"/>
  <c r="DE18" i="1"/>
  <c r="DE17" i="1"/>
  <c r="DE16" i="1"/>
  <c r="DE15" i="1"/>
  <c r="CS20" i="1"/>
  <c r="CS19" i="1"/>
  <c r="CS18" i="1"/>
  <c r="CS17" i="1"/>
  <c r="CS16" i="1"/>
  <c r="CS15" i="1"/>
  <c r="CG20" i="1"/>
  <c r="CG19" i="1"/>
  <c r="CG18" i="1"/>
  <c r="CG17" i="1"/>
  <c r="CG16" i="1"/>
  <c r="CG15" i="1"/>
  <c r="BU20" i="1"/>
  <c r="BU19" i="1"/>
  <c r="BU18" i="1"/>
  <c r="BU17" i="1"/>
  <c r="BU16" i="1"/>
  <c r="BU15" i="1"/>
  <c r="BI16" i="1"/>
  <c r="BI15" i="1"/>
  <c r="AW16" i="1"/>
  <c r="AW15" i="1"/>
  <c r="AK16" i="1"/>
  <c r="AK15" i="1"/>
  <c r="Y16" i="1"/>
  <c r="Y15" i="1"/>
  <c r="M16" i="1"/>
  <c r="M15" i="1"/>
  <c r="E44" i="3" l="1"/>
  <c r="B5" i="22"/>
  <c r="F5" i="22" s="1"/>
  <c r="H44" i="3"/>
  <c r="C4" i="22"/>
  <c r="G4" i="22" s="1"/>
  <c r="L27" i="3"/>
  <c r="L30" i="3"/>
  <c r="L31" i="3"/>
  <c r="K33" i="3"/>
  <c r="K34" i="3"/>
  <c r="J36" i="3"/>
  <c r="J37" i="3"/>
  <c r="L38" i="3"/>
  <c r="L39" i="3"/>
  <c r="X11" i="19"/>
  <c r="X29" i="19"/>
  <c r="X15" i="19"/>
  <c r="X25" i="19"/>
  <c r="BG36" i="11"/>
  <c r="BG41" i="11"/>
  <c r="BG43" i="11"/>
  <c r="BG49" i="11"/>
  <c r="J43" i="3"/>
  <c r="C6" i="21"/>
  <c r="F7" i="21" s="1"/>
  <c r="C3" i="22"/>
  <c r="G3" i="22" s="1"/>
  <c r="I9" i="22" s="1"/>
  <c r="X16" i="19"/>
  <c r="X22" i="19"/>
  <c r="K43" i="3"/>
  <c r="N44" i="3"/>
  <c r="L21" i="3"/>
  <c r="K21" i="3"/>
  <c r="F44" i="3"/>
  <c r="G44" i="3"/>
  <c r="J21" i="3"/>
  <c r="M6" i="15"/>
  <c r="O5" i="15"/>
  <c r="J41" i="3"/>
  <c r="L43" i="3"/>
  <c r="O4" i="15"/>
  <c r="N6" i="15"/>
  <c r="Q4" i="15"/>
  <c r="B10" i="21"/>
  <c r="B9" i="21"/>
  <c r="AB53" i="18"/>
  <c r="C5" i="21" l="1"/>
  <c r="L44" i="3"/>
  <c r="F5" i="21"/>
  <c r="J44" i="3"/>
  <c r="O13" i="15"/>
  <c r="N14" i="15"/>
  <c r="O6" i="15"/>
  <c r="M14" i="15" s="1"/>
  <c r="O12" i="15"/>
  <c r="F6" i="21"/>
  <c r="K44" i="3"/>
  <c r="C10" i="21" l="1"/>
  <c r="C9" i="21"/>
  <c r="D23" i="15"/>
  <c r="N13" i="15"/>
  <c r="N10" i="15"/>
  <c r="R6" i="15"/>
  <c r="N11" i="15"/>
  <c r="M10" i="15"/>
  <c r="O11" i="15"/>
  <c r="M11" i="15"/>
  <c r="M12" i="15"/>
  <c r="Q12" i="15" s="1"/>
  <c r="O14" i="15"/>
  <c r="N12" i="15"/>
  <c r="O10" i="15"/>
  <c r="M13" i="1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BAP</author>
    <author>Rafael Bianchini Abreu Paiva</author>
  </authors>
  <commentList>
    <comment ref="A1" authorId="0" shapeId="0" xr:uid="{00000000-0006-0000-0200-000001000000}">
      <text>
        <r>
          <rPr>
            <b/>
            <sz val="9"/>
            <color indexed="81"/>
            <rFont val="Segoe UI"/>
            <family val="2"/>
          </rPr>
          <t>http://www.ibge.gov.br/home/estatistica/populacao/projecao_da_populacao/2013/default_tab.shtm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18" authorId="0" shapeId="0" xr:uid="{00000000-0006-0000-0200-000002000000}">
      <text>
        <r>
          <rPr>
            <b/>
            <sz val="9"/>
            <color indexed="81"/>
            <rFont val="Segoe UI"/>
            <family val="2"/>
          </rPr>
          <t>http://www.ibge.gov.br/home/estatistica/populacao/tabuadevida/2015/defaulttab_xls.shtm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19" authorId="1" shapeId="0" xr:uid="{00000000-0006-0000-0200-000003000000}">
      <text>
        <r>
          <rPr>
            <sz val="9"/>
            <color indexed="81"/>
            <rFont val="Tahoma"/>
            <charset val="1"/>
          </rPr>
          <t xml:space="preserve">https://agenciadenoticias.ibge.gov.br/agencia-sala-de-imprensa/2013-agencia-de-noticias/releases/18470-em-2016-expectativa-de-vida-era-de-75-8-anos.html
</t>
        </r>
      </text>
    </comment>
  </commentList>
</comments>
</file>

<file path=xl/sharedStrings.xml><?xml version="1.0" encoding="utf-8"?>
<sst xmlns="http://schemas.openxmlformats.org/spreadsheetml/2006/main" count="7803" uniqueCount="829">
  <si>
    <t>I.3 -  Arrecadação Líquida para o RGPS</t>
  </si>
  <si>
    <t>I.3.1    Urbana</t>
  </si>
  <si>
    <t>I.3.2    Rural</t>
  </si>
  <si>
    <t>Discriminação</t>
  </si>
  <si>
    <t xml:space="preserve">IV.1  Benefícios Previdenciários </t>
  </si>
  <si>
    <t>Benefícios Previdenciários - Urbano 3/</t>
  </si>
  <si>
    <t>Benefícios Previdenciários - Rural 3/</t>
  </si>
  <si>
    <t>No mês</t>
  </si>
  <si>
    <t>Em 12 meses</t>
  </si>
  <si>
    <t>Arrecadação - urbana</t>
  </si>
  <si>
    <t>Arrecadação - rural</t>
  </si>
  <si>
    <t>Benefícios - urbana</t>
  </si>
  <si>
    <t>Benefícios - rural</t>
  </si>
  <si>
    <t>Arrecadação</t>
  </si>
  <si>
    <t>Benefícios</t>
  </si>
  <si>
    <t>Déficit urbana</t>
  </si>
  <si>
    <t>Déficit rural</t>
  </si>
  <si>
    <t>PIB</t>
  </si>
  <si>
    <t>R$ Bilhões</t>
  </si>
  <si>
    <t>Expec. Vida</t>
  </si>
  <si>
    <t>Data Source</t>
  </si>
  <si>
    <t>World Development Indicators</t>
  </si>
  <si>
    <t>Last Updated Date</t>
  </si>
  <si>
    <t>Country Name</t>
  </si>
  <si>
    <t>Country Code</t>
  </si>
  <si>
    <t>Indicator Name</t>
  </si>
  <si>
    <t>Indicator Code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</si>
  <si>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</si>
  <si>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</si>
  <si>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</si>
  <si>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</si>
  <si>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</si>
  <si>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</si>
  <si>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</si>
  <si>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</si>
  <si>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</si>
  <si>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</si>
  <si>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</si>
  <si>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</si>
  <si>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</si>
  <si>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</si>
  <si>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</si>
  <si>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</si>
  <si>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</si>
  <si>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</si>
  <si>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</si>
  <si>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</si>
  <si>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</si>
  <si>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</si>
  <si>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</si>
  <si>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</si>
  <si>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</si>
  <si>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</si>
  <si>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</si>
  <si>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</si>
  <si>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</si>
  <si>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</si>
  <si>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</si>
  <si>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</si>
  <si>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</si>
  <si>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</si>
  <si>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</si>
  <si>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</si>
  <si>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</si>
  <si>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</si>
  <si>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</si>
  <si>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</si>
  <si>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</si>
  <si>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</si>
  <si>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</si>
  <si>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</si>
  <si>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</si>
  <si>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</si>
  <si>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</si>
  <si>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</si>
  <si>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</si>
  <si>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</si>
  <si>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</si>
  <si>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</si>
  <si>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</si>
  <si>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</si>
  <si>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</si>
  <si>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</si>
  <si>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Aruba</t>
  </si>
  <si>
    <t>ABW</t>
  </si>
  <si>
    <t>Life expectancy at birth, total (years)</t>
  </si>
  <si>
    <t>SP.DYN.LE00.IN</t>
  </si>
  <si>
    <t>Andorra</t>
  </si>
  <si>
    <t>AND</t>
  </si>
  <si>
    <t>Afghanistan</t>
  </si>
  <si>
    <t>AFG</t>
  </si>
  <si>
    <t>Angola</t>
  </si>
  <si>
    <t>AGO</t>
  </si>
  <si>
    <t>Albania</t>
  </si>
  <si>
    <t>ALB</t>
  </si>
  <si>
    <t>Arab World</t>
  </si>
  <si>
    <t>ARB</t>
  </si>
  <si>
    <t>United Arab Emirates</t>
  </si>
  <si>
    <t>ARE</t>
  </si>
  <si>
    <t>Argentina</t>
  </si>
  <si>
    <t>ARG</t>
  </si>
  <si>
    <t>Armenia</t>
  </si>
  <si>
    <t>ARM</t>
  </si>
  <si>
    <t>American Samoa</t>
  </si>
  <si>
    <t>ASM</t>
  </si>
  <si>
    <t>Antigua and Barbuda</t>
  </si>
  <si>
    <t>ATG</t>
  </si>
  <si>
    <t>Australia</t>
  </si>
  <si>
    <t>AUS</t>
  </si>
  <si>
    <t>Austria</t>
  </si>
  <si>
    <t>AUT</t>
  </si>
  <si>
    <t>Azerbaijan</t>
  </si>
  <si>
    <t>AZE</t>
  </si>
  <si>
    <t>Burundi</t>
  </si>
  <si>
    <t>BDI</t>
  </si>
  <si>
    <t>Belgium</t>
  </si>
  <si>
    <t>BEL</t>
  </si>
  <si>
    <t>Benin</t>
  </si>
  <si>
    <t>BEN</t>
  </si>
  <si>
    <t>Burkina Faso</t>
  </si>
  <si>
    <t>BFA</t>
  </si>
  <si>
    <t>Bangladesh</t>
  </si>
  <si>
    <t>BGD</t>
  </si>
  <si>
    <t>Bulgaria</t>
  </si>
  <si>
    <t>BGR</t>
  </si>
  <si>
    <t>Bahrain</t>
  </si>
  <si>
    <t>BHR</t>
  </si>
  <si>
    <t>Bahamas, The</t>
  </si>
  <si>
    <t>BHS</t>
  </si>
  <si>
    <t>Bosnia and Herzegovina</t>
  </si>
  <si>
    <t>BIH</t>
  </si>
  <si>
    <t>Belarus</t>
  </si>
  <si>
    <t>BLR</t>
  </si>
  <si>
    <t>Belize</t>
  </si>
  <si>
    <t>BLZ</t>
  </si>
  <si>
    <t>Bermuda</t>
  </si>
  <si>
    <t>BMU</t>
  </si>
  <si>
    <t>Bolivia</t>
  </si>
  <si>
    <t>BOL</t>
  </si>
  <si>
    <t>Brazil</t>
  </si>
  <si>
    <t>BRA</t>
  </si>
  <si>
    <t>Barbados</t>
  </si>
  <si>
    <t>BRB</t>
  </si>
  <si>
    <t>Brunei Darussalam</t>
  </si>
  <si>
    <t>BRN</t>
  </si>
  <si>
    <t>Bhutan</t>
  </si>
  <si>
    <t>BTN</t>
  </si>
  <si>
    <t>Botswana</t>
  </si>
  <si>
    <t>BWA</t>
  </si>
  <si>
    <t>Central African Republic</t>
  </si>
  <si>
    <t>CAF</t>
  </si>
  <si>
    <t>Canada</t>
  </si>
  <si>
    <t>CAN</t>
  </si>
  <si>
    <t>Central Europe and the Baltics</t>
  </si>
  <si>
    <t>CEB</t>
  </si>
  <si>
    <t>Switzerland</t>
  </si>
  <si>
    <t>CHE</t>
  </si>
  <si>
    <t>Channel Islands</t>
  </si>
  <si>
    <t>CHI</t>
  </si>
  <si>
    <t>Chile</t>
  </si>
  <si>
    <t>CHL</t>
  </si>
  <si>
    <t>China</t>
  </si>
  <si>
    <t>CHN</t>
  </si>
  <si>
    <t>Cote d'Ivoire</t>
  </si>
  <si>
    <t>CIV</t>
  </si>
  <si>
    <t>Cameroon</t>
  </si>
  <si>
    <t>CMR</t>
  </si>
  <si>
    <t>Congo, Rep.</t>
  </si>
  <si>
    <t>COG</t>
  </si>
  <si>
    <t>Colombia</t>
  </si>
  <si>
    <t>COL</t>
  </si>
  <si>
    <t>Comoros</t>
  </si>
  <si>
    <t>COM</t>
  </si>
  <si>
    <t>Cabo Verde</t>
  </si>
  <si>
    <t>CPV</t>
  </si>
  <si>
    <t>Costa Rica</t>
  </si>
  <si>
    <t>CRI</t>
  </si>
  <si>
    <t>Caribbean small states</t>
  </si>
  <si>
    <t>CSS</t>
  </si>
  <si>
    <t>Cuba</t>
  </si>
  <si>
    <t>CUB</t>
  </si>
  <si>
    <t>Curacao</t>
  </si>
  <si>
    <t>CUW</t>
  </si>
  <si>
    <t>Cayman Islands</t>
  </si>
  <si>
    <t>CYM</t>
  </si>
  <si>
    <t>Cyprus</t>
  </si>
  <si>
    <t>CYP</t>
  </si>
  <si>
    <t>Czech Republic</t>
  </si>
  <si>
    <t>CZE</t>
  </si>
  <si>
    <t>Germany</t>
  </si>
  <si>
    <t>DEU</t>
  </si>
  <si>
    <t>Djibouti</t>
  </si>
  <si>
    <t>DJI</t>
  </si>
  <si>
    <t>Dominica</t>
  </si>
  <si>
    <t>DMA</t>
  </si>
  <si>
    <t>Denmark</t>
  </si>
  <si>
    <t>DNK</t>
  </si>
  <si>
    <t>Dominican Republic</t>
  </si>
  <si>
    <t>DOM</t>
  </si>
  <si>
    <t>Algeria</t>
  </si>
  <si>
    <t>DZA</t>
  </si>
  <si>
    <t>EAP</t>
  </si>
  <si>
    <t>EAS</t>
  </si>
  <si>
    <t>ECA</t>
  </si>
  <si>
    <t>ECS</t>
  </si>
  <si>
    <t>Ecuador</t>
  </si>
  <si>
    <t>ECU</t>
  </si>
  <si>
    <t>Egypt, Arab Rep.</t>
  </si>
  <si>
    <t>EGY</t>
  </si>
  <si>
    <t>Euro area</t>
  </si>
  <si>
    <t>EMU</t>
  </si>
  <si>
    <t>Eritrea</t>
  </si>
  <si>
    <t>ERI</t>
  </si>
  <si>
    <t>Spain</t>
  </si>
  <si>
    <t>ESP</t>
  </si>
  <si>
    <t>Estonia</t>
  </si>
  <si>
    <t>EST</t>
  </si>
  <si>
    <t>Ethiopia</t>
  </si>
  <si>
    <t>ETH</t>
  </si>
  <si>
    <t>European Union</t>
  </si>
  <si>
    <t>EUU</t>
  </si>
  <si>
    <t>Fragile and conflict affected situations</t>
  </si>
  <si>
    <t>FCS</t>
  </si>
  <si>
    <t>Finland</t>
  </si>
  <si>
    <t>FIN</t>
  </si>
  <si>
    <t>Fiji</t>
  </si>
  <si>
    <t>FJI</t>
  </si>
  <si>
    <t>France</t>
  </si>
  <si>
    <t>FRA</t>
  </si>
  <si>
    <t>FRO</t>
  </si>
  <si>
    <t>Micronesia, Fed. Sts.</t>
  </si>
  <si>
    <t>FSM</t>
  </si>
  <si>
    <t>Gabon</t>
  </si>
  <si>
    <t>GAB</t>
  </si>
  <si>
    <t>United Kingdom</t>
  </si>
  <si>
    <t>GBR</t>
  </si>
  <si>
    <t>Georgia</t>
  </si>
  <si>
    <t>GEO</t>
  </si>
  <si>
    <t>Ghana</t>
  </si>
  <si>
    <t>GHA</t>
  </si>
  <si>
    <t>Guinea</t>
  </si>
  <si>
    <t>GIN</t>
  </si>
  <si>
    <t>Gambia, The</t>
  </si>
  <si>
    <t>GMB</t>
  </si>
  <si>
    <t>Guinea-Bissau</t>
  </si>
  <si>
    <t>GNB</t>
  </si>
  <si>
    <t>Equatorial Guinea</t>
  </si>
  <si>
    <t>GNQ</t>
  </si>
  <si>
    <t>Greece</t>
  </si>
  <si>
    <t>GRC</t>
  </si>
  <si>
    <t>Grenada</t>
  </si>
  <si>
    <t>GRD</t>
  </si>
  <si>
    <t>Greenland</t>
  </si>
  <si>
    <t>GRL</t>
  </si>
  <si>
    <t>Guatemala</t>
  </si>
  <si>
    <t>GTM</t>
  </si>
  <si>
    <t>Guam</t>
  </si>
  <si>
    <t>GUM</t>
  </si>
  <si>
    <t>Guyana</t>
  </si>
  <si>
    <t>GUY</t>
  </si>
  <si>
    <t>High income</t>
  </si>
  <si>
    <t>HIC</t>
  </si>
  <si>
    <t>Hong Kong SAR, China</t>
  </si>
  <si>
    <t>HKG</t>
  </si>
  <si>
    <t>Honduras</t>
  </si>
  <si>
    <t>HND</t>
  </si>
  <si>
    <t>Heavily indebted poor countries (HIPC)</t>
  </si>
  <si>
    <t>HPC</t>
  </si>
  <si>
    <t>Croatia</t>
  </si>
  <si>
    <t>HRV</t>
  </si>
  <si>
    <t>Haiti</t>
  </si>
  <si>
    <t>HTI</t>
  </si>
  <si>
    <t>Hungary</t>
  </si>
  <si>
    <t>HUN</t>
  </si>
  <si>
    <t>Indonesia</t>
  </si>
  <si>
    <t>IDN</t>
  </si>
  <si>
    <t>Isle of Man</t>
  </si>
  <si>
    <t>IMN</t>
  </si>
  <si>
    <t>India</t>
  </si>
  <si>
    <t>IND</t>
  </si>
  <si>
    <t>Not classified</t>
  </si>
  <si>
    <t>INX</t>
  </si>
  <si>
    <t>Ireland</t>
  </si>
  <si>
    <t>IRL</t>
  </si>
  <si>
    <t>Iran, Islamic Rep.</t>
  </si>
  <si>
    <t>IRN</t>
  </si>
  <si>
    <t>Iraq</t>
  </si>
  <si>
    <t>IRQ</t>
  </si>
  <si>
    <t>Iceland</t>
  </si>
  <si>
    <t>ISL</t>
  </si>
  <si>
    <t>Israel</t>
  </si>
  <si>
    <t>ISR</t>
  </si>
  <si>
    <t>Italy</t>
  </si>
  <si>
    <t>ITA</t>
  </si>
  <si>
    <t>Jamaica</t>
  </si>
  <si>
    <t>JAM</t>
  </si>
  <si>
    <t>Jordan</t>
  </si>
  <si>
    <t>JOR</t>
  </si>
  <si>
    <t>Japan</t>
  </si>
  <si>
    <t>JPN</t>
  </si>
  <si>
    <t>Kazakhstan</t>
  </si>
  <si>
    <t>KAZ</t>
  </si>
  <si>
    <t>Kenya</t>
  </si>
  <si>
    <t>KEN</t>
  </si>
  <si>
    <t>Kyrgyz Republic</t>
  </si>
  <si>
    <t>KGZ</t>
  </si>
  <si>
    <t>Cambodia</t>
  </si>
  <si>
    <t>KHM</t>
  </si>
  <si>
    <t>Kiribati</t>
  </si>
  <si>
    <t>KIR</t>
  </si>
  <si>
    <t>St. Kitts and Nevis</t>
  </si>
  <si>
    <t>KNA</t>
  </si>
  <si>
    <t>Korea, Rep.</t>
  </si>
  <si>
    <t>KOR</t>
  </si>
  <si>
    <t>Kosovo</t>
  </si>
  <si>
    <t>Kuwait</t>
  </si>
  <si>
    <t>KWT</t>
  </si>
  <si>
    <t>Latin America &amp; Caribbean (developing only)</t>
  </si>
  <si>
    <t>LAC</t>
  </si>
  <si>
    <t>Lao PDR</t>
  </si>
  <si>
    <t>LAO</t>
  </si>
  <si>
    <t>Lebanon</t>
  </si>
  <si>
    <t>LBN</t>
  </si>
  <si>
    <t>Liberia</t>
  </si>
  <si>
    <t>LBR</t>
  </si>
  <si>
    <t>Libya</t>
  </si>
  <si>
    <t>LBY</t>
  </si>
  <si>
    <t>St. Lucia</t>
  </si>
  <si>
    <t>LCA</t>
  </si>
  <si>
    <t>LCN</t>
  </si>
  <si>
    <t>Least developed countries: UN classification</t>
  </si>
  <si>
    <t>LDC</t>
  </si>
  <si>
    <t>Low income</t>
  </si>
  <si>
    <t>LIC</t>
  </si>
  <si>
    <t>Liechtenstein</t>
  </si>
  <si>
    <t>LIE</t>
  </si>
  <si>
    <t>Sri Lanka</t>
  </si>
  <si>
    <t>LKA</t>
  </si>
  <si>
    <t>Lower middle income</t>
  </si>
  <si>
    <t>LMC</t>
  </si>
  <si>
    <t>Low &amp; middle income</t>
  </si>
  <si>
    <t>LMY</t>
  </si>
  <si>
    <t>Lesotho</t>
  </si>
  <si>
    <t>LSO</t>
  </si>
  <si>
    <t>Lithuania</t>
  </si>
  <si>
    <t>LTU</t>
  </si>
  <si>
    <t>Luxembourg</t>
  </si>
  <si>
    <t>LUX</t>
  </si>
  <si>
    <t>Latvia</t>
  </si>
  <si>
    <t>LVA</t>
  </si>
  <si>
    <t>Macao SAR, China</t>
  </si>
  <si>
    <t>MAC</t>
  </si>
  <si>
    <t>St. Martin (French part)</t>
  </si>
  <si>
    <t>MAF</t>
  </si>
  <si>
    <t>Morocco</t>
  </si>
  <si>
    <t>MAR</t>
  </si>
  <si>
    <t>Monaco</t>
  </si>
  <si>
    <t>MCO</t>
  </si>
  <si>
    <t>Moldova</t>
  </si>
  <si>
    <t>MDA</t>
  </si>
  <si>
    <t>Madagascar</t>
  </si>
  <si>
    <t>MDG</t>
  </si>
  <si>
    <t>Maldives</t>
  </si>
  <si>
    <t>MDV</t>
  </si>
  <si>
    <t>MEA</t>
  </si>
  <si>
    <t>Mexico</t>
  </si>
  <si>
    <t>MEX</t>
  </si>
  <si>
    <t>Marshall Islands</t>
  </si>
  <si>
    <t>MHL</t>
  </si>
  <si>
    <t>Middle income</t>
  </si>
  <si>
    <t>MIC</t>
  </si>
  <si>
    <t>Macedonia, FYR</t>
  </si>
  <si>
    <t>MKD</t>
  </si>
  <si>
    <t>Mali</t>
  </si>
  <si>
    <t>MLI</t>
  </si>
  <si>
    <t>Malta</t>
  </si>
  <si>
    <t>MLT</t>
  </si>
  <si>
    <t>Myanmar</t>
  </si>
  <si>
    <t>MMR</t>
  </si>
  <si>
    <t>MNA</t>
  </si>
  <si>
    <t>Montenegro</t>
  </si>
  <si>
    <t>MNE</t>
  </si>
  <si>
    <t>Mongolia</t>
  </si>
  <si>
    <t>MNG</t>
  </si>
  <si>
    <t>Northern Mariana Islands</t>
  </si>
  <si>
    <t>MNP</t>
  </si>
  <si>
    <t>Mozambique</t>
  </si>
  <si>
    <t>MOZ</t>
  </si>
  <si>
    <t>Mauritania</t>
  </si>
  <si>
    <t>MRT</t>
  </si>
  <si>
    <t>Mauritius</t>
  </si>
  <si>
    <t>MUS</t>
  </si>
  <si>
    <t>Malawi</t>
  </si>
  <si>
    <t>MWI</t>
  </si>
  <si>
    <t>Malaysia</t>
  </si>
  <si>
    <t>MYS</t>
  </si>
  <si>
    <t>North America</t>
  </si>
  <si>
    <t>NAC</t>
  </si>
  <si>
    <t>Namibia</t>
  </si>
  <si>
    <t>NAM</t>
  </si>
  <si>
    <t>New Caledonia</t>
  </si>
  <si>
    <t>NCL</t>
  </si>
  <si>
    <t>Niger</t>
  </si>
  <si>
    <t>NER</t>
  </si>
  <si>
    <t>Nigeria</t>
  </si>
  <si>
    <t>NGA</t>
  </si>
  <si>
    <t>Nicaragua</t>
  </si>
  <si>
    <t>NIC</t>
  </si>
  <si>
    <t>Netherlands</t>
  </si>
  <si>
    <t>NLD</t>
  </si>
  <si>
    <t>Norway</t>
  </si>
  <si>
    <t>NOR</t>
  </si>
  <si>
    <t>Nepal</t>
  </si>
  <si>
    <t>NPL</t>
  </si>
  <si>
    <t>New Zealand</t>
  </si>
  <si>
    <t>NZL</t>
  </si>
  <si>
    <t>OECD members</t>
  </si>
  <si>
    <t>OED</t>
  </si>
  <si>
    <t>Oman</t>
  </si>
  <si>
    <t>OMN</t>
  </si>
  <si>
    <t>Other small states</t>
  </si>
  <si>
    <t>OSS</t>
  </si>
  <si>
    <t>Pakistan</t>
  </si>
  <si>
    <t>PAK</t>
  </si>
  <si>
    <t>Panama</t>
  </si>
  <si>
    <t>PAN</t>
  </si>
  <si>
    <t>Peru</t>
  </si>
  <si>
    <t>PER</t>
  </si>
  <si>
    <t>Philippines</t>
  </si>
  <si>
    <t>PHL</t>
  </si>
  <si>
    <t>Palau</t>
  </si>
  <si>
    <t>PLW</t>
  </si>
  <si>
    <t>Papua New Guinea</t>
  </si>
  <si>
    <t>PNG</t>
  </si>
  <si>
    <t>Poland</t>
  </si>
  <si>
    <t>POL</t>
  </si>
  <si>
    <t>Puerto Rico</t>
  </si>
  <si>
    <t>PRI</t>
  </si>
  <si>
    <t>PRK</t>
  </si>
  <si>
    <t>Portugal</t>
  </si>
  <si>
    <t>PRT</t>
  </si>
  <si>
    <t>Paraguay</t>
  </si>
  <si>
    <t>PRY</t>
  </si>
  <si>
    <t>Pacific island small states</t>
  </si>
  <si>
    <t>PSS</t>
  </si>
  <si>
    <t>French Polynesia</t>
  </si>
  <si>
    <t>PYF</t>
  </si>
  <si>
    <t>Qatar</t>
  </si>
  <si>
    <t>QAT</t>
  </si>
  <si>
    <t>Romania</t>
  </si>
  <si>
    <t>ROU</t>
  </si>
  <si>
    <t>Russian Federation</t>
  </si>
  <si>
    <t>RUS</t>
  </si>
  <si>
    <t>Rwanda</t>
  </si>
  <si>
    <t>RWA</t>
  </si>
  <si>
    <t>South Asia</t>
  </si>
  <si>
    <t>SAS</t>
  </si>
  <si>
    <t>Saudi Arabia</t>
  </si>
  <si>
    <t>SAU</t>
  </si>
  <si>
    <t>Sudan</t>
  </si>
  <si>
    <t>SDN</t>
  </si>
  <si>
    <t>Senegal</t>
  </si>
  <si>
    <t>SEN</t>
  </si>
  <si>
    <t>Singapore</t>
  </si>
  <si>
    <t>SGP</t>
  </si>
  <si>
    <t>Solomon Islands</t>
  </si>
  <si>
    <t>SLB</t>
  </si>
  <si>
    <t>Sierra Leone</t>
  </si>
  <si>
    <t>SLE</t>
  </si>
  <si>
    <t>El Salvador</t>
  </si>
  <si>
    <t>SLV</t>
  </si>
  <si>
    <t>San Marino</t>
  </si>
  <si>
    <t>SMR</t>
  </si>
  <si>
    <t>Somalia</t>
  </si>
  <si>
    <t>SOM</t>
  </si>
  <si>
    <t>Serbia</t>
  </si>
  <si>
    <t>SRB</t>
  </si>
  <si>
    <t>SSA</t>
  </si>
  <si>
    <t>South Sudan</t>
  </si>
  <si>
    <t>SSD</t>
  </si>
  <si>
    <t>SSF</t>
  </si>
  <si>
    <t>Small states</t>
  </si>
  <si>
    <t>SST</t>
  </si>
  <si>
    <t>Sao Tome and Principe</t>
  </si>
  <si>
    <t>STP</t>
  </si>
  <si>
    <t>Suriname</t>
  </si>
  <si>
    <t>SUR</t>
  </si>
  <si>
    <t>Slovak Republic</t>
  </si>
  <si>
    <t>SVK</t>
  </si>
  <si>
    <t>Slovenia</t>
  </si>
  <si>
    <t>SVN</t>
  </si>
  <si>
    <t>Sweden</t>
  </si>
  <si>
    <t>SWE</t>
  </si>
  <si>
    <t>Swaziland</t>
  </si>
  <si>
    <t>SWZ</t>
  </si>
  <si>
    <t>Sint Maarten (Dutch part)</t>
  </si>
  <si>
    <t>SXM</t>
  </si>
  <si>
    <t>Seychelles</t>
  </si>
  <si>
    <t>SYC</t>
  </si>
  <si>
    <t>Syrian Arab Republic</t>
  </si>
  <si>
    <t>SYR</t>
  </si>
  <si>
    <t>Turks and Caicos Islands</t>
  </si>
  <si>
    <t>TCA</t>
  </si>
  <si>
    <t>Chad</t>
  </si>
  <si>
    <t>TCD</t>
  </si>
  <si>
    <t>Togo</t>
  </si>
  <si>
    <t>TGO</t>
  </si>
  <si>
    <t>Thailand</t>
  </si>
  <si>
    <t>THA</t>
  </si>
  <si>
    <t>Tajikistan</t>
  </si>
  <si>
    <t>TJK</t>
  </si>
  <si>
    <t>Turkmenistan</t>
  </si>
  <si>
    <t>TKM</t>
  </si>
  <si>
    <t>Timor-Leste</t>
  </si>
  <si>
    <t>TLS</t>
  </si>
  <si>
    <t>Tonga</t>
  </si>
  <si>
    <t>TON</t>
  </si>
  <si>
    <t>Trinidad and Tobago</t>
  </si>
  <si>
    <t>TTO</t>
  </si>
  <si>
    <t>Tunisia</t>
  </si>
  <si>
    <t>TUN</t>
  </si>
  <si>
    <t>Turkey</t>
  </si>
  <si>
    <t>TUR</t>
  </si>
  <si>
    <t>Tuvalu</t>
  </si>
  <si>
    <t>TUV</t>
  </si>
  <si>
    <t>Tanzania</t>
  </si>
  <si>
    <t>TZA</t>
  </si>
  <si>
    <t>Uganda</t>
  </si>
  <si>
    <t>UGA</t>
  </si>
  <si>
    <t>Ukraine</t>
  </si>
  <si>
    <t>UKR</t>
  </si>
  <si>
    <t>Upper middle income</t>
  </si>
  <si>
    <t>UMC</t>
  </si>
  <si>
    <t>Uruguay</t>
  </si>
  <si>
    <t>URY</t>
  </si>
  <si>
    <t>United States</t>
  </si>
  <si>
    <t>USA</t>
  </si>
  <si>
    <t>Uzbekistan</t>
  </si>
  <si>
    <t>UZB</t>
  </si>
  <si>
    <t>St. Vincent and the Grenadines</t>
  </si>
  <si>
    <t>VCT</t>
  </si>
  <si>
    <t>Venezuela, RB</t>
  </si>
  <si>
    <t>VEN</t>
  </si>
  <si>
    <t>Virgin Islands (U.S.)</t>
  </si>
  <si>
    <t>VIR</t>
  </si>
  <si>
    <t>Vietnam</t>
  </si>
  <si>
    <t>VNM</t>
  </si>
  <si>
    <t>Vanuatu</t>
  </si>
  <si>
    <t>VUT</t>
  </si>
  <si>
    <t>West Bank and Gaza</t>
  </si>
  <si>
    <t>PSE</t>
  </si>
  <si>
    <t>World</t>
  </si>
  <si>
    <t>WLD</t>
  </si>
  <si>
    <t>Samoa</t>
  </si>
  <si>
    <t>WSM</t>
  </si>
  <si>
    <t>Yemen, Rep.</t>
  </si>
  <si>
    <t>YEM</t>
  </si>
  <si>
    <t>South Africa</t>
  </si>
  <si>
    <t>ZAF</t>
  </si>
  <si>
    <t>Congo, Dem. Rep.</t>
  </si>
  <si>
    <t>COD</t>
  </si>
  <si>
    <t>Zambia</t>
  </si>
  <si>
    <t>ZMB</t>
  </si>
  <si>
    <t>Zimbabwe</t>
  </si>
  <si>
    <t>ZWE</t>
  </si>
  <si>
    <t>Mulheres</t>
  </si>
  <si>
    <t>LOCATION</t>
  </si>
  <si>
    <t>INDICATOR</t>
  </si>
  <si>
    <t>SUBJECT</t>
  </si>
  <si>
    <t>MEASURE</t>
  </si>
  <si>
    <t>FREQUENCY</t>
  </si>
  <si>
    <t>TIME</t>
  </si>
  <si>
    <t>Value</t>
  </si>
  <si>
    <t>PENSIONEXP</t>
  </si>
  <si>
    <t>PUB</t>
  </si>
  <si>
    <t>PC_GDP</t>
  </si>
  <si>
    <t>A</t>
  </si>
  <si>
    <t>OAVG</t>
  </si>
  <si>
    <t>Expectativa de vida</t>
  </si>
  <si>
    <t>Fertility rate, total (births per woman)</t>
  </si>
  <si>
    <t>SP.DYN.TFRT.IN</t>
  </si>
  <si>
    <t>(A) Expectativa de vida</t>
  </si>
  <si>
    <t>(B) Fecundidade</t>
  </si>
  <si>
    <t>A/B</t>
  </si>
  <si>
    <t>Expectativa de vida (Brasil)</t>
  </si>
  <si>
    <t>Fecundidade (Brasil)</t>
  </si>
  <si>
    <t>Expectativa de vida (mundo)</t>
  </si>
  <si>
    <t>Fecundidade (mundo)</t>
  </si>
  <si>
    <t>East Asia &amp; Pacific (excluding high income)</t>
  </si>
  <si>
    <t>Early-demographic dividend</t>
  </si>
  <si>
    <t>EAR</t>
  </si>
  <si>
    <t>East Asia &amp; Pacific</t>
  </si>
  <si>
    <t>Europe &amp; Central Asia (excluding high income)</t>
  </si>
  <si>
    <t>Europe &amp; Central Asia</t>
  </si>
  <si>
    <t>Faroe Islands</t>
  </si>
  <si>
    <t>Gibraltar</t>
  </si>
  <si>
    <t>GIB</t>
  </si>
  <si>
    <t>IBRD only</t>
  </si>
  <si>
    <t>IBD</t>
  </si>
  <si>
    <t>IDA &amp; IBRD total</t>
  </si>
  <si>
    <t>IBT</t>
  </si>
  <si>
    <t>IDA total</t>
  </si>
  <si>
    <t>IDA</t>
  </si>
  <si>
    <t>IDA blend</t>
  </si>
  <si>
    <t>IDB</t>
  </si>
  <si>
    <t>IDA only</t>
  </si>
  <si>
    <t>IDX</t>
  </si>
  <si>
    <t>Latin America &amp; Caribbean (excluding high income)</t>
  </si>
  <si>
    <t>Latin America &amp; Caribbean</t>
  </si>
  <si>
    <t>Late-demographic dividend</t>
  </si>
  <si>
    <t>LTE</t>
  </si>
  <si>
    <t>Middle East &amp; North Africa</t>
  </si>
  <si>
    <t>Middle East &amp; North Africa (excluding high income)</t>
  </si>
  <si>
    <t>Nauru</t>
  </si>
  <si>
    <t>NRU</t>
  </si>
  <si>
    <t>Pre-demographic dividend</t>
  </si>
  <si>
    <t>PRE</t>
  </si>
  <si>
    <t>Korea, Dem. People’s Rep.</t>
  </si>
  <si>
    <t>Post-demographic dividend</t>
  </si>
  <si>
    <t>PST</t>
  </si>
  <si>
    <t>Sub-Saharan Africa (excluding high income)</t>
  </si>
  <si>
    <t>Sub-Saharan Africa</t>
  </si>
  <si>
    <t>East Asia &amp; Pacific (IDA &amp; IBRD countries)</t>
  </si>
  <si>
    <t>TEA</t>
  </si>
  <si>
    <t>Europe &amp; Central Asia (IDA &amp; IBRD countries)</t>
  </si>
  <si>
    <t>TEC</t>
  </si>
  <si>
    <t>Latin America &amp; the Caribbean (IDA &amp; IBRD countries)</t>
  </si>
  <si>
    <t>TLA</t>
  </si>
  <si>
    <t>Middle East &amp; North Africa (IDA &amp; IBRD countries)</t>
  </si>
  <si>
    <t>TMN</t>
  </si>
  <si>
    <t>South Asia (IDA &amp; IBRD)</t>
  </si>
  <si>
    <t>TSA</t>
  </si>
  <si>
    <t>Sub-Saharan Africa (IDA &amp; IBRD countries)</t>
  </si>
  <si>
    <t>TSS</t>
  </si>
  <si>
    <t>British Virgin Islands</t>
  </si>
  <si>
    <t>VGB</t>
  </si>
  <si>
    <t xml:space="preserve">ESPERANÇA DE VIDA AO NASCER - e0
 (em anos)
</t>
  </si>
  <si>
    <t>Ambos</t>
  </si>
  <si>
    <t>Homens</t>
  </si>
  <si>
    <t>TFT</t>
  </si>
  <si>
    <t>Mulheres - Homens</t>
  </si>
  <si>
    <t>1960-2014</t>
  </si>
  <si>
    <t>1988-2014</t>
  </si>
  <si>
    <t>1960-1988</t>
  </si>
  <si>
    <t>Austrália</t>
  </si>
  <si>
    <t>Ano</t>
  </si>
  <si>
    <t>% PIB</t>
  </si>
  <si>
    <t>Áustria</t>
  </si>
  <si>
    <t>Brasil</t>
  </si>
  <si>
    <t>Bélgica</t>
  </si>
  <si>
    <t>Canadá</t>
  </si>
  <si>
    <t>R. Tcheca</t>
  </si>
  <si>
    <t>Dinamarca</t>
  </si>
  <si>
    <t>Finlândia</t>
  </si>
  <si>
    <t>França</t>
  </si>
  <si>
    <t>Alemanha</t>
  </si>
  <si>
    <t>Grécia</t>
  </si>
  <si>
    <t>Hungria</t>
  </si>
  <si>
    <t>Irlanda</t>
  </si>
  <si>
    <t>Itália</t>
  </si>
  <si>
    <t>Coréia</t>
  </si>
  <si>
    <t>Luxemburgo</t>
  </si>
  <si>
    <t>México</t>
  </si>
  <si>
    <t>Holanda</t>
  </si>
  <si>
    <t>Nova Zelândia</t>
  </si>
  <si>
    <t>Noruega</t>
  </si>
  <si>
    <t>Polônia</t>
  </si>
  <si>
    <t>Eslováquia</t>
  </si>
  <si>
    <t>Espanha</t>
  </si>
  <si>
    <t>Suécia</t>
  </si>
  <si>
    <t>Suíça</t>
  </si>
  <si>
    <t>Turquia</t>
  </si>
  <si>
    <t>Grã Bretanha</t>
  </si>
  <si>
    <t>Estados Unidos</t>
  </si>
  <si>
    <t>OECD</t>
  </si>
  <si>
    <t>Eslovênia</t>
  </si>
  <si>
    <t>OCDE</t>
  </si>
  <si>
    <t>PIB Per capita em $ 1.000 PPP 2011</t>
  </si>
  <si>
    <t>Brasil (2014)</t>
  </si>
  <si>
    <t>OCDE (1992)</t>
  </si>
  <si>
    <t>Despesa previdenciária (% do PIB)</t>
  </si>
  <si>
    <t>PIB per capita $ 1.000 PPP de 2011</t>
  </si>
  <si>
    <t>Fecundidade (filhos por mulher)</t>
  </si>
  <si>
    <t>Renda per capita $ 1.000 PPP de 2011</t>
  </si>
  <si>
    <t>Japão</t>
  </si>
  <si>
    <t>Islândia</t>
  </si>
  <si>
    <t>COFINS</t>
  </si>
  <si>
    <t>CSLL</t>
  </si>
  <si>
    <t>Expectativa de vida (AL)</t>
  </si>
  <si>
    <t>Fecundidade (AL)</t>
  </si>
  <si>
    <t>PIS/PASEP</t>
  </si>
  <si>
    <t>CPMF</t>
  </si>
  <si>
    <t>QUANTIDADE</t>
  </si>
  <si>
    <t>Urbano</t>
  </si>
  <si>
    <t>Rural</t>
  </si>
  <si>
    <t>RGPS</t>
  </si>
  <si>
    <t>Assistencial</t>
  </si>
  <si>
    <t>EPU</t>
  </si>
  <si>
    <t>Receitas e despesas - RGPS</t>
  </si>
  <si>
    <t>IV.3.6  Benefícios de Prestação Continuada da LOAS/RMV</t>
  </si>
  <si>
    <t>Receitas - Contribuições Sociais</t>
  </si>
  <si>
    <t>BPC/LOAS</t>
  </si>
  <si>
    <t>11</t>
  </si>
  <si>
    <t>BENEFÍCIOS EMITIDOS, SEGUNDO OS GRUPOS DE ESPÉCIES</t>
  </si>
  <si>
    <t>GRUPOS DE ESPÉCIES</t>
  </si>
  <si>
    <t>VALOR (R$)</t>
  </si>
  <si>
    <t>VALOR MÉDIO (R$)</t>
  </si>
  <si>
    <t>Total</t>
  </si>
  <si>
    <t>% do total</t>
  </si>
  <si>
    <t>% do grupo</t>
  </si>
  <si>
    <t>% do sub-grupo</t>
  </si>
  <si>
    <t>Variação em relação ao mês anterior (em %)</t>
  </si>
  <si>
    <t>Clientela</t>
  </si>
  <si>
    <t>TOTAL</t>
  </si>
  <si>
    <t>Urbana</t>
  </si>
  <si>
    <t>BENEFÍCIOS DO RGPS</t>
  </si>
  <si>
    <t>Previdenciários</t>
  </si>
  <si>
    <t>Aposentadorias</t>
  </si>
  <si>
    <t>Idade</t>
  </si>
  <si>
    <t>Invalidez</t>
  </si>
  <si>
    <t>Tempo de Contribuição</t>
  </si>
  <si>
    <t>Pensões por Morte</t>
  </si>
  <si>
    <t>Auxílios</t>
  </si>
  <si>
    <t>Doença</t>
  </si>
  <si>
    <t>Acidente</t>
  </si>
  <si>
    <t>Reclusão</t>
  </si>
  <si>
    <t>Salário-Maternidade</t>
  </si>
  <si>
    <r>
      <t xml:space="preserve">Outros </t>
    </r>
    <r>
      <rPr>
        <vertAlign val="superscript"/>
        <sz val="8"/>
        <color indexed="8"/>
        <rFont val="Arial"/>
        <family val="2"/>
      </rPr>
      <t>(1)</t>
    </r>
  </si>
  <si>
    <t>Acidentários</t>
  </si>
  <si>
    <t>Aposentadorias por Invalidez</t>
  </si>
  <si>
    <t>Pensão por Morte</t>
  </si>
  <si>
    <t>Auxílio-Doença</t>
  </si>
  <si>
    <t>Auxílio-Acidente</t>
  </si>
  <si>
    <t>Auxílio-Suplementar</t>
  </si>
  <si>
    <t xml:space="preserve">BENEFÍCIOS ASSISTENCIAIS </t>
  </si>
  <si>
    <t>Amparos Assistenciais (LOAS)</t>
  </si>
  <si>
    <t>Idoso</t>
  </si>
  <si>
    <t>Portador de Deficiência</t>
  </si>
  <si>
    <t>Rendas Mensais Vitalícias</t>
  </si>
  <si>
    <r>
      <t xml:space="preserve">ENCARGOS PREVIDENCIÁRIOS DA UNIÃO (EPU) </t>
    </r>
    <r>
      <rPr>
        <b/>
        <vertAlign val="superscript"/>
        <sz val="8"/>
        <rFont val="Arial"/>
        <family val="2"/>
      </rPr>
      <t>(2)</t>
    </r>
  </si>
  <si>
    <r>
      <t>FONTE:</t>
    </r>
    <r>
      <rPr>
        <b/>
        <sz val="7"/>
        <rFont val="ARIAL"/>
        <family val="2"/>
      </rPr>
      <t xml:space="preserve"> </t>
    </r>
    <r>
      <rPr>
        <sz val="7"/>
        <rFont val="ARIAL"/>
        <family val="2"/>
      </rPr>
      <t>DATAPREV, SUB, SINTESE.</t>
    </r>
  </si>
  <si>
    <t xml:space="preserve">(1) Inclui as espécies: 47 - Abono de permanência em serviço 25%; 48 - Abono de permanência em serviço 20%; 68 - Pecúlio especial de aposentadoria; 79 - Abono de servidor aposentado pela autarquia empregadora.  (2) Inclui as espécies: 22 - Pensão por morte </t>
  </si>
  <si>
    <t xml:space="preserve">estatutária; 26 - Pensão Especial (Lei nº 593/48);  37 - Aposentadoria de extranumerário da União;  38 - Aposentadoria da extinta CAPIN; 54 - Pensão especial vitalícia (Lei n.º 9.793); 56 - Pensão mensal vitalícia por sindrome de talidomida; 58 - Aposentadoria </t>
  </si>
  <si>
    <t xml:space="preserve">excepcional de anistiado; 59 - Pensão por morte excepcional do anistiado; 60 - Pensão especial mensal vitalícia; 76 - Salário-família estatutário da RFFSA; 85 - Pensão mensal vitalícia do seringueiro; 86 - Pensão mensal vitalícia do dependente do seringueiro; </t>
  </si>
  <si>
    <t xml:space="preserve"> 89 - Pensão especial à vítima da hemodiálise Caruaru; 96 - Pensão especial ás pessoas atingidas pela hanseníase. Não inclui os complementos de EPU.</t>
  </si>
  <si>
    <t>MACRO DOS GRÁFICOS ==&gt; crtl+h</t>
  </si>
  <si>
    <t>Outros</t>
  </si>
  <si>
    <t>Quantidade</t>
  </si>
  <si>
    <t>Benefícios do RGPS</t>
  </si>
  <si>
    <t>Benefícios Assistenciais</t>
  </si>
  <si>
    <t>&lt; 1</t>
  </si>
  <si>
    <t>= 1</t>
  </si>
  <si>
    <t>1 -| 2</t>
  </si>
  <si>
    <t>2 -| 3</t>
  </si>
  <si>
    <t>3 -| 4</t>
  </si>
  <si>
    <t>4 -| 5</t>
  </si>
  <si>
    <t>5 -| 6</t>
  </si>
  <si>
    <t>6 -| 7</t>
  </si>
  <si>
    <t>7 -| 8</t>
  </si>
  <si>
    <t>8 -| 9</t>
  </si>
  <si>
    <t>9 -| 10</t>
  </si>
  <si>
    <t>10 -| 20</t>
  </si>
  <si>
    <t>20 -| 30</t>
  </si>
  <si>
    <t>30 -| 40</t>
  </si>
  <si>
    <t>40 -| 50</t>
  </si>
  <si>
    <t>50 -| 60</t>
  </si>
  <si>
    <t>60 -| 70</t>
  </si>
  <si>
    <t>70 -| 80</t>
  </si>
  <si>
    <t>80 -| 90</t>
  </si>
  <si>
    <t>90 -| 100</t>
  </si>
  <si>
    <t>&gt; 100</t>
  </si>
  <si>
    <t>Nota: O valor total dos créditos emitidos desta tabela é diferente dos  valores totais constantes nas tabelas 10, 11, 15 e 16, por apresentar os dados referentes ao valor da Mensalidade Reajustada (Valor MR),</t>
  </si>
  <si>
    <t>não incluindo outros créditos de natureza eventual e os descontos.</t>
  </si>
  <si>
    <t>http://www.previdencia.gov.br/dados-abertos/dados-abertos-previdencia-social/</t>
  </si>
  <si>
    <t>http://www.ibge.gov.br/apps/populacao/projecao/index.html</t>
  </si>
  <si>
    <t>Valor</t>
  </si>
  <si>
    <t>&gt; 6</t>
  </si>
  <si>
    <t>Variação anual</t>
  </si>
  <si>
    <t>População</t>
  </si>
  <si>
    <t>Número de beneficiários</t>
  </si>
  <si>
    <t>Aposentadoria (idade)</t>
  </si>
  <si>
    <t>Aposentadoria (invalidez)</t>
  </si>
  <si>
    <t>Pensão por morte</t>
  </si>
  <si>
    <t>Auxílio doença</t>
  </si>
  <si>
    <t>Aposentadoria (contribuição)</t>
  </si>
  <si>
    <t>IV. DESPESA TOTAL</t>
  </si>
  <si>
    <t>Previdência/Despesas primárias</t>
  </si>
  <si>
    <t>Saldo - urbana</t>
  </si>
  <si>
    <t>Saldo - rural</t>
  </si>
  <si>
    <t>Saldo</t>
  </si>
  <si>
    <t>BPC</t>
  </si>
  <si>
    <t>Outras</t>
  </si>
  <si>
    <t>2016</t>
  </si>
  <si>
    <t>Boletim Estatístico da Previdência Social - Vol. 21 Nº 12</t>
  </si>
  <si>
    <t>Expectativa de vida (China)</t>
  </si>
  <si>
    <t>Fecundidade (China)</t>
  </si>
  <si>
    <t>Expectativa de vida (ARG)</t>
  </si>
  <si>
    <t>Fecundidade (ARG)</t>
  </si>
  <si>
    <t>RGPS rural</t>
  </si>
  <si>
    <t>RGPS urbano</t>
  </si>
  <si>
    <t>BPC deficiência</t>
  </si>
  <si>
    <t>BPC idoso</t>
  </si>
  <si>
    <t>RGPS (Acidentários)</t>
  </si>
  <si>
    <t>BENEFÍCIOS EMITIDOS POR CLIENTELA E GRANDES GRUPOS, SEGUNDO AS FAIXAS DE VALOR</t>
  </si>
  <si>
    <r>
      <t xml:space="preserve">FAIXAS DE VALOR </t>
    </r>
    <r>
      <rPr>
        <b/>
        <sz val="7"/>
        <rFont val="ARIAL"/>
        <family val="2"/>
      </rPr>
      <t>(em pisos previdenciários)</t>
    </r>
  </si>
  <si>
    <t>CLIENTELA URBANA</t>
  </si>
  <si>
    <t>CLIENTELA RURAL</t>
  </si>
  <si>
    <t>Valor (R$)</t>
  </si>
  <si>
    <t>1 ─┤ 2</t>
  </si>
  <si>
    <t>2 ─┤ 3</t>
  </si>
  <si>
    <t>3 ─┤ 4</t>
  </si>
  <si>
    <t>4 ─┤ 5</t>
  </si>
  <si>
    <t>&gt;5</t>
  </si>
  <si>
    <t>Quantidade INSS</t>
  </si>
  <si>
    <t>Valor INSS</t>
  </si>
  <si>
    <t>RGPS Urbano</t>
  </si>
  <si>
    <t>Data</t>
  </si>
  <si>
    <t>1619 - Salário mínimo - u.m.c.</t>
  </si>
  <si>
    <t>Déficit RGPS</t>
  </si>
  <si>
    <t>Loas</t>
  </si>
  <si>
    <t>União - civis</t>
  </si>
  <si>
    <t>União - militares</t>
  </si>
  <si>
    <t>Estaduais</t>
  </si>
  <si>
    <t>RGPS urbana</t>
  </si>
  <si>
    <t>RPPS civis</t>
  </si>
  <si>
    <t>RPPS militares</t>
  </si>
  <si>
    <t>Despesas primárias União</t>
  </si>
  <si>
    <t>2017</t>
  </si>
  <si>
    <t>XKX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</si>
</sst>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#,##0.0"/>
    <numFmt numFmtId="165" formatCode="0.0%"/>
    <numFmt numFmtId="166" formatCode="_-* #,##0.0_-;\-* #,##0.0_-;_-* &quot;-&quot;??_-;_-@_-"/>
    <numFmt numFmtId="167" formatCode="0.0"/>
    <numFmt numFmtId="168" formatCode="General_)"/>
    <numFmt numFmtId="169" formatCode="0.0_)"/>
    <numFmt numFmtId="170" formatCode="0.00_)"/>
    <numFmt numFmtId="171" formatCode="mmmm/yyyy"/>
    <numFmt numFmtId="172" formatCode="_(* #,##0_);_(* \(#,##0\);_(* &quot;-&quot;??_);_(@_)"/>
    <numFmt numFmtId="173" formatCode="* #,##0;* \-#,##0;* &quot;–&quot;;@"/>
    <numFmt numFmtId="174" formatCode="* #,##0.00;* \-#,##0.00;* &quot;–&quot;;@"/>
    <numFmt numFmtId="175" formatCode="_(* #,##0.00_);_(* \(#,##0.00\);_(* &quot;-&quot;??_);_(@_)"/>
    <numFmt numFmtId="176" formatCode="_-* #,##0_-;\-* #,##0_-;_-* &quot;-&quot;??_-;_-@_-"/>
  </numFmts>
  <fonts count="46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6517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36517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0"/>
      <name val="Courier"/>
      <family val="3"/>
    </font>
    <font>
      <b/>
      <sz val="12"/>
      <color indexed="12"/>
      <name val="Times New Roman"/>
      <family val="1"/>
    </font>
    <font>
      <b/>
      <i/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2"/>
      <color theme="1"/>
      <name val="Calibri"/>
      <family val="2"/>
      <scheme val="minor"/>
    </font>
    <font>
      <b/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0"/>
      <color indexed="9"/>
      <name val="Arial"/>
      <family val="2"/>
    </font>
    <font>
      <b/>
      <sz val="10"/>
      <color indexed="18"/>
      <name val="Arial"/>
      <family val="2"/>
    </font>
    <font>
      <sz val="7"/>
      <color theme="0"/>
      <name val="Arial"/>
      <family val="2"/>
    </font>
    <font>
      <sz val="7"/>
      <color indexed="8"/>
      <name val="Arial"/>
      <family val="2"/>
    </font>
    <font>
      <b/>
      <sz val="10"/>
      <color indexed="8"/>
      <name val="Arial"/>
      <family val="2"/>
    </font>
    <font>
      <b/>
      <sz val="7"/>
      <color indexed="8"/>
      <name val="Arial"/>
      <family val="2"/>
    </font>
    <font>
      <vertAlign val="superscript"/>
      <sz val="8"/>
      <color indexed="8"/>
      <name val="Arial"/>
      <family val="2"/>
    </font>
    <font>
      <b/>
      <vertAlign val="superscript"/>
      <sz val="8"/>
      <name val="Arial"/>
      <family val="2"/>
    </font>
    <font>
      <sz val="10"/>
      <color indexed="18"/>
      <name val="Arial"/>
      <family val="2"/>
    </font>
    <font>
      <sz val="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8"/>
      <name val="Times New Roman"/>
      <family val="1"/>
    </font>
    <font>
      <u/>
      <sz val="10"/>
      <color theme="10"/>
      <name val="Arial"/>
      <family val="2"/>
    </font>
    <font>
      <sz val="12"/>
      <name val="Arial"/>
      <family val="2"/>
    </font>
    <font>
      <b/>
      <sz val="11"/>
      <color rgb="FF3A645E"/>
      <name val="Calibri"/>
      <family val="2"/>
      <scheme val="minor"/>
    </font>
    <font>
      <sz val="9"/>
      <color indexed="81"/>
      <name val="Tahoma"/>
      <charset val="1"/>
    </font>
    <font>
      <u/>
      <sz val="11"/>
      <color theme="10"/>
      <name val="Calibri"/>
      <family val="2"/>
    </font>
    <font>
      <sz val="11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36517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664B06"/>
        <bgColor indexed="64"/>
      </patternFill>
    </fill>
    <fill>
      <patternFill patternType="solid">
        <fgColor rgb="FFB58707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rgb="FF365171"/>
      </bottom>
      <diagonal/>
    </border>
    <border>
      <left/>
      <right style="hair">
        <color theme="0" tint="-0.24994659260841701"/>
      </right>
      <top/>
      <bottom/>
      <diagonal/>
    </border>
    <border>
      <left/>
      <right style="hair">
        <color theme="0" tint="-0.24994659260841701"/>
      </right>
      <top/>
      <bottom style="medium">
        <color rgb="FF36517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9"/>
      </right>
      <top style="hair">
        <color indexed="64"/>
      </top>
      <bottom style="thin">
        <color indexed="64"/>
      </bottom>
      <diagonal/>
    </border>
    <border>
      <left style="hair">
        <color indexed="9"/>
      </left>
      <right style="hair">
        <color indexed="9"/>
      </right>
      <top style="hair">
        <color indexed="64"/>
      </top>
      <bottom style="thin">
        <color indexed="64"/>
      </bottom>
      <diagonal/>
    </border>
    <border>
      <left style="hair">
        <color indexed="9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9"/>
      </bottom>
      <diagonal/>
    </border>
    <border>
      <left/>
      <right style="thin">
        <color indexed="64"/>
      </right>
      <top style="thin">
        <color indexed="64"/>
      </top>
      <bottom style="hair">
        <color indexed="9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9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9"/>
      </top>
      <bottom style="hair">
        <color indexed="64"/>
      </bottom>
      <diagonal/>
    </border>
    <border>
      <left/>
      <right style="thin">
        <color indexed="64"/>
      </right>
      <top style="hair">
        <color indexed="9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medium">
        <color rgb="FF3A645E"/>
      </top>
      <bottom style="medium">
        <color rgb="FF3A645E"/>
      </bottom>
      <diagonal/>
    </border>
    <border>
      <left/>
      <right/>
      <top/>
      <bottom style="medium">
        <color rgb="FF3A645E"/>
      </bottom>
      <diagonal/>
    </border>
  </borders>
  <cellStyleXfs count="20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>
      <alignment wrapText="1"/>
    </xf>
    <xf numFmtId="9" fontId="1" fillId="0" borderId="0" applyFont="0" applyFill="0" applyBorder="0" applyAlignment="0" applyProtection="0"/>
    <xf numFmtId="0" fontId="11" fillId="0" borderId="0"/>
    <xf numFmtId="168" fontId="16" fillId="0" borderId="0"/>
    <xf numFmtId="0" fontId="38" fillId="0" borderId="0" applyFill="0" applyBorder="0"/>
    <xf numFmtId="0" fontId="11" fillId="0" borderId="0" applyFill="0" applyBorder="0"/>
    <xf numFmtId="0" fontId="39" fillId="0" borderId="0">
      <alignment vertical="center"/>
    </xf>
    <xf numFmtId="175" fontId="11" fillId="0" borderId="0" applyFont="0" applyFill="0" applyBorder="0" applyAlignment="0" applyProtection="0"/>
    <xf numFmtId="0" fontId="40" fillId="0" borderId="0" applyNumberFormat="0" applyFill="0" applyBorder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5" fillId="0" borderId="0"/>
  </cellStyleXfs>
  <cellXfs count="327">
    <xf numFmtId="0" fontId="0" fillId="0" borderId="0" xfId="0"/>
    <xf numFmtId="164" fontId="5" fillId="0" borderId="1" xfId="2" applyNumberFormat="1" applyFont="1" applyBorder="1" applyAlignment="1">
      <alignment horizontal="right" vertical="center"/>
    </xf>
    <xf numFmtId="0" fontId="7" fillId="0" borderId="3" xfId="2" applyFont="1" applyBorder="1" applyAlignment="1">
      <alignment horizontal="left" vertical="center" indent="1"/>
    </xf>
    <xf numFmtId="0" fontId="10" fillId="3" borderId="2" xfId="2" applyFont="1" applyFill="1" applyBorder="1" applyAlignment="1">
      <alignment horizontal="left" vertical="center" indent="2"/>
    </xf>
    <xf numFmtId="164" fontId="4" fillId="3" borderId="0" xfId="2" applyNumberFormat="1" applyFont="1" applyFill="1" applyAlignment="1">
      <alignment horizontal="right" vertical="center"/>
    </xf>
    <xf numFmtId="164" fontId="0" fillId="0" borderId="0" xfId="0" applyNumberFormat="1"/>
    <xf numFmtId="17" fontId="3" fillId="2" borderId="0" xfId="2" applyNumberFormat="1" applyFont="1" applyFill="1" applyAlignment="1">
      <alignment horizontal="right" vertical="center"/>
    </xf>
    <xf numFmtId="0" fontId="6" fillId="2" borderId="2" xfId="2" applyFont="1" applyFill="1" applyBorder="1" applyAlignment="1">
      <alignment horizontal="center" vertical="center"/>
    </xf>
    <xf numFmtId="17" fontId="3" fillId="2" borderId="0" xfId="2" applyNumberFormat="1" applyFont="1" applyFill="1" applyAlignment="1">
      <alignment horizontal="right" vertical="center"/>
    </xf>
    <xf numFmtId="0" fontId="7" fillId="0" borderId="3" xfId="2" applyFont="1" applyBorder="1" applyAlignment="1">
      <alignment horizontal="left" vertical="center" indent="1"/>
    </xf>
    <xf numFmtId="0" fontId="8" fillId="0" borderId="2" xfId="2" applyFont="1" applyBorder="1" applyAlignment="1">
      <alignment horizontal="left" vertical="center" indent="2"/>
    </xf>
    <xf numFmtId="165" fontId="0" fillId="0" borderId="0" xfId="10" applyNumberFormat="1" applyFont="1"/>
    <xf numFmtId="0" fontId="0" fillId="0" borderId="0" xfId="0" applyAlignment="1">
      <alignment horizontal="left"/>
    </xf>
    <xf numFmtId="164" fontId="5" fillId="0" borderId="1" xfId="0" applyNumberFormat="1" applyFont="1" applyBorder="1" applyAlignment="1">
      <alignment horizontal="right" vertical="center"/>
    </xf>
    <xf numFmtId="164" fontId="9" fillId="0" borderId="0" xfId="0" applyNumberFormat="1" applyFont="1" applyFill="1" applyAlignment="1">
      <alignment horizontal="right" vertical="center"/>
    </xf>
    <xf numFmtId="14" fontId="0" fillId="0" borderId="0" xfId="0" applyNumberFormat="1"/>
    <xf numFmtId="166" fontId="0" fillId="0" borderId="0" xfId="1" applyNumberFormat="1" applyFont="1" applyFill="1"/>
    <xf numFmtId="0" fontId="0" fillId="5" borderId="0" xfId="0" applyFill="1"/>
    <xf numFmtId="0" fontId="0" fillId="0" borderId="0" xfId="0" applyFill="1"/>
    <xf numFmtId="2" fontId="0" fillId="0" borderId="0" xfId="0" applyNumberFormat="1" applyFill="1"/>
    <xf numFmtId="0" fontId="0" fillId="6" borderId="0" xfId="0" applyFill="1"/>
    <xf numFmtId="2" fontId="0" fillId="6" borderId="0" xfId="0" applyNumberFormat="1" applyFill="1"/>
    <xf numFmtId="2" fontId="0" fillId="5" borderId="0" xfId="0" applyNumberFormat="1" applyFill="1"/>
    <xf numFmtId="0" fontId="0" fillId="0" borderId="0" xfId="0"/>
    <xf numFmtId="9" fontId="0" fillId="0" borderId="0" xfId="10" applyFont="1"/>
    <xf numFmtId="9" fontId="0" fillId="4" borderId="0" xfId="10" applyFont="1" applyFill="1"/>
    <xf numFmtId="0" fontId="0" fillId="4" borderId="0" xfId="0" applyFill="1"/>
    <xf numFmtId="2" fontId="1" fillId="0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" fontId="13" fillId="9" borderId="4" xfId="0" applyNumberFormat="1" applyFont="1" applyFill="1" applyBorder="1" applyAlignment="1">
      <alignment horizontal="center" vertical="center" wrapText="1"/>
    </xf>
    <xf numFmtId="1" fontId="13" fillId="9" borderId="10" xfId="0" applyNumberFormat="1" applyFont="1" applyFill="1" applyBorder="1" applyAlignment="1">
      <alignment horizontal="center" vertical="center" wrapText="1"/>
    </xf>
    <xf numFmtId="2" fontId="0" fillId="0" borderId="0" xfId="0" applyNumberFormat="1"/>
    <xf numFmtId="43" fontId="0" fillId="0" borderId="0" xfId="1" applyNumberFormat="1" applyFont="1" applyFill="1"/>
    <xf numFmtId="43" fontId="0" fillId="0" borderId="0" xfId="1" applyNumberFormat="1" applyFont="1"/>
    <xf numFmtId="17" fontId="3" fillId="2" borderId="0" xfId="0" applyNumberFormat="1" applyFont="1" applyFill="1" applyAlignment="1" applyProtection="1">
      <alignment horizontal="right" vertical="center"/>
    </xf>
    <xf numFmtId="43" fontId="0" fillId="0" borderId="0" xfId="1" applyFont="1"/>
    <xf numFmtId="43" fontId="0" fillId="4" borderId="0" xfId="1" applyFont="1" applyFill="1"/>
    <xf numFmtId="166" fontId="0" fillId="0" borderId="0" xfId="1" applyNumberFormat="1" applyFont="1"/>
    <xf numFmtId="166" fontId="0" fillId="4" borderId="0" xfId="1" applyNumberFormat="1" applyFont="1" applyFill="1"/>
    <xf numFmtId="166" fontId="0" fillId="5" borderId="0" xfId="1" applyNumberFormat="1" applyFont="1" applyFill="1"/>
    <xf numFmtId="0" fontId="0" fillId="0" borderId="4" xfId="0" applyBorder="1"/>
    <xf numFmtId="166" fontId="0" fillId="0" borderId="4" xfId="0" applyNumberFormat="1" applyBorder="1"/>
    <xf numFmtId="167" fontId="0" fillId="0" borderId="4" xfId="0" applyNumberFormat="1" applyBorder="1"/>
    <xf numFmtId="167" fontId="0" fillId="0" borderId="0" xfId="1" applyNumberFormat="1" applyFont="1"/>
    <xf numFmtId="0" fontId="0" fillId="0" borderId="0" xfId="0" applyFill="1" applyAlignment="1">
      <alignment horizontal="left"/>
    </xf>
    <xf numFmtId="0" fontId="0" fillId="0" borderId="0" xfId="0" applyProtection="1"/>
    <xf numFmtId="164" fontId="9" fillId="3" borderId="0" xfId="0" applyNumberFormat="1" applyFont="1" applyFill="1" applyAlignment="1" applyProtection="1">
      <alignment horizontal="right" vertical="center"/>
    </xf>
    <xf numFmtId="164" fontId="9" fillId="0" borderId="0" xfId="0" applyNumberFormat="1" applyFont="1" applyFill="1" applyAlignment="1" applyProtection="1">
      <alignment horizontal="right" vertical="center"/>
    </xf>
    <xf numFmtId="43" fontId="0" fillId="0" borderId="0" xfId="0" applyNumberFormat="1"/>
    <xf numFmtId="164" fontId="0" fillId="0" borderId="0" xfId="0" applyNumberFormat="1" applyBorder="1" applyAlignment="1" applyProtection="1">
      <alignment horizontal="right" vertical="center"/>
    </xf>
    <xf numFmtId="169" fontId="17" fillId="0" borderId="0" xfId="12" applyNumberFormat="1" applyFont="1" applyAlignment="1" applyProtection="1">
      <alignment horizontal="center"/>
    </xf>
    <xf numFmtId="170" fontId="17" fillId="0" borderId="0" xfId="12" applyNumberFormat="1" applyFont="1" applyAlignment="1" applyProtection="1">
      <alignment horizontal="center"/>
    </xf>
    <xf numFmtId="164" fontId="0" fillId="0" borderId="0" xfId="0" applyNumberFormat="1" applyFill="1" applyBorder="1" applyAlignment="1" applyProtection="1">
      <alignment horizontal="right" vertical="center"/>
    </xf>
    <xf numFmtId="164" fontId="5" fillId="0" borderId="1" xfId="0" applyNumberFormat="1" applyFont="1" applyBorder="1" applyAlignment="1" applyProtection="1">
      <alignment horizontal="right" vertical="center"/>
    </xf>
    <xf numFmtId="164" fontId="18" fillId="3" borderId="0" xfId="0" applyNumberFormat="1" applyFont="1" applyFill="1" applyAlignment="1" applyProtection="1">
      <alignment horizontal="right" vertical="center"/>
    </xf>
    <xf numFmtId="0" fontId="19" fillId="10" borderId="0" xfId="0" applyFont="1" applyFill="1" applyAlignment="1">
      <alignment vertical="center"/>
    </xf>
    <xf numFmtId="0" fontId="19" fillId="10" borderId="0" xfId="0" applyFont="1" applyFill="1" applyBorder="1" applyAlignment="1">
      <alignment horizontal="center" vertical="center"/>
    </xf>
    <xf numFmtId="0" fontId="19" fillId="0" borderId="0" xfId="0" quotePrefix="1" applyFont="1" applyAlignment="1">
      <alignment horizontal="center" vertical="center"/>
    </xf>
    <xf numFmtId="49" fontId="20" fillId="0" borderId="0" xfId="0" applyNumberFormat="1" applyFont="1" applyAlignment="1">
      <alignment horizontal="left" vertical="center"/>
    </xf>
    <xf numFmtId="3" fontId="20" fillId="0" borderId="0" xfId="0" applyNumberFormat="1" applyFont="1" applyAlignment="1">
      <alignment vertical="center"/>
    </xf>
    <xf numFmtId="0" fontId="23" fillId="0" borderId="2" xfId="0" applyFont="1" applyBorder="1" applyAlignment="1" applyProtection="1">
      <alignment horizontal="left" vertical="center" indent="2" shrinkToFit="1"/>
    </xf>
    <xf numFmtId="0" fontId="0" fillId="0" borderId="0" xfId="0" applyFill="1" applyBorder="1"/>
    <xf numFmtId="0" fontId="21" fillId="0" borderId="0" xfId="0" quotePrefix="1" applyFont="1" applyFill="1" applyBorder="1" applyAlignment="1">
      <alignment horizontal="left" vertical="center"/>
    </xf>
    <xf numFmtId="0" fontId="24" fillId="0" borderId="0" xfId="0" quotePrefix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5" fillId="0" borderId="0" xfId="0" applyFont="1" applyFill="1" applyBorder="1" applyAlignment="1">
      <alignment horizontal="centerContinuous" vertical="center"/>
    </xf>
    <xf numFmtId="0" fontId="26" fillId="0" borderId="0" xfId="0" applyFont="1" applyFill="1" applyBorder="1" applyAlignment="1">
      <alignment horizontal="centerContinuous" vertical="center" wrapText="1"/>
    </xf>
    <xf numFmtId="0" fontId="11" fillId="0" borderId="0" xfId="0" applyFont="1" applyAlignment="1">
      <alignment vertical="center"/>
    </xf>
    <xf numFmtId="49" fontId="27" fillId="11" borderId="14" xfId="0" applyNumberFormat="1" applyFont="1" applyFill="1" applyBorder="1" applyAlignment="1">
      <alignment horizontal="center" vertical="center"/>
    </xf>
    <xf numFmtId="0" fontId="28" fillId="10" borderId="0" xfId="0" quotePrefix="1" applyFont="1" applyFill="1" applyAlignment="1">
      <alignment horizontal="center" vertical="center"/>
    </xf>
    <xf numFmtId="0" fontId="28" fillId="10" borderId="0" xfId="0" applyFont="1" applyFill="1" applyAlignment="1">
      <alignment horizontal="center" vertical="center"/>
    </xf>
    <xf numFmtId="3" fontId="28" fillId="10" borderId="0" xfId="0" applyNumberFormat="1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Continuous" vertical="center"/>
    </xf>
    <xf numFmtId="172" fontId="26" fillId="0" borderId="0" xfId="1" applyNumberFormat="1" applyFont="1" applyFill="1" applyBorder="1" applyAlignment="1">
      <alignment vertical="center"/>
    </xf>
    <xf numFmtId="0" fontId="11" fillId="1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0" fontId="24" fillId="12" borderId="31" xfId="0" applyFont="1" applyFill="1" applyBorder="1" applyAlignment="1">
      <alignment horizontal="center" vertical="center" wrapText="1"/>
    </xf>
    <xf numFmtId="0" fontId="24" fillId="12" borderId="32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26" fillId="1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left" vertical="center"/>
    </xf>
    <xf numFmtId="0" fontId="21" fillId="0" borderId="11" xfId="0" applyFont="1" applyFill="1" applyBorder="1" applyAlignment="1">
      <alignment horizontal="left" vertical="center"/>
    </xf>
    <xf numFmtId="0" fontId="21" fillId="0" borderId="13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173" fontId="21" fillId="0" borderId="33" xfId="0" applyNumberFormat="1" applyFont="1" applyFill="1" applyBorder="1" applyAlignment="1">
      <alignment horizontal="right" vertical="center"/>
    </xf>
    <xf numFmtId="174" fontId="21" fillId="0" borderId="11" xfId="0" applyNumberFormat="1" applyFont="1" applyFill="1" applyBorder="1" applyAlignment="1">
      <alignment horizontal="right" vertical="center"/>
    </xf>
    <xf numFmtId="174" fontId="21" fillId="0" borderId="11" xfId="0" applyNumberFormat="1" applyFont="1" applyFill="1" applyBorder="1" applyAlignment="1">
      <alignment horizontal="center" vertical="center"/>
    </xf>
    <xf numFmtId="173" fontId="21" fillId="0" borderId="11" xfId="0" applyNumberFormat="1" applyFont="1" applyFill="1" applyBorder="1" applyAlignment="1">
      <alignment horizontal="right" vertical="center"/>
    </xf>
    <xf numFmtId="173" fontId="21" fillId="0" borderId="13" xfId="0" applyNumberFormat="1" applyFont="1" applyFill="1" applyBorder="1" applyAlignment="1">
      <alignment horizontal="right" vertical="center"/>
    </xf>
    <xf numFmtId="174" fontId="21" fillId="0" borderId="33" xfId="0" applyNumberFormat="1" applyFont="1" applyFill="1" applyBorder="1" applyAlignment="1">
      <alignment horizontal="right" vertical="center"/>
    </xf>
    <xf numFmtId="174" fontId="21" fillId="0" borderId="13" xfId="0" applyNumberFormat="1" applyFont="1" applyFill="1" applyBorder="1" applyAlignment="1">
      <alignment horizontal="right" vertical="center"/>
    </xf>
    <xf numFmtId="0" fontId="31" fillId="0" borderId="0" xfId="0" applyFont="1" applyFill="1" applyBorder="1" applyAlignment="1">
      <alignment vertical="center"/>
    </xf>
    <xf numFmtId="0" fontId="21" fillId="0" borderId="34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/>
    </xf>
    <xf numFmtId="0" fontId="21" fillId="0" borderId="12" xfId="0" applyFont="1" applyFill="1" applyBorder="1" applyAlignment="1">
      <alignment horizontal="left" vertical="center"/>
    </xf>
    <xf numFmtId="173" fontId="21" fillId="0" borderId="34" xfId="0" applyNumberFormat="1" applyFont="1" applyFill="1" applyBorder="1" applyAlignment="1">
      <alignment horizontal="right" vertical="center"/>
    </xf>
    <xf numFmtId="174" fontId="21" fillId="0" borderId="0" xfId="0" applyNumberFormat="1" applyFont="1" applyFill="1" applyBorder="1" applyAlignment="1">
      <alignment horizontal="right" vertical="center"/>
    </xf>
    <xf numFmtId="174" fontId="21" fillId="0" borderId="0" xfId="0" applyNumberFormat="1" applyFont="1" applyFill="1" applyBorder="1" applyAlignment="1">
      <alignment horizontal="center" vertical="center"/>
    </xf>
    <xf numFmtId="173" fontId="21" fillId="0" borderId="0" xfId="0" applyNumberFormat="1" applyFont="1" applyFill="1" applyBorder="1" applyAlignment="1">
      <alignment horizontal="right" vertical="center"/>
    </xf>
    <xf numFmtId="173" fontId="21" fillId="0" borderId="12" xfId="0" applyNumberFormat="1" applyFont="1" applyFill="1" applyBorder="1" applyAlignment="1">
      <alignment horizontal="right" vertical="center"/>
    </xf>
    <xf numFmtId="174" fontId="21" fillId="0" borderId="34" xfId="0" applyNumberFormat="1" applyFont="1" applyFill="1" applyBorder="1" applyAlignment="1">
      <alignment horizontal="right" vertical="center"/>
    </xf>
    <xf numFmtId="174" fontId="21" fillId="0" borderId="12" xfId="0" applyNumberFormat="1" applyFont="1" applyFill="1" applyBorder="1" applyAlignment="1">
      <alignment horizontal="right" vertical="center"/>
    </xf>
    <xf numFmtId="0" fontId="21" fillId="0" borderId="34" xfId="0" applyFont="1" applyFill="1" applyBorder="1" applyAlignment="1">
      <alignment horizontal="left" vertical="center" indent="1"/>
    </xf>
    <xf numFmtId="0" fontId="3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0" fontId="20" fillId="0" borderId="34" xfId="0" applyFont="1" applyFill="1" applyBorder="1" applyAlignment="1">
      <alignment horizontal="left" vertical="center" indent="2"/>
    </xf>
    <xf numFmtId="0" fontId="20" fillId="0" borderId="0" xfId="0" applyFont="1" applyFill="1" applyBorder="1" applyAlignment="1">
      <alignment horizontal="left" vertical="center"/>
    </xf>
    <xf numFmtId="0" fontId="20" fillId="0" borderId="12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left" vertical="center"/>
    </xf>
    <xf numFmtId="173" fontId="20" fillId="0" borderId="34" xfId="0" applyNumberFormat="1" applyFont="1" applyFill="1" applyBorder="1" applyAlignment="1">
      <alignment horizontal="right" vertical="center"/>
    </xf>
    <xf numFmtId="174" fontId="20" fillId="0" borderId="0" xfId="0" applyNumberFormat="1" applyFont="1" applyFill="1" applyBorder="1" applyAlignment="1">
      <alignment horizontal="right" vertical="center"/>
    </xf>
    <xf numFmtId="174" fontId="20" fillId="0" borderId="0" xfId="0" applyNumberFormat="1" applyFont="1" applyFill="1" applyBorder="1" applyAlignment="1">
      <alignment horizontal="center" vertical="center"/>
    </xf>
    <xf numFmtId="173" fontId="20" fillId="0" borderId="0" xfId="0" applyNumberFormat="1" applyFont="1" applyFill="1" applyBorder="1" applyAlignment="1">
      <alignment horizontal="right" vertical="center"/>
    </xf>
    <xf numFmtId="173" fontId="20" fillId="0" borderId="12" xfId="0" applyNumberFormat="1" applyFont="1" applyFill="1" applyBorder="1" applyAlignment="1">
      <alignment horizontal="right" vertical="center"/>
    </xf>
    <xf numFmtId="174" fontId="20" fillId="0" borderId="34" xfId="0" applyNumberFormat="1" applyFont="1" applyFill="1" applyBorder="1" applyAlignment="1">
      <alignment horizontal="right" vertical="center"/>
    </xf>
    <xf numFmtId="174" fontId="20" fillId="0" borderId="12" xfId="0" applyNumberFormat="1" applyFont="1" applyFill="1" applyBorder="1" applyAlignment="1">
      <alignment horizontal="right" vertical="center"/>
    </xf>
    <xf numFmtId="0" fontId="20" fillId="0" borderId="34" xfId="0" applyFont="1" applyFill="1" applyBorder="1" applyAlignment="1">
      <alignment horizontal="left" vertical="center" indent="3"/>
    </xf>
    <xf numFmtId="0" fontId="22" fillId="0" borderId="34" xfId="0" applyFont="1" applyFill="1" applyBorder="1" applyAlignment="1">
      <alignment horizontal="left" vertical="center" indent="2"/>
    </xf>
    <xf numFmtId="0" fontId="22" fillId="0" borderId="0" xfId="0" applyFont="1" applyFill="1" applyBorder="1" applyAlignment="1">
      <alignment horizontal="left" vertical="center"/>
    </xf>
    <xf numFmtId="0" fontId="22" fillId="0" borderId="12" xfId="0" applyFont="1" applyFill="1" applyBorder="1" applyAlignment="1">
      <alignment horizontal="left" vertical="center"/>
    </xf>
    <xf numFmtId="174" fontId="22" fillId="0" borderId="0" xfId="0" applyNumberFormat="1" applyFont="1" applyFill="1" applyBorder="1" applyAlignment="1">
      <alignment horizontal="right" vertical="center"/>
    </xf>
    <xf numFmtId="174" fontId="22" fillId="0" borderId="0" xfId="0" applyNumberFormat="1" applyFont="1" applyFill="1" applyBorder="1" applyAlignment="1">
      <alignment horizontal="center" vertical="center"/>
    </xf>
    <xf numFmtId="173" fontId="22" fillId="0" borderId="0" xfId="0" applyNumberFormat="1" applyFont="1" applyFill="1" applyBorder="1" applyAlignment="1">
      <alignment horizontal="right" vertical="center"/>
    </xf>
    <xf numFmtId="173" fontId="22" fillId="0" borderId="12" xfId="0" applyNumberFormat="1" applyFont="1" applyFill="1" applyBorder="1" applyAlignment="1">
      <alignment horizontal="right" vertical="center"/>
    </xf>
    <xf numFmtId="174" fontId="22" fillId="0" borderId="34" xfId="0" applyNumberFormat="1" applyFont="1" applyFill="1" applyBorder="1" applyAlignment="1">
      <alignment horizontal="right" vertical="center"/>
    </xf>
    <xf numFmtId="174" fontId="22" fillId="0" borderId="12" xfId="0" applyNumberFormat="1" applyFont="1" applyFill="1" applyBorder="1" applyAlignment="1">
      <alignment horizontal="right" vertical="center"/>
    </xf>
    <xf numFmtId="0" fontId="24" fillId="0" borderId="34" xfId="0" applyFont="1" applyFill="1" applyBorder="1" applyAlignment="1">
      <alignment horizontal="left" vertical="center" indent="1"/>
    </xf>
    <xf numFmtId="0" fontId="24" fillId="0" borderId="0" xfId="0" applyFont="1" applyFill="1" applyBorder="1" applyAlignment="1">
      <alignment horizontal="left" vertical="center"/>
    </xf>
    <xf numFmtId="0" fontId="24" fillId="0" borderId="12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173" fontId="24" fillId="0" borderId="34" xfId="0" applyNumberFormat="1" applyFont="1" applyFill="1" applyBorder="1" applyAlignment="1">
      <alignment horizontal="right" vertical="center"/>
    </xf>
    <xf numFmtId="174" fontId="24" fillId="0" borderId="0" xfId="0" applyNumberFormat="1" applyFont="1" applyFill="1" applyBorder="1" applyAlignment="1">
      <alignment horizontal="right" vertical="center"/>
    </xf>
    <xf numFmtId="174" fontId="24" fillId="0" borderId="0" xfId="0" applyNumberFormat="1" applyFont="1" applyFill="1" applyBorder="1" applyAlignment="1">
      <alignment horizontal="center" vertical="center"/>
    </xf>
    <xf numFmtId="173" fontId="24" fillId="0" borderId="0" xfId="0" applyNumberFormat="1" applyFont="1" applyFill="1" applyBorder="1" applyAlignment="1">
      <alignment horizontal="right" vertical="center"/>
    </xf>
    <xf numFmtId="173" fontId="24" fillId="0" borderId="12" xfId="0" applyNumberFormat="1" applyFont="1" applyFill="1" applyBorder="1" applyAlignment="1">
      <alignment horizontal="right" vertical="center"/>
    </xf>
    <xf numFmtId="174" fontId="24" fillId="0" borderId="34" xfId="0" applyNumberFormat="1" applyFont="1" applyFill="1" applyBorder="1" applyAlignment="1">
      <alignment horizontal="right" vertical="center"/>
    </xf>
    <xf numFmtId="174" fontId="24" fillId="0" borderId="12" xfId="0" applyNumberFormat="1" applyFont="1" applyFill="1" applyBorder="1" applyAlignment="1">
      <alignment horizontal="right" vertical="center"/>
    </xf>
    <xf numFmtId="0" fontId="24" fillId="0" borderId="34" xfId="0" applyFont="1" applyFill="1" applyBorder="1" applyAlignment="1">
      <alignment horizontal="left" vertical="center"/>
    </xf>
    <xf numFmtId="0" fontId="20" fillId="0" borderId="34" xfId="0" applyFont="1" applyFill="1" applyBorder="1" applyAlignment="1">
      <alignment horizontal="left" vertical="center" indent="1"/>
    </xf>
    <xf numFmtId="0" fontId="26" fillId="10" borderId="0" xfId="0" applyFont="1" applyFill="1" applyBorder="1" applyAlignment="1">
      <alignment horizontal="left" vertical="center"/>
    </xf>
    <xf numFmtId="173" fontId="20" fillId="10" borderId="34" xfId="0" applyNumberFormat="1" applyFont="1" applyFill="1" applyBorder="1" applyAlignment="1">
      <alignment horizontal="right" vertical="center"/>
    </xf>
    <xf numFmtId="174" fontId="20" fillId="10" borderId="0" xfId="0" applyNumberFormat="1" applyFont="1" applyFill="1" applyBorder="1" applyAlignment="1">
      <alignment horizontal="right" vertical="center"/>
    </xf>
    <xf numFmtId="174" fontId="20" fillId="10" borderId="0" xfId="0" applyNumberFormat="1" applyFont="1" applyFill="1" applyBorder="1" applyAlignment="1">
      <alignment horizontal="center" vertical="center"/>
    </xf>
    <xf numFmtId="173" fontId="20" fillId="10" borderId="0" xfId="0" applyNumberFormat="1" applyFont="1" applyFill="1" applyBorder="1" applyAlignment="1">
      <alignment horizontal="right" vertical="center"/>
    </xf>
    <xf numFmtId="173" fontId="20" fillId="10" borderId="12" xfId="0" applyNumberFormat="1" applyFont="1" applyFill="1" applyBorder="1" applyAlignment="1">
      <alignment horizontal="right" vertical="center"/>
    </xf>
    <xf numFmtId="174" fontId="20" fillId="10" borderId="34" xfId="0" applyNumberFormat="1" applyFont="1" applyFill="1" applyBorder="1" applyAlignment="1">
      <alignment horizontal="right" vertical="center"/>
    </xf>
    <xf numFmtId="174" fontId="20" fillId="10" borderId="12" xfId="0" applyNumberFormat="1" applyFont="1" applyFill="1" applyBorder="1" applyAlignment="1">
      <alignment horizontal="right" vertical="center"/>
    </xf>
    <xf numFmtId="173" fontId="24" fillId="10" borderId="35" xfId="0" applyNumberFormat="1" applyFont="1" applyFill="1" applyBorder="1" applyAlignment="1">
      <alignment horizontal="right" vertical="center"/>
    </xf>
    <xf numFmtId="174" fontId="24" fillId="10" borderId="36" xfId="0" applyNumberFormat="1" applyFont="1" applyFill="1" applyBorder="1" applyAlignment="1">
      <alignment horizontal="right" vertical="center"/>
    </xf>
    <xf numFmtId="174" fontId="24" fillId="10" borderId="36" xfId="0" applyNumberFormat="1" applyFont="1" applyFill="1" applyBorder="1" applyAlignment="1">
      <alignment horizontal="center" vertical="center"/>
    </xf>
    <xf numFmtId="173" fontId="24" fillId="10" borderId="36" xfId="0" applyNumberFormat="1" applyFont="1" applyFill="1" applyBorder="1" applyAlignment="1">
      <alignment horizontal="right" vertical="center"/>
    </xf>
    <xf numFmtId="173" fontId="24" fillId="10" borderId="32" xfId="0" applyNumberFormat="1" applyFont="1" applyFill="1" applyBorder="1" applyAlignment="1">
      <alignment horizontal="right" vertical="center"/>
    </xf>
    <xf numFmtId="0" fontId="25" fillId="10" borderId="0" xfId="0" applyFont="1" applyFill="1" applyBorder="1" applyAlignment="1">
      <alignment horizontal="left" vertical="center"/>
    </xf>
    <xf numFmtId="174" fontId="24" fillId="10" borderId="35" xfId="0" applyNumberFormat="1" applyFont="1" applyFill="1" applyBorder="1" applyAlignment="1">
      <alignment horizontal="right" vertical="center"/>
    </xf>
    <xf numFmtId="174" fontId="24" fillId="10" borderId="32" xfId="0" applyNumberFormat="1" applyFont="1" applyFill="1" applyBorder="1" applyAlignment="1">
      <alignment horizontal="right" vertical="center"/>
    </xf>
    <xf numFmtId="49" fontId="26" fillId="0" borderId="0" xfId="0" applyNumberFormat="1" applyFont="1" applyFill="1" applyBorder="1" applyAlignment="1">
      <alignment vertical="center"/>
    </xf>
    <xf numFmtId="0" fontId="26" fillId="0" borderId="0" xfId="0" quotePrefix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/>
    </xf>
    <xf numFmtId="172" fontId="26" fillId="0" borderId="0" xfId="0" applyNumberFormat="1" applyFont="1" applyFill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35" fillId="10" borderId="0" xfId="0" applyFont="1" applyFill="1" applyAlignment="1">
      <alignment vertical="center"/>
    </xf>
    <xf numFmtId="3" fontId="0" fillId="0" borderId="0" xfId="0" applyNumberFormat="1"/>
    <xf numFmtId="0" fontId="36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1" fillId="0" borderId="33" xfId="0" applyFont="1" applyFill="1" applyBorder="1" applyAlignment="1">
      <alignment horizontal="centerContinuous" vertical="center"/>
    </xf>
    <xf numFmtId="0" fontId="21" fillId="0" borderId="11" xfId="0" applyFont="1" applyFill="1" applyBorder="1" applyAlignment="1">
      <alignment horizontal="centerContinuous" vertical="center"/>
    </xf>
    <xf numFmtId="0" fontId="21" fillId="0" borderId="13" xfId="0" applyFont="1" applyFill="1" applyBorder="1" applyAlignment="1">
      <alignment horizontal="centerContinuous" vertical="center"/>
    </xf>
    <xf numFmtId="0" fontId="22" fillId="0" borderId="0" xfId="0" applyFont="1" applyFill="1" applyAlignment="1">
      <alignment vertical="center"/>
    </xf>
    <xf numFmtId="173" fontId="21" fillId="0" borderId="33" xfId="0" applyNumberFormat="1" applyFont="1" applyFill="1" applyBorder="1" applyAlignment="1">
      <alignment horizontal="center" vertical="center"/>
    </xf>
    <xf numFmtId="173" fontId="21" fillId="0" borderId="11" xfId="0" applyNumberFormat="1" applyFont="1" applyFill="1" applyBorder="1" applyAlignment="1">
      <alignment horizontal="center" vertical="center"/>
    </xf>
    <xf numFmtId="173" fontId="21" fillId="0" borderId="13" xfId="0" applyNumberFormat="1" applyFont="1" applyFill="1" applyBorder="1" applyAlignment="1">
      <alignment horizontal="center" vertical="center"/>
    </xf>
    <xf numFmtId="173" fontId="20" fillId="0" borderId="0" xfId="0" applyNumberFormat="1" applyFont="1" applyAlignment="1">
      <alignment horizontal="center"/>
    </xf>
    <xf numFmtId="3" fontId="20" fillId="0" borderId="0" xfId="0" applyNumberFormat="1" applyFont="1" applyFill="1" applyBorder="1" applyAlignment="1">
      <alignment horizontal="right" vertical="center"/>
    </xf>
    <xf numFmtId="0" fontId="21" fillId="0" borderId="0" xfId="0" applyFont="1" applyFill="1" applyAlignment="1">
      <alignment vertical="center"/>
    </xf>
    <xf numFmtId="0" fontId="20" fillId="0" borderId="34" xfId="0" applyFont="1" applyFill="1" applyBorder="1" applyAlignment="1">
      <alignment horizontal="centerContinuous" vertical="center"/>
    </xf>
    <xf numFmtId="0" fontId="20" fillId="0" borderId="0" xfId="0" applyFont="1" applyFill="1" applyBorder="1" applyAlignment="1">
      <alignment horizontal="centerContinuous" vertical="center"/>
    </xf>
    <xf numFmtId="0" fontId="20" fillId="0" borderId="12" xfId="0" applyFont="1" applyFill="1" applyBorder="1" applyAlignment="1">
      <alignment horizontal="centerContinuous" vertical="center"/>
    </xf>
    <xf numFmtId="173" fontId="20" fillId="0" borderId="34" xfId="0" applyNumberFormat="1" applyFont="1" applyFill="1" applyBorder="1" applyAlignment="1">
      <alignment horizontal="center" vertical="center"/>
    </xf>
    <xf numFmtId="173" fontId="20" fillId="0" borderId="0" xfId="0" applyNumberFormat="1" applyFont="1" applyFill="1" applyBorder="1" applyAlignment="1">
      <alignment horizontal="center" vertical="center"/>
    </xf>
    <xf numFmtId="173" fontId="20" fillId="0" borderId="12" xfId="0" applyNumberFormat="1" applyFont="1" applyFill="1" applyBorder="1" applyAlignment="1">
      <alignment horizontal="center" vertical="center"/>
    </xf>
    <xf numFmtId="0" fontId="20" fillId="0" borderId="34" xfId="0" quotePrefix="1" applyFont="1" applyFill="1" applyBorder="1" applyAlignment="1">
      <alignment horizontal="centerContinuous" vertical="center"/>
    </xf>
    <xf numFmtId="0" fontId="20" fillId="0" borderId="0" xfId="0" quotePrefix="1" applyFont="1" applyFill="1" applyBorder="1" applyAlignment="1">
      <alignment horizontal="centerContinuous" vertical="center"/>
    </xf>
    <xf numFmtId="0" fontId="20" fillId="0" borderId="12" xfId="0" quotePrefix="1" applyFont="1" applyFill="1" applyBorder="1" applyAlignment="1">
      <alignment horizontal="centerContinuous" vertical="center"/>
    </xf>
    <xf numFmtId="0" fontId="20" fillId="0" borderId="35" xfId="0" quotePrefix="1" applyFont="1" applyFill="1" applyBorder="1" applyAlignment="1">
      <alignment horizontal="centerContinuous" vertical="center"/>
    </xf>
    <xf numFmtId="0" fontId="20" fillId="0" borderId="36" xfId="0" quotePrefix="1" applyFont="1" applyFill="1" applyBorder="1" applyAlignment="1">
      <alignment horizontal="centerContinuous" vertical="center"/>
    </xf>
    <xf numFmtId="0" fontId="20" fillId="0" borderId="32" xfId="0" quotePrefix="1" applyFont="1" applyFill="1" applyBorder="1" applyAlignment="1">
      <alignment horizontal="centerContinuous" vertical="center"/>
    </xf>
    <xf numFmtId="173" fontId="20" fillId="0" borderId="35" xfId="0" applyNumberFormat="1" applyFont="1" applyFill="1" applyBorder="1" applyAlignment="1">
      <alignment horizontal="center" vertical="center"/>
    </xf>
    <xf numFmtId="173" fontId="20" fillId="0" borderId="36" xfId="0" applyNumberFormat="1" applyFont="1" applyFill="1" applyBorder="1" applyAlignment="1">
      <alignment horizontal="center" vertical="center"/>
    </xf>
    <xf numFmtId="173" fontId="20" fillId="0" borderId="32" xfId="0" applyNumberFormat="1" applyFont="1" applyFill="1" applyBorder="1" applyAlignment="1">
      <alignment horizontal="center" vertical="center"/>
    </xf>
    <xf numFmtId="0" fontId="11" fillId="0" borderId="34" xfId="0" applyFont="1" applyBorder="1" applyAlignment="1">
      <alignment vertical="center"/>
    </xf>
    <xf numFmtId="0" fontId="19" fillId="0" borderId="0" xfId="0" quotePrefix="1" applyFont="1" applyAlignment="1">
      <alignment horizontal="center" vertical="center"/>
    </xf>
    <xf numFmtId="165" fontId="20" fillId="0" borderId="0" xfId="10" applyNumberFormat="1" applyFont="1" applyAlignment="1">
      <alignment vertical="center"/>
    </xf>
    <xf numFmtId="0" fontId="37" fillId="0" borderId="0" xfId="0" applyFont="1"/>
    <xf numFmtId="176" fontId="0" fillId="0" borderId="0" xfId="1" applyNumberFormat="1" applyFont="1"/>
    <xf numFmtId="9" fontId="20" fillId="0" borderId="0" xfId="10" applyFont="1" applyFill="1" applyAlignment="1">
      <alignment vertical="center"/>
    </xf>
    <xf numFmtId="0" fontId="20" fillId="0" borderId="34" xfId="0" applyFont="1" applyFill="1" applyBorder="1" applyAlignment="1">
      <alignment horizontal="center" vertical="center"/>
    </xf>
    <xf numFmtId="0" fontId="20" fillId="0" borderId="34" xfId="0" quotePrefix="1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19" fillId="10" borderId="4" xfId="0" applyFont="1" applyFill="1" applyBorder="1" applyAlignment="1">
      <alignment horizontal="center" vertical="center"/>
    </xf>
    <xf numFmtId="0" fontId="19" fillId="0" borderId="4" xfId="0" quotePrefix="1" applyFont="1" applyBorder="1" applyAlignment="1">
      <alignment horizontal="center" vertical="center"/>
    </xf>
    <xf numFmtId="0" fontId="37" fillId="0" borderId="4" xfId="0" applyFont="1" applyBorder="1"/>
    <xf numFmtId="0" fontId="0" fillId="0" borderId="0" xfId="0" applyAlignment="1"/>
    <xf numFmtId="165" fontId="0" fillId="0" borderId="0" xfId="0" applyNumberFormat="1"/>
    <xf numFmtId="9" fontId="11" fillId="0" borderId="0" xfId="10" applyFont="1" applyFill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40" fillId="0" borderId="0" xfId="17"/>
    <xf numFmtId="164" fontId="0" fillId="3" borderId="0" xfId="0" applyNumberFormat="1" applyFont="1" applyFill="1" applyAlignment="1" applyProtection="1">
      <alignment horizontal="right" vertical="center"/>
    </xf>
    <xf numFmtId="164" fontId="0" fillId="0" borderId="0" xfId="0" applyNumberFormat="1" applyFont="1" applyFill="1" applyAlignment="1" applyProtection="1">
      <alignment horizontal="right" vertical="center"/>
    </xf>
    <xf numFmtId="10" fontId="0" fillId="0" borderId="0" xfId="10" applyNumberFormat="1" applyFont="1"/>
    <xf numFmtId="9" fontId="0" fillId="0" borderId="0" xfId="0" applyNumberFormat="1"/>
    <xf numFmtId="174" fontId="21" fillId="0" borderId="11" xfId="16" applyNumberFormat="1" applyFont="1" applyFill="1" applyBorder="1" applyAlignment="1">
      <alignment horizontal="right" vertical="center"/>
    </xf>
    <xf numFmtId="174" fontId="21" fillId="0" borderId="0" xfId="16" applyNumberFormat="1" applyFont="1" applyFill="1" applyBorder="1" applyAlignment="1">
      <alignment horizontal="right" vertical="center"/>
    </xf>
    <xf numFmtId="165" fontId="20" fillId="0" borderId="0" xfId="10" applyNumberFormat="1" applyFont="1" applyFill="1" applyBorder="1" applyAlignment="1">
      <alignment vertical="center"/>
    </xf>
    <xf numFmtId="165" fontId="20" fillId="0" borderId="4" xfId="10" applyNumberFormat="1" applyFont="1" applyBorder="1" applyAlignment="1">
      <alignment vertical="center"/>
    </xf>
    <xf numFmtId="165" fontId="11" fillId="0" borderId="0" xfId="10" applyNumberFormat="1" applyFont="1" applyFill="1" applyBorder="1" applyAlignment="1">
      <alignment vertical="center"/>
    </xf>
    <xf numFmtId="9" fontId="11" fillId="0" borderId="0" xfId="0" applyNumberFormat="1" applyFont="1" applyFill="1" applyBorder="1" applyAlignment="1">
      <alignment vertical="center"/>
    </xf>
    <xf numFmtId="165" fontId="19" fillId="0" borderId="0" xfId="10" applyNumberFormat="1" applyFont="1" applyFill="1" applyBorder="1" applyAlignment="1">
      <alignment vertical="center"/>
    </xf>
    <xf numFmtId="172" fontId="20" fillId="0" borderId="0" xfId="16" applyNumberFormat="1" applyFont="1" applyFill="1" applyBorder="1" applyAlignment="1">
      <alignment vertical="center"/>
    </xf>
    <xf numFmtId="172" fontId="20" fillId="0" borderId="0" xfId="0" applyNumberFormat="1" applyFont="1" applyFill="1" applyBorder="1" applyAlignment="1">
      <alignment vertical="center"/>
    </xf>
    <xf numFmtId="3" fontId="25" fillId="0" borderId="0" xfId="0" applyNumberFormat="1" applyFont="1" applyFill="1" applyBorder="1" applyAlignment="1">
      <alignment horizontal="centerContinuous" vertical="center"/>
    </xf>
    <xf numFmtId="0" fontId="27" fillId="11" borderId="14" xfId="0" quotePrefix="1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vertical="center"/>
    </xf>
    <xf numFmtId="0" fontId="20" fillId="12" borderId="38" xfId="0" applyFont="1" applyFill="1" applyBorder="1" applyAlignment="1">
      <alignment horizontal="center" vertical="center"/>
    </xf>
    <xf numFmtId="0" fontId="20" fillId="12" borderId="31" xfId="0" applyFont="1" applyFill="1" applyBorder="1" applyAlignment="1">
      <alignment horizontal="centerContinuous" vertical="center" wrapText="1"/>
    </xf>
    <xf numFmtId="0" fontId="20" fillId="12" borderId="39" xfId="0" applyFont="1" applyFill="1" applyBorder="1" applyAlignment="1">
      <alignment horizontal="center" vertical="center" wrapText="1"/>
    </xf>
    <xf numFmtId="0" fontId="20" fillId="12" borderId="31" xfId="0" applyFont="1" applyFill="1" applyBorder="1" applyAlignment="1">
      <alignment horizontal="center" vertical="center"/>
    </xf>
    <xf numFmtId="0" fontId="20" fillId="12" borderId="32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20" fillId="12" borderId="39" xfId="0" applyFont="1" applyFill="1" applyBorder="1" applyAlignment="1">
      <alignment horizontal="centerContinuous" vertical="center" wrapText="1"/>
    </xf>
    <xf numFmtId="0" fontId="20" fillId="12" borderId="32" xfId="0" applyFont="1" applyFill="1" applyBorder="1" applyAlignment="1">
      <alignment horizontal="centerContinuous" vertical="center" wrapText="1"/>
    </xf>
    <xf numFmtId="0" fontId="20" fillId="0" borderId="0" xfId="0" applyFont="1" applyFill="1" applyBorder="1" applyAlignment="1">
      <alignment horizontal="center" vertical="center" wrapText="1"/>
    </xf>
    <xf numFmtId="3" fontId="20" fillId="0" borderId="0" xfId="0" applyNumberFormat="1" applyFont="1" applyFill="1" applyAlignment="1">
      <alignment vertical="center"/>
    </xf>
    <xf numFmtId="173" fontId="20" fillId="0" borderId="34" xfId="0" quotePrefix="1" applyNumberFormat="1" applyFont="1" applyFill="1" applyBorder="1" applyAlignment="1">
      <alignment horizontal="center" vertical="center"/>
    </xf>
    <xf numFmtId="0" fontId="11" fillId="10" borderId="0" xfId="0" applyFont="1" applyFill="1" applyAlignment="1">
      <alignment vertical="center"/>
    </xf>
    <xf numFmtId="0" fontId="20" fillId="0" borderId="0" xfId="0" applyFont="1" applyAlignment="1">
      <alignment horizontal="right" vertical="center"/>
    </xf>
    <xf numFmtId="3" fontId="11" fillId="0" borderId="0" xfId="0" applyNumberFormat="1" applyFont="1" applyAlignment="1">
      <alignment vertical="center"/>
    </xf>
    <xf numFmtId="175" fontId="20" fillId="0" borderId="0" xfId="16" applyFont="1" applyAlignment="1">
      <alignment vertical="center"/>
    </xf>
    <xf numFmtId="0" fontId="20" fillId="0" borderId="0" xfId="0" applyFont="1" applyAlignment="1">
      <alignment horizontal="left"/>
    </xf>
    <xf numFmtId="49" fontId="24" fillId="0" borderId="0" xfId="0" applyNumberFormat="1" applyFont="1" applyFill="1" applyBorder="1" applyAlignment="1">
      <alignment horizontal="right" vertical="center"/>
    </xf>
    <xf numFmtId="0" fontId="41" fillId="0" borderId="0" xfId="0" applyFont="1" applyAlignment="1">
      <alignment vertical="center"/>
    </xf>
    <xf numFmtId="0" fontId="20" fillId="10" borderId="0" xfId="0" applyFont="1" applyFill="1" applyBorder="1" applyAlignment="1">
      <alignment vertical="center"/>
    </xf>
    <xf numFmtId="10" fontId="20" fillId="10" borderId="0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0" fontId="20" fillId="10" borderId="0" xfId="0" applyNumberFormat="1" applyFont="1" applyFill="1" applyBorder="1" applyAlignment="1">
      <alignment vertical="center"/>
    </xf>
    <xf numFmtId="0" fontId="20" fillId="10" borderId="0" xfId="0" quotePrefix="1" applyFont="1" applyFill="1" applyBorder="1" applyAlignment="1">
      <alignment horizontal="left" vertical="center"/>
    </xf>
    <xf numFmtId="0" fontId="20" fillId="10" borderId="0" xfId="0" applyFont="1" applyFill="1" applyBorder="1" applyAlignment="1">
      <alignment horizontal="left" vertical="center"/>
    </xf>
    <xf numFmtId="0" fontId="19" fillId="10" borderId="0" xfId="0" applyFont="1" applyFill="1" applyBorder="1" applyAlignment="1">
      <alignment horizontal="centerContinuous" vertical="center"/>
    </xf>
    <xf numFmtId="0" fontId="11" fillId="10" borderId="0" xfId="0" applyFont="1" applyFill="1" applyBorder="1" applyAlignment="1">
      <alignment horizontal="centerContinuous" vertical="center"/>
    </xf>
    <xf numFmtId="10" fontId="11" fillId="0" borderId="0" xfId="0" applyNumberFormat="1" applyFont="1" applyAlignment="1">
      <alignment vertical="center"/>
    </xf>
    <xf numFmtId="10" fontId="24" fillId="10" borderId="0" xfId="0" applyNumberFormat="1" applyFont="1" applyFill="1" applyBorder="1" applyAlignment="1">
      <alignment vertical="center"/>
    </xf>
    <xf numFmtId="9" fontId="20" fillId="0" borderId="0" xfId="0" applyNumberFormat="1" applyFont="1" applyFill="1" applyAlignment="1">
      <alignment vertical="center"/>
    </xf>
    <xf numFmtId="9" fontId="20" fillId="0" borderId="0" xfId="10" applyNumberFormat="1" applyFont="1" applyFill="1" applyAlignment="1">
      <alignment vertical="center"/>
    </xf>
    <xf numFmtId="165" fontId="24" fillId="0" borderId="0" xfId="10" applyNumberFormat="1" applyFont="1" applyFill="1" applyBorder="1" applyAlignment="1">
      <alignment horizontal="left" vertical="center"/>
    </xf>
    <xf numFmtId="165" fontId="11" fillId="0" borderId="0" xfId="10" applyNumberFormat="1" applyFont="1" applyAlignment="1">
      <alignment vertical="center"/>
    </xf>
    <xf numFmtId="165" fontId="20" fillId="0" borderId="0" xfId="10" applyNumberFormat="1" applyFont="1" applyFill="1" applyAlignment="1">
      <alignment vertical="center"/>
    </xf>
    <xf numFmtId="17" fontId="0" fillId="0" borderId="0" xfId="0" applyNumberFormat="1"/>
    <xf numFmtId="9" fontId="11" fillId="0" borderId="0" xfId="10" applyFont="1" applyFill="1" applyBorder="1" applyAlignment="1">
      <alignment horizontal="centerContinuous" vertical="center"/>
    </xf>
    <xf numFmtId="164" fontId="0" fillId="3" borderId="0" xfId="0" applyNumberFormat="1" applyFont="1" applyFill="1" applyProtection="1"/>
    <xf numFmtId="9" fontId="0" fillId="0" borderId="0" xfId="10" applyNumberFormat="1" applyFont="1"/>
    <xf numFmtId="164" fontId="42" fillId="0" borderId="40" xfId="0" applyNumberFormat="1" applyFont="1" applyBorder="1" applyAlignment="1" applyProtection="1">
      <alignment horizontal="right" vertical="center"/>
    </xf>
    <xf numFmtId="166" fontId="0" fillId="0" borderId="0" xfId="0" applyNumberFormat="1"/>
    <xf numFmtId="164" fontId="2" fillId="3" borderId="0" xfId="2" applyNumberFormat="1" applyFont="1" applyFill="1" applyAlignment="1" applyProtection="1">
      <alignment horizontal="right" vertical="center"/>
    </xf>
    <xf numFmtId="164" fontId="42" fillId="0" borderId="40" xfId="2" applyNumberFormat="1" applyFont="1" applyBorder="1" applyAlignment="1" applyProtection="1">
      <alignment horizontal="right" vertical="center"/>
    </xf>
    <xf numFmtId="164" fontId="2" fillId="0" borderId="0" xfId="2" applyNumberFormat="1" applyFont="1" applyFill="1" applyAlignment="1" applyProtection="1">
      <alignment horizontal="right" vertical="center"/>
    </xf>
    <xf numFmtId="164" fontId="42" fillId="0" borderId="40" xfId="2" applyNumberFormat="1" applyFont="1" applyBorder="1" applyAlignment="1" applyProtection="1">
      <alignment horizontal="right" vertical="center"/>
    </xf>
    <xf numFmtId="164" fontId="2" fillId="0" borderId="0" xfId="2" applyNumberFormat="1" applyFont="1" applyFill="1" applyAlignment="1" applyProtection="1">
      <alignment horizontal="right" vertical="center"/>
    </xf>
    <xf numFmtId="164" fontId="42" fillId="0" borderId="41" xfId="2" applyNumberFormat="1" applyFont="1" applyBorder="1" applyAlignment="1" applyProtection="1">
      <alignment horizontal="right" vertical="center"/>
    </xf>
    <xf numFmtId="164" fontId="2" fillId="0" borderId="0" xfId="2" applyNumberFormat="1" applyBorder="1" applyAlignment="1" applyProtection="1">
      <alignment horizontal="right" vertical="center"/>
    </xf>
    <xf numFmtId="0" fontId="45" fillId="4" borderId="0" xfId="19" applyFill="1"/>
    <xf numFmtId="0" fontId="45" fillId="0" borderId="0" xfId="19"/>
    <xf numFmtId="14" fontId="45" fillId="0" borderId="0" xfId="19" applyNumberFormat="1"/>
    <xf numFmtId="0" fontId="45" fillId="0" borderId="0" xfId="19"/>
    <xf numFmtId="2" fontId="45" fillId="0" borderId="0" xfId="19" applyNumberFormat="1"/>
    <xf numFmtId="1" fontId="12" fillId="9" borderId="5" xfId="11" applyNumberFormat="1" applyFont="1" applyFill="1" applyBorder="1" applyAlignment="1">
      <alignment horizontal="center" vertical="center" wrapText="1"/>
    </xf>
    <xf numFmtId="1" fontId="12" fillId="9" borderId="6" xfId="11" applyNumberFormat="1" applyFont="1" applyFill="1" applyBorder="1" applyAlignment="1">
      <alignment horizontal="center" vertical="center"/>
    </xf>
    <xf numFmtId="1" fontId="12" fillId="9" borderId="7" xfId="11" applyNumberFormat="1" applyFont="1" applyFill="1" applyBorder="1" applyAlignment="1">
      <alignment horizontal="center" vertical="center"/>
    </xf>
    <xf numFmtId="1" fontId="13" fillId="9" borderId="8" xfId="0" applyNumberFormat="1" applyFont="1" applyFill="1" applyBorder="1" applyAlignment="1">
      <alignment horizontal="center" vertical="center" wrapText="1"/>
    </xf>
    <xf numFmtId="1" fontId="13" fillId="9" borderId="9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4" fillId="12" borderId="25" xfId="0" applyFont="1" applyFill="1" applyBorder="1" applyAlignment="1">
      <alignment horizontal="center" vertical="center" wrapText="1"/>
    </xf>
    <xf numFmtId="0" fontId="24" fillId="12" borderId="29" xfId="0" applyFont="1" applyFill="1" applyBorder="1" applyAlignment="1">
      <alignment horizontal="center" vertical="center" wrapText="1"/>
    </xf>
    <xf numFmtId="171" fontId="24" fillId="0" borderId="0" xfId="0" applyNumberFormat="1" applyFont="1" applyFill="1" applyBorder="1" applyAlignment="1">
      <alignment horizontal="right" vertical="center"/>
    </xf>
    <xf numFmtId="0" fontId="27" fillId="11" borderId="15" xfId="0" applyFont="1" applyFill="1" applyBorder="1" applyAlignment="1">
      <alignment horizontal="center" vertical="center"/>
    </xf>
    <xf numFmtId="0" fontId="27" fillId="11" borderId="16" xfId="0" applyFont="1" applyFill="1" applyBorder="1" applyAlignment="1">
      <alignment horizontal="center" vertical="center"/>
    </xf>
    <xf numFmtId="0" fontId="27" fillId="11" borderId="17" xfId="0" applyFont="1" applyFill="1" applyBorder="1" applyAlignment="1">
      <alignment horizontal="center" vertical="center"/>
    </xf>
    <xf numFmtId="0" fontId="24" fillId="12" borderId="14" xfId="0" applyFont="1" applyFill="1" applyBorder="1" applyAlignment="1">
      <alignment horizontal="center" vertical="center"/>
    </xf>
    <xf numFmtId="0" fontId="24" fillId="12" borderId="18" xfId="0" applyFont="1" applyFill="1" applyBorder="1" applyAlignment="1">
      <alignment horizontal="center" vertical="center"/>
    </xf>
    <xf numFmtId="0" fontId="24" fillId="12" borderId="19" xfId="0" applyFont="1" applyFill="1" applyBorder="1" applyAlignment="1">
      <alignment horizontal="center" vertical="center"/>
    </xf>
    <xf numFmtId="0" fontId="24" fillId="12" borderId="20" xfId="0" applyFont="1" applyFill="1" applyBorder="1" applyAlignment="1">
      <alignment horizontal="center" vertical="center"/>
    </xf>
    <xf numFmtId="0" fontId="24" fillId="12" borderId="21" xfId="0" applyFont="1" applyFill="1" applyBorder="1" applyAlignment="1">
      <alignment horizontal="center" vertical="center"/>
    </xf>
    <xf numFmtId="0" fontId="24" fillId="12" borderId="22" xfId="0" applyFont="1" applyFill="1" applyBorder="1" applyAlignment="1">
      <alignment horizontal="center" vertical="center"/>
    </xf>
    <xf numFmtId="0" fontId="24" fillId="12" borderId="23" xfId="0" applyFont="1" applyFill="1" applyBorder="1" applyAlignment="1">
      <alignment horizontal="center" vertical="center"/>
    </xf>
    <xf numFmtId="0" fontId="24" fillId="12" borderId="24" xfId="0" applyFont="1" applyFill="1" applyBorder="1" applyAlignment="1">
      <alignment horizontal="center" vertical="center"/>
    </xf>
    <xf numFmtId="0" fontId="24" fillId="12" borderId="28" xfId="0" applyFont="1" applyFill="1" applyBorder="1" applyAlignment="1">
      <alignment horizontal="center" vertical="center"/>
    </xf>
    <xf numFmtId="0" fontId="24" fillId="0" borderId="35" xfId="0" applyFont="1" applyFill="1" applyBorder="1" applyAlignment="1">
      <alignment horizontal="left" vertical="center" wrapText="1"/>
    </xf>
    <xf numFmtId="0" fontId="24" fillId="0" borderId="36" xfId="0" applyFont="1" applyFill="1" applyBorder="1" applyAlignment="1">
      <alignment horizontal="left" vertical="center" wrapText="1"/>
    </xf>
    <xf numFmtId="0" fontId="24" fillId="0" borderId="32" xfId="0" applyFont="1" applyFill="1" applyBorder="1" applyAlignment="1">
      <alignment horizontal="left" vertical="center" wrapText="1"/>
    </xf>
    <xf numFmtId="172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25" fillId="12" borderId="26" xfId="0" applyFont="1" applyFill="1" applyBorder="1" applyAlignment="1">
      <alignment horizontal="center" vertical="center" wrapText="1"/>
    </xf>
    <xf numFmtId="0" fontId="25" fillId="12" borderId="30" xfId="0" applyFont="1" applyFill="1" applyBorder="1" applyAlignment="1">
      <alignment horizontal="center" vertical="center" wrapText="1"/>
    </xf>
    <xf numFmtId="0" fontId="24" fillId="12" borderId="5" xfId="0" applyFont="1" applyFill="1" applyBorder="1" applyAlignment="1">
      <alignment horizontal="center" vertical="center" wrapText="1"/>
    </xf>
    <xf numFmtId="0" fontId="24" fillId="12" borderId="27" xfId="0" applyFont="1" applyFill="1" applyBorder="1" applyAlignment="1">
      <alignment horizontal="center" vertical="center" wrapText="1"/>
    </xf>
    <xf numFmtId="0" fontId="19" fillId="0" borderId="0" xfId="0" quotePrefix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5" fillId="12" borderId="25" xfId="0" applyFont="1" applyFill="1" applyBorder="1" applyAlignment="1">
      <alignment horizontal="center" vertical="center" wrapText="1"/>
    </xf>
    <xf numFmtId="0" fontId="25" fillId="12" borderId="29" xfId="0" applyFont="1" applyFill="1" applyBorder="1" applyAlignment="1">
      <alignment horizontal="center" vertical="center" wrapText="1"/>
    </xf>
    <xf numFmtId="0" fontId="24" fillId="12" borderId="24" xfId="0" applyFont="1" applyFill="1" applyBorder="1" applyAlignment="1">
      <alignment horizontal="center" vertical="center" wrapText="1"/>
    </xf>
    <xf numFmtId="0" fontId="24" fillId="12" borderId="28" xfId="0" applyFont="1" applyFill="1" applyBorder="1" applyAlignment="1">
      <alignment horizontal="center" vertical="center" wrapText="1"/>
    </xf>
    <xf numFmtId="0" fontId="24" fillId="12" borderId="14" xfId="0" applyFont="1" applyFill="1" applyBorder="1" applyAlignment="1">
      <alignment horizontal="center" vertical="center" wrapText="1"/>
    </xf>
    <xf numFmtId="0" fontId="20" fillId="12" borderId="37" xfId="0" applyFont="1" applyFill="1" applyBorder="1" applyAlignment="1">
      <alignment horizontal="center" vertical="center"/>
    </xf>
    <xf numFmtId="0" fontId="20" fillId="12" borderId="6" xfId="0" applyFont="1" applyFill="1" applyBorder="1" applyAlignment="1">
      <alignment horizontal="center" vertical="center"/>
    </xf>
    <xf numFmtId="0" fontId="20" fillId="12" borderId="7" xfId="0" applyFont="1" applyFill="1" applyBorder="1" applyAlignment="1">
      <alignment horizontal="center" vertical="center"/>
    </xf>
    <xf numFmtId="0" fontId="20" fillId="12" borderId="5" xfId="0" applyFont="1" applyFill="1" applyBorder="1" applyAlignment="1">
      <alignment horizontal="center" vertical="center"/>
    </xf>
    <xf numFmtId="0" fontId="20" fillId="12" borderId="27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164" fontId="9" fillId="0" borderId="0" xfId="0" applyNumberFormat="1" applyFont="1" applyFill="1" applyBorder="1" applyAlignment="1" applyProtection="1">
      <alignment horizontal="right" vertical="center"/>
    </xf>
    <xf numFmtId="164" fontId="42" fillId="0" borderId="41" xfId="0" applyNumberFormat="1" applyFont="1" applyBorder="1" applyAlignment="1" applyProtection="1">
      <alignment horizontal="right" vertical="center"/>
    </xf>
    <xf numFmtId="0" fontId="0" fillId="0" borderId="0" xfId="0" applyBorder="1"/>
  </cellXfs>
  <cellStyles count="20">
    <cellStyle name="Hiperlink" xfId="17" builtinId="8"/>
    <cellStyle name="Hiperlink 2" xfId="18" xr:uid="{00000000-0005-0000-0000-000001000000}"/>
    <cellStyle name="Normal" xfId="0" builtinId="0"/>
    <cellStyle name="Normal 16 2" xfId="11" xr:uid="{00000000-0005-0000-0000-000003000000}"/>
    <cellStyle name="Normal 2" xfId="5" xr:uid="{00000000-0005-0000-0000-000004000000}"/>
    <cellStyle name="Normal 2 2" xfId="14" xr:uid="{00000000-0005-0000-0000-000005000000}"/>
    <cellStyle name="Normal 3" xfId="2" xr:uid="{00000000-0005-0000-0000-000006000000}"/>
    <cellStyle name="Normal 4" xfId="13" xr:uid="{00000000-0005-0000-0000-000007000000}"/>
    <cellStyle name="Normal 5" xfId="19" xr:uid="{00000000-0005-0000-0000-000008000000}"/>
    <cellStyle name="Normal_ATEND_TABUAS_COMPLETAS_DE_MORTALIDADE_AMBOS_OS_SEXOS_2007" xfId="12" xr:uid="{00000000-0005-0000-0000-000009000000}"/>
    <cellStyle name="Porcentagem" xfId="10" builtinId="5"/>
    <cellStyle name="Porcentagem 2" xfId="6" xr:uid="{00000000-0005-0000-0000-00000B000000}"/>
    <cellStyle name="Porcentagem 3" xfId="4" xr:uid="{00000000-0005-0000-0000-00000C000000}"/>
    <cellStyle name="Separador de milhares 2" xfId="7" xr:uid="{00000000-0005-0000-0000-00000D000000}"/>
    <cellStyle name="Título 5" xfId="15" xr:uid="{00000000-0005-0000-0000-00000E000000}"/>
    <cellStyle name="Vírgula" xfId="1" builtinId="3"/>
    <cellStyle name="Vírgula 2" xfId="8" xr:uid="{00000000-0005-0000-0000-000010000000}"/>
    <cellStyle name="Vírgula 3" xfId="3" xr:uid="{00000000-0005-0000-0000-000011000000}"/>
    <cellStyle name="Vírgula 4" xfId="16" xr:uid="{00000000-0005-0000-0000-000012000000}"/>
    <cellStyle name="XLConnect.Numeric" xfId="9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Expectativa de vida ao nacer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Rússia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Ref>
              <c:f>'Expectativa de Vida - BM'!$E$4:$BG$4</c:f>
              <c:strCache>
                <c:ptCount val="5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</c:strCache>
            </c:strRef>
          </c:cat>
          <c:val>
            <c:numRef>
              <c:f>'Expectativa de Vida - BM'!$E$204:$BG$204</c:f>
              <c:numCache>
                <c:formatCode>General</c:formatCode>
                <c:ptCount val="55"/>
                <c:pt idx="0">
                  <c:v>65.642439024390256</c:v>
                </c:pt>
                <c:pt idx="1">
                  <c:v>66.415878048780485</c:v>
                </c:pt>
                <c:pt idx="2">
                  <c:v>67.029073170731721</c:v>
                </c:pt>
                <c:pt idx="3">
                  <c:v>67.441073170731713</c:v>
                </c:pt>
                <c:pt idx="4">
                  <c:v>67.650439024390252</c:v>
                </c:pt>
                <c:pt idx="5">
                  <c:v>67.697853658536587</c:v>
                </c:pt>
                <c:pt idx="6">
                  <c:v>67.659463414634146</c:v>
                </c:pt>
                <c:pt idx="7">
                  <c:v>67.626902439024406</c:v>
                </c:pt>
                <c:pt idx="8">
                  <c:v>67.671243902439031</c:v>
                </c:pt>
                <c:pt idx="9">
                  <c:v>67.814926829268302</c:v>
                </c:pt>
                <c:pt idx="10">
                  <c:v>68.05641463414635</c:v>
                </c:pt>
                <c:pt idx="11">
                  <c:v>68.504146341463411</c:v>
                </c:pt>
                <c:pt idx="12">
                  <c:v>68.470243902439037</c:v>
                </c:pt>
                <c:pt idx="13">
                  <c:v>69.00560975609757</c:v>
                </c:pt>
                <c:pt idx="14">
                  <c:v>69.49975609756099</c:v>
                </c:pt>
                <c:pt idx="15">
                  <c:v>69.6139024390244</c:v>
                </c:pt>
                <c:pt idx="16">
                  <c:v>69.698780487804882</c:v>
                </c:pt>
                <c:pt idx="17">
                  <c:v>69.741951219512202</c:v>
                </c:pt>
                <c:pt idx="18">
                  <c:v>69.480487804878052</c:v>
                </c:pt>
                <c:pt idx="19">
                  <c:v>69.153170731707334</c:v>
                </c:pt>
                <c:pt idx="20">
                  <c:v>69.090975609756114</c:v>
                </c:pt>
                <c:pt idx="21">
                  <c:v>69.368292682926835</c:v>
                </c:pt>
                <c:pt idx="22">
                  <c:v>69.531707317073185</c:v>
                </c:pt>
                <c:pt idx="23">
                  <c:v>69.726341463414656</c:v>
                </c:pt>
                <c:pt idx="24">
                  <c:v>69.65878048780489</c:v>
                </c:pt>
                <c:pt idx="25">
                  <c:v>69.706829268292694</c:v>
                </c:pt>
                <c:pt idx="26">
                  <c:v>69.496341463414637</c:v>
                </c:pt>
                <c:pt idx="27">
                  <c:v>69.22682926829269</c:v>
                </c:pt>
                <c:pt idx="28">
                  <c:v>69.388048780487807</c:v>
                </c:pt>
                <c:pt idx="29">
                  <c:v>69.530731707317088</c:v>
                </c:pt>
                <c:pt idx="30">
                  <c:v>69.74121951219513</c:v>
                </c:pt>
                <c:pt idx="31">
                  <c:v>69.784390243902436</c:v>
                </c:pt>
                <c:pt idx="32">
                  <c:v>69.784390243902436</c:v>
                </c:pt>
                <c:pt idx="33">
                  <c:v>69.563414634146355</c:v>
                </c:pt>
                <c:pt idx="34">
                  <c:v>69.509756097560981</c:v>
                </c:pt>
                <c:pt idx="35">
                  <c:v>69.456097560975607</c:v>
                </c:pt>
                <c:pt idx="36">
                  <c:v>69.104878048780492</c:v>
                </c:pt>
                <c:pt idx="37">
                  <c:v>69.004878048780498</c:v>
                </c:pt>
                <c:pt idx="38">
                  <c:v>69.807317073170751</c:v>
                </c:pt>
                <c:pt idx="39">
                  <c:v>70.512195121951237</c:v>
                </c:pt>
                <c:pt idx="40">
                  <c:v>71.163414634146349</c:v>
                </c:pt>
                <c:pt idx="41">
                  <c:v>71.160975609756107</c:v>
                </c:pt>
                <c:pt idx="42">
                  <c:v>71.009756097560981</c:v>
                </c:pt>
                <c:pt idx="43">
                  <c:v>71.309756097560978</c:v>
                </c:pt>
                <c:pt idx="44">
                  <c:v>71.594275609756096</c:v>
                </c:pt>
                <c:pt idx="45">
                  <c:v>71.878895121951217</c:v>
                </c:pt>
                <c:pt idx="46">
                  <c:v>72.163414634146349</c:v>
                </c:pt>
                <c:pt idx="47">
                  <c:v>72.565853658536582</c:v>
                </c:pt>
                <c:pt idx="48">
                  <c:v>72.565853658536582</c:v>
                </c:pt>
                <c:pt idx="49">
                  <c:v>73.309756097560978</c:v>
                </c:pt>
                <c:pt idx="50">
                  <c:v>73.458536585365863</c:v>
                </c:pt>
                <c:pt idx="51">
                  <c:v>74.409756097560987</c:v>
                </c:pt>
                <c:pt idx="52">
                  <c:v>74.412195121951228</c:v>
                </c:pt>
                <c:pt idx="53">
                  <c:v>75.063414634146341</c:v>
                </c:pt>
                <c:pt idx="54">
                  <c:v>74.960975609756119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DA-4E24-B5A7-CA88D53938B7}"/>
            </c:ext>
          </c:extLst>
        </c:ser>
        <c:ser>
          <c:idx val="1"/>
          <c:order val="1"/>
          <c:tx>
            <c:v>Ucrânia</c:v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'Expectativa de Vida - BM'!$E$4:$BG$4</c:f>
              <c:strCache>
                <c:ptCount val="55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</c:strCache>
            </c:strRef>
          </c:cat>
          <c:val>
            <c:numRef>
              <c:f>'Expectativa de Vida - BM'!$E$250:$BG$250</c:f>
              <c:numCache>
                <c:formatCode>General</c:formatCode>
                <c:ptCount val="55"/>
                <c:pt idx="0">
                  <c:v>43.983560975609763</c:v>
                </c:pt>
                <c:pt idx="1">
                  <c:v>44.560024390243903</c:v>
                </c:pt>
                <c:pt idx="2">
                  <c:v>45.147048780487808</c:v>
                </c:pt>
                <c:pt idx="3">
                  <c:v>45.738121951219512</c:v>
                </c:pt>
                <c:pt idx="4">
                  <c:v>46.32126829268293</c:v>
                </c:pt>
                <c:pt idx="5">
                  <c:v>46.879487804878046</c:v>
                </c:pt>
                <c:pt idx="6">
                  <c:v>47.394243902439023</c:v>
                </c:pt>
                <c:pt idx="7">
                  <c:v>47.851512195121948</c:v>
                </c:pt>
                <c:pt idx="8">
                  <c:v>48.243292682926835</c:v>
                </c:pt>
                <c:pt idx="9">
                  <c:v>48.56353658536586</c:v>
                </c:pt>
                <c:pt idx="10">
                  <c:v>48.812243902439029</c:v>
                </c:pt>
                <c:pt idx="11">
                  <c:v>48.994926829268294</c:v>
                </c:pt>
                <c:pt idx="12">
                  <c:v>49.126097560975623</c:v>
                </c:pt>
                <c:pt idx="13">
                  <c:v>49.21970731707318</c:v>
                </c:pt>
                <c:pt idx="14">
                  <c:v>49.283756097560982</c:v>
                </c:pt>
                <c:pt idx="15">
                  <c:v>49.329756097560981</c:v>
                </c:pt>
                <c:pt idx="16">
                  <c:v>49.365731707317074</c:v>
                </c:pt>
                <c:pt idx="17">
                  <c:v>49.392634146341472</c:v>
                </c:pt>
                <c:pt idx="18">
                  <c:v>49.405926829268296</c:v>
                </c:pt>
                <c:pt idx="19">
                  <c:v>49.399024390243909</c:v>
                </c:pt>
                <c:pt idx="20">
                  <c:v>49.354731707317079</c:v>
                </c:pt>
                <c:pt idx="21">
                  <c:v>49.253878048780493</c:v>
                </c:pt>
                <c:pt idx="22">
                  <c:v>49.082853658536592</c:v>
                </c:pt>
                <c:pt idx="23">
                  <c:v>48.833682926829269</c:v>
                </c:pt>
                <c:pt idx="24">
                  <c:v>48.509414634146346</c:v>
                </c:pt>
                <c:pt idx="25">
                  <c:v>48.111195121951226</c:v>
                </c:pt>
                <c:pt idx="26">
                  <c:v>47.641658536585375</c:v>
                </c:pt>
                <c:pt idx="27">
                  <c:v>47.125073170731717</c:v>
                </c:pt>
                <c:pt idx="28">
                  <c:v>46.590219512195127</c:v>
                </c:pt>
                <c:pt idx="29">
                  <c:v>46.064804878048783</c:v>
                </c:pt>
                <c:pt idx="30">
                  <c:v>45.571073170731715</c:v>
                </c:pt>
                <c:pt idx="31">
                  <c:v>45.126243902439029</c:v>
                </c:pt>
                <c:pt idx="32">
                  <c:v>44.747292682926833</c:v>
                </c:pt>
                <c:pt idx="33">
                  <c:v>44.457170731707322</c:v>
                </c:pt>
                <c:pt idx="34">
                  <c:v>44.285853658536588</c:v>
                </c:pt>
                <c:pt idx="35">
                  <c:v>44.27224390243903</c:v>
                </c:pt>
                <c:pt idx="36">
                  <c:v>44.452658536585368</c:v>
                </c:pt>
                <c:pt idx="37">
                  <c:v>44.832390243902438</c:v>
                </c:pt>
                <c:pt idx="38">
                  <c:v>45.402268292682926</c:v>
                </c:pt>
                <c:pt idx="39">
                  <c:v>46.148682926829281</c:v>
                </c:pt>
                <c:pt idx="40">
                  <c:v>47.051170731707323</c:v>
                </c:pt>
                <c:pt idx="41">
                  <c:v>48.080365853658542</c:v>
                </c:pt>
                <c:pt idx="42">
                  <c:v>49.190853658536589</c:v>
                </c:pt>
                <c:pt idx="43">
                  <c:v>50.333585365853665</c:v>
                </c:pt>
                <c:pt idx="44">
                  <c:v>51.469853658536593</c:v>
                </c:pt>
                <c:pt idx="45">
                  <c:v>52.566804878048785</c:v>
                </c:pt>
                <c:pt idx="46">
                  <c:v>53.603951219512204</c:v>
                </c:pt>
                <c:pt idx="47">
                  <c:v>54.581560975609761</c:v>
                </c:pt>
                <c:pt idx="48">
                  <c:v>55.495463414634159</c:v>
                </c:pt>
                <c:pt idx="49">
                  <c:v>56.332243902439025</c:v>
                </c:pt>
                <c:pt idx="50">
                  <c:v>57.077634146341474</c:v>
                </c:pt>
                <c:pt idx="51">
                  <c:v>57.722000000000008</c:v>
                </c:pt>
                <c:pt idx="52">
                  <c:v>58.274829268292692</c:v>
                </c:pt>
                <c:pt idx="53">
                  <c:v>58.74902439024391</c:v>
                </c:pt>
                <c:pt idx="54">
                  <c:v>59.155804878048791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DA-4E24-B5A7-CA88D53938B7}"/>
            </c:ext>
          </c:extLst>
        </c:ser>
        <c:ser>
          <c:idx val="2"/>
          <c:order val="2"/>
          <c:tx>
            <c:v>Brasil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val>
            <c:numRef>
              <c:f>'Expectativa de Vida - BM'!$E$32:$BG$32</c:f>
              <c:numCache>
                <c:formatCode>General</c:formatCode>
                <c:ptCount val="55"/>
                <c:pt idx="0">
                  <c:v>54.213024390243909</c:v>
                </c:pt>
                <c:pt idx="1">
                  <c:v>54.726756097560987</c:v>
                </c:pt>
                <c:pt idx="2">
                  <c:v>55.244707317073178</c:v>
                </c:pt>
                <c:pt idx="3">
                  <c:v>55.7609268292683</c:v>
                </c:pt>
                <c:pt idx="4">
                  <c:v>56.271512195121957</c:v>
                </c:pt>
                <c:pt idx="5">
                  <c:v>56.775439024390252</c:v>
                </c:pt>
                <c:pt idx="6">
                  <c:v>57.273268292682936</c:v>
                </c:pt>
                <c:pt idx="7">
                  <c:v>57.764512195121952</c:v>
                </c:pt>
                <c:pt idx="8">
                  <c:v>58.246243902439026</c:v>
                </c:pt>
                <c:pt idx="9">
                  <c:v>58.713560975609759</c:v>
                </c:pt>
                <c:pt idx="10">
                  <c:v>59.155585365853668</c:v>
                </c:pt>
                <c:pt idx="11">
                  <c:v>59.562463414634152</c:v>
                </c:pt>
                <c:pt idx="12">
                  <c:v>59.929243902439033</c:v>
                </c:pt>
                <c:pt idx="13">
                  <c:v>60.255439024390249</c:v>
                </c:pt>
                <c:pt idx="14">
                  <c:v>60.54451219512196</c:v>
                </c:pt>
                <c:pt idx="15">
                  <c:v>60.802926829268301</c:v>
                </c:pt>
                <c:pt idx="16">
                  <c:v>61.041073170731714</c:v>
                </c:pt>
                <c:pt idx="17">
                  <c:v>61.271780487804875</c:v>
                </c:pt>
                <c:pt idx="18">
                  <c:v>61.506951219512196</c:v>
                </c:pt>
                <c:pt idx="19">
                  <c:v>61.754975609756102</c:v>
                </c:pt>
                <c:pt idx="20">
                  <c:v>62.020292682926843</c:v>
                </c:pt>
                <c:pt idx="21">
                  <c:v>62.30387804878049</c:v>
                </c:pt>
                <c:pt idx="22">
                  <c:v>62.602243902439028</c:v>
                </c:pt>
                <c:pt idx="23">
                  <c:v>62.911463414634156</c:v>
                </c:pt>
                <c:pt idx="24">
                  <c:v>63.232073170731717</c:v>
                </c:pt>
                <c:pt idx="25">
                  <c:v>63.562560975609756</c:v>
                </c:pt>
                <c:pt idx="26">
                  <c:v>63.900463414634146</c:v>
                </c:pt>
                <c:pt idx="27">
                  <c:v>64.245829268292681</c:v>
                </c:pt>
                <c:pt idx="28">
                  <c:v>64.598219512195129</c:v>
                </c:pt>
                <c:pt idx="29">
                  <c:v>64.961195121951235</c:v>
                </c:pt>
                <c:pt idx="30">
                  <c:v>65.340317073170738</c:v>
                </c:pt>
                <c:pt idx="31">
                  <c:v>65.742682926829275</c:v>
                </c:pt>
                <c:pt idx="32">
                  <c:v>66.171804878048789</c:v>
                </c:pt>
                <c:pt idx="33">
                  <c:v>66.627682926829266</c:v>
                </c:pt>
                <c:pt idx="34">
                  <c:v>67.106829268292699</c:v>
                </c:pt>
                <c:pt idx="35">
                  <c:v>67.60168292682927</c:v>
                </c:pt>
                <c:pt idx="36">
                  <c:v>68.104731707317072</c:v>
                </c:pt>
                <c:pt idx="37">
                  <c:v>68.605853658536589</c:v>
                </c:pt>
                <c:pt idx="38">
                  <c:v>69.095048780487801</c:v>
                </c:pt>
                <c:pt idx="39">
                  <c:v>69.567219512195123</c:v>
                </c:pt>
                <c:pt idx="40">
                  <c:v>70.016390243902435</c:v>
                </c:pt>
                <c:pt idx="41">
                  <c:v>70.442560975609766</c:v>
                </c:pt>
                <c:pt idx="42">
                  <c:v>70.849219512195134</c:v>
                </c:pt>
                <c:pt idx="43">
                  <c:v>71.240439024390255</c:v>
                </c:pt>
                <c:pt idx="44">
                  <c:v>71.618195121951217</c:v>
                </c:pt>
                <c:pt idx="45">
                  <c:v>71.986000000000004</c:v>
                </c:pt>
                <c:pt idx="46">
                  <c:v>72.349341463414632</c:v>
                </c:pt>
                <c:pt idx="47">
                  <c:v>72.70973170731709</c:v>
                </c:pt>
                <c:pt idx="48">
                  <c:v>73.068658536585374</c:v>
                </c:pt>
                <c:pt idx="49">
                  <c:v>73.423097560975606</c:v>
                </c:pt>
                <c:pt idx="50">
                  <c:v>73.769560975609764</c:v>
                </c:pt>
                <c:pt idx="51">
                  <c:v>74.100512195121951</c:v>
                </c:pt>
                <c:pt idx="52">
                  <c:v>74.410439024390257</c:v>
                </c:pt>
                <c:pt idx="53">
                  <c:v>74.69634146341464</c:v>
                </c:pt>
                <c:pt idx="54">
                  <c:v>74.958243902439037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EDA-4E24-B5A7-CA88D53938B7}"/>
            </c:ext>
          </c:extLst>
        </c:ser>
        <c:ser>
          <c:idx val="3"/>
          <c:order val="3"/>
          <c:tx>
            <c:v>USA</c:v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val>
            <c:numRef>
              <c:f>'Expectativa de Vida - BM'!$E$253:$BG$253</c:f>
              <c:numCache>
                <c:formatCode>General</c:formatCode>
                <c:ptCount val="55"/>
                <c:pt idx="0">
                  <c:v>67.896390243902459</c:v>
                </c:pt>
                <c:pt idx="1">
                  <c:v>68.112780487804869</c:v>
                </c:pt>
                <c:pt idx="2">
                  <c:v>68.296634146341475</c:v>
                </c:pt>
                <c:pt idx="3">
                  <c:v>68.440926829268292</c:v>
                </c:pt>
                <c:pt idx="4">
                  <c:v>68.543146341463412</c:v>
                </c:pt>
                <c:pt idx="5">
                  <c:v>68.606804878048791</c:v>
                </c:pt>
                <c:pt idx="6">
                  <c:v>68.6359268292683</c:v>
                </c:pt>
                <c:pt idx="7">
                  <c:v>68.645512195121952</c:v>
                </c:pt>
                <c:pt idx="8">
                  <c:v>68.651097560975629</c:v>
                </c:pt>
                <c:pt idx="9">
                  <c:v>68.66170731707318</c:v>
                </c:pt>
                <c:pt idx="10">
                  <c:v>68.685804878048785</c:v>
                </c:pt>
                <c:pt idx="11">
                  <c:v>68.730365853658554</c:v>
                </c:pt>
                <c:pt idx="12">
                  <c:v>68.795902439024388</c:v>
                </c:pt>
                <c:pt idx="13">
                  <c:v>68.883902439024396</c:v>
                </c:pt>
                <c:pt idx="14">
                  <c:v>68.997365853658536</c:v>
                </c:pt>
                <c:pt idx="15">
                  <c:v>69.142829268292687</c:v>
                </c:pt>
                <c:pt idx="16">
                  <c:v>69.321317073170732</c:v>
                </c:pt>
                <c:pt idx="17">
                  <c:v>69.529853658536595</c:v>
                </c:pt>
                <c:pt idx="18">
                  <c:v>69.764463414634164</c:v>
                </c:pt>
                <c:pt idx="19">
                  <c:v>70.018609756097575</c:v>
                </c:pt>
                <c:pt idx="20">
                  <c:v>70.286292682926842</c:v>
                </c:pt>
                <c:pt idx="21">
                  <c:v>70.558975609756089</c:v>
                </c:pt>
                <c:pt idx="22">
                  <c:v>70.831609756097563</c:v>
                </c:pt>
                <c:pt idx="23">
                  <c:v>71.096170731707346</c:v>
                </c:pt>
                <c:pt idx="24">
                  <c:v>71.348634146341467</c:v>
                </c:pt>
                <c:pt idx="25">
                  <c:v>71.583463414634153</c:v>
                </c:pt>
                <c:pt idx="26">
                  <c:v>71.798585365853654</c:v>
                </c:pt>
                <c:pt idx="27">
                  <c:v>71.997560975609773</c:v>
                </c:pt>
                <c:pt idx="28">
                  <c:v>72.184902439024398</c:v>
                </c:pt>
                <c:pt idx="29">
                  <c:v>72.364195121951226</c:v>
                </c:pt>
                <c:pt idx="30">
                  <c:v>72.539536585365866</c:v>
                </c:pt>
                <c:pt idx="31">
                  <c:v>72.71904878048781</c:v>
                </c:pt>
                <c:pt idx="32">
                  <c:v>72.906804878048789</c:v>
                </c:pt>
                <c:pt idx="33">
                  <c:v>73.104853658536584</c:v>
                </c:pt>
                <c:pt idx="34">
                  <c:v>73.316243902439041</c:v>
                </c:pt>
                <c:pt idx="35">
                  <c:v>73.538439024390257</c:v>
                </c:pt>
                <c:pt idx="36">
                  <c:v>73.769878048780498</c:v>
                </c:pt>
                <c:pt idx="37">
                  <c:v>74.004999999999995</c:v>
                </c:pt>
                <c:pt idx="38">
                  <c:v>74.238170731707314</c:v>
                </c:pt>
                <c:pt idx="39">
                  <c:v>74.466341463414651</c:v>
                </c:pt>
                <c:pt idx="40">
                  <c:v>74.685975609756099</c:v>
                </c:pt>
                <c:pt idx="41">
                  <c:v>74.896048780487817</c:v>
                </c:pt>
                <c:pt idx="42">
                  <c:v>75.095560975609757</c:v>
                </c:pt>
                <c:pt idx="43">
                  <c:v>75.284512195121962</c:v>
                </c:pt>
                <c:pt idx="44">
                  <c:v>75.464414634146351</c:v>
                </c:pt>
                <c:pt idx="45">
                  <c:v>75.634707317073179</c:v>
                </c:pt>
                <c:pt idx="46">
                  <c:v>75.796414634146359</c:v>
                </c:pt>
                <c:pt idx="47">
                  <c:v>75.951536585365858</c:v>
                </c:pt>
                <c:pt idx="48">
                  <c:v>76.101585365853651</c:v>
                </c:pt>
                <c:pt idx="49">
                  <c:v>76.250097560975618</c:v>
                </c:pt>
                <c:pt idx="50">
                  <c:v>76.396121951219527</c:v>
                </c:pt>
                <c:pt idx="51">
                  <c:v>76.542195121951224</c:v>
                </c:pt>
                <c:pt idx="52">
                  <c:v>76.688365853658539</c:v>
                </c:pt>
                <c:pt idx="53">
                  <c:v>76.83465853658538</c:v>
                </c:pt>
                <c:pt idx="54">
                  <c:v>76.982097560975632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EDA-4E24-B5A7-CA88D53938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693696"/>
        <c:axId val="99695232"/>
      </c:lineChart>
      <c:catAx>
        <c:axId val="996936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99695232"/>
        <c:crosses val="autoZero"/>
        <c:auto val="1"/>
        <c:lblAlgn val="ctr"/>
        <c:lblOffset val="100"/>
        <c:noMultiLvlLbl val="0"/>
      </c:catAx>
      <c:valAx>
        <c:axId val="99695232"/>
        <c:scaling>
          <c:orientation val="minMax"/>
          <c:max val="80"/>
          <c:min val="5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99693696"/>
        <c:crosses val="autoZero"/>
        <c:crossBetween val="between"/>
        <c:majorUnit val="5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Expectativa de vida x Fecundidade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'Brasil x Mundo'!$B$1</c:f>
              <c:strCache>
                <c:ptCount val="1"/>
                <c:pt idx="0">
                  <c:v>Expectativa de vida (Brasil)</c:v>
                </c:pt>
              </c:strCache>
            </c:strRef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Mundo'!$B$2:$B$92</c:f>
              <c:numCache>
                <c:formatCode>_(* #,##0.00_);_(* \(#,##0.00\);_(* "-"??_);_(@_)</c:formatCode>
                <c:ptCount val="91"/>
                <c:pt idx="0">
                  <c:v>54.205463414634153</c:v>
                </c:pt>
                <c:pt idx="1">
                  <c:v>54.718707317073175</c:v>
                </c:pt>
                <c:pt idx="2">
                  <c:v>55.235658536585376</c:v>
                </c:pt>
                <c:pt idx="3">
                  <c:v>55.751390243902449</c:v>
                </c:pt>
                <c:pt idx="4">
                  <c:v>56.262951219512203</c:v>
                </c:pt>
                <c:pt idx="5">
                  <c:v>56.767365853658539</c:v>
                </c:pt>
                <c:pt idx="6">
                  <c:v>57.265682926829278</c:v>
                </c:pt>
                <c:pt idx="7">
                  <c:v>57.7579268292683</c:v>
                </c:pt>
                <c:pt idx="8">
                  <c:v>58.24068292682928</c:v>
                </c:pt>
                <c:pt idx="9">
                  <c:v>58.708024390243907</c:v>
                </c:pt>
                <c:pt idx="10">
                  <c:v>59.150585365853665</c:v>
                </c:pt>
                <c:pt idx="11">
                  <c:v>59.558000000000007</c:v>
                </c:pt>
                <c:pt idx="12">
                  <c:v>59.924804878048789</c:v>
                </c:pt>
                <c:pt idx="13">
                  <c:v>60.251512195121961</c:v>
                </c:pt>
                <c:pt idx="14">
                  <c:v>60.541097560975615</c:v>
                </c:pt>
                <c:pt idx="15">
                  <c:v>60.800512195121961</c:v>
                </c:pt>
                <c:pt idx="16">
                  <c:v>61.039121951219521</c:v>
                </c:pt>
                <c:pt idx="17">
                  <c:v>61.270829268292687</c:v>
                </c:pt>
                <c:pt idx="18">
                  <c:v>61.506463414634162</c:v>
                </c:pt>
                <c:pt idx="19">
                  <c:v>61.754975609756102</c:v>
                </c:pt>
                <c:pt idx="20">
                  <c:v>62.020292682926843</c:v>
                </c:pt>
                <c:pt idx="21">
                  <c:v>62.304365853658545</c:v>
                </c:pt>
                <c:pt idx="22">
                  <c:v>62.602243902439028</c:v>
                </c:pt>
                <c:pt idx="23">
                  <c:v>62.911463414634156</c:v>
                </c:pt>
                <c:pt idx="24">
                  <c:v>63.232073170731717</c:v>
                </c:pt>
                <c:pt idx="25">
                  <c:v>63.562560975609756</c:v>
                </c:pt>
                <c:pt idx="26">
                  <c:v>63.900463414634146</c:v>
                </c:pt>
                <c:pt idx="27">
                  <c:v>64.245829268292681</c:v>
                </c:pt>
                <c:pt idx="28">
                  <c:v>64.598219512195129</c:v>
                </c:pt>
                <c:pt idx="29">
                  <c:v>64.961195121951235</c:v>
                </c:pt>
                <c:pt idx="30">
                  <c:v>65.340317073170738</c:v>
                </c:pt>
                <c:pt idx="31">
                  <c:v>65.742682926829275</c:v>
                </c:pt>
                <c:pt idx="32">
                  <c:v>66.171804878048789</c:v>
                </c:pt>
                <c:pt idx="33">
                  <c:v>66.627682926829266</c:v>
                </c:pt>
                <c:pt idx="34">
                  <c:v>67.106829268292699</c:v>
                </c:pt>
                <c:pt idx="35">
                  <c:v>67.603195121951217</c:v>
                </c:pt>
                <c:pt idx="36">
                  <c:v>68.109731707317081</c:v>
                </c:pt>
                <c:pt idx="37">
                  <c:v>68.616390243902444</c:v>
                </c:pt>
                <c:pt idx="38">
                  <c:v>69.113097560975618</c:v>
                </c:pt>
                <c:pt idx="39">
                  <c:v>69.591292682926834</c:v>
                </c:pt>
                <c:pt idx="40">
                  <c:v>69.825672146897105</c:v>
                </c:pt>
                <c:pt idx="41">
                  <c:v>70.283509012311455</c:v>
                </c:pt>
                <c:pt idx="42">
                  <c:v>70.726992342104026</c:v>
                </c:pt>
                <c:pt idx="43">
                  <c:v>71.158393665695002</c:v>
                </c:pt>
                <c:pt idx="44">
                  <c:v>71.579980097029392</c:v>
                </c:pt>
                <c:pt idx="45">
                  <c:v>71.989380010308778</c:v>
                </c:pt>
                <c:pt idx="46">
                  <c:v>72.387502412443695</c:v>
                </c:pt>
                <c:pt idx="47">
                  <c:v>72.772617106741833</c:v>
                </c:pt>
                <c:pt idx="48">
                  <c:v>73.14561210517067</c:v>
                </c:pt>
                <c:pt idx="49">
                  <c:v>73.507215354594578</c:v>
                </c:pt>
                <c:pt idx="50">
                  <c:v>73.856994611286666</c:v>
                </c:pt>
                <c:pt idx="51">
                  <c:v>74.195954082863111</c:v>
                </c:pt>
                <c:pt idx="52">
                  <c:v>74.523301370466726</c:v>
                </c:pt>
                <c:pt idx="53">
                  <c:v>74.838875455045653</c:v>
                </c:pt>
                <c:pt idx="54">
                  <c:v>75.143353565118701</c:v>
                </c:pt>
                <c:pt idx="55">
                  <c:v>75.491737777276171</c:v>
                </c:pt>
                <c:pt idx="56">
                  <c:v>75.8</c:v>
                </c:pt>
                <c:pt idx="57">
                  <c:v>75.990340055605245</c:v>
                </c:pt>
                <c:pt idx="58">
                  <c:v>76.251506401642033</c:v>
                </c:pt>
                <c:pt idx="59">
                  <c:v>76.50104652848124</c:v>
                </c:pt>
                <c:pt idx="60">
                  <c:v>76.741496965109775</c:v>
                </c:pt>
                <c:pt idx="61">
                  <c:v>76.972162569289438</c:v>
                </c:pt>
                <c:pt idx="62">
                  <c:v>77.191697035609593</c:v>
                </c:pt>
                <c:pt idx="63">
                  <c:v>77.402385205204695</c:v>
                </c:pt>
                <c:pt idx="64">
                  <c:v>77.603631350623232</c:v>
                </c:pt>
                <c:pt idx="65">
                  <c:v>77.796834948481717</c:v>
                </c:pt>
                <c:pt idx="66">
                  <c:v>77.979456689511778</c:v>
                </c:pt>
                <c:pt idx="67">
                  <c:v>78.155547065410715</c:v>
                </c:pt>
                <c:pt idx="68">
                  <c:v>78.324522021045567</c:v>
                </c:pt>
                <c:pt idx="69">
                  <c:v>78.485166375760883</c:v>
                </c:pt>
                <c:pt idx="70">
                  <c:v>78.637608721412022</c:v>
                </c:pt>
                <c:pt idx="71">
                  <c:v>78.792207719503068</c:v>
                </c:pt>
                <c:pt idx="72">
                  <c:v>78.937512471454085</c:v>
                </c:pt>
                <c:pt idx="73">
                  <c:v>79.071604496188854</c:v>
                </c:pt>
                <c:pt idx="74">
                  <c:v>79.205931800195103</c:v>
                </c:pt>
                <c:pt idx="75">
                  <c:v>79.331488911636356</c:v>
                </c:pt>
                <c:pt idx="76">
                  <c:v>79.457043040067347</c:v>
                </c:pt>
                <c:pt idx="77">
                  <c:v>79.566183497050886</c:v>
                </c:pt>
                <c:pt idx="78">
                  <c:v>79.675623179652007</c:v>
                </c:pt>
                <c:pt idx="79">
                  <c:v>79.784967812450674</c:v>
                </c:pt>
                <c:pt idx="80">
                  <c:v>79.884059174749567</c:v>
                </c:pt>
                <c:pt idx="81">
                  <c:v>79.981864934358043</c:v>
                </c:pt>
                <c:pt idx="82">
                  <c:v>80.07412204592741</c:v>
                </c:pt>
                <c:pt idx="83">
                  <c:v>80.166981057156661</c:v>
                </c:pt>
                <c:pt idx="84">
                  <c:v>80.250136525529555</c:v>
                </c:pt>
                <c:pt idx="85">
                  <c:v>80.333025234133729</c:v>
                </c:pt>
                <c:pt idx="86">
                  <c:v>80.406915111563507</c:v>
                </c:pt>
                <c:pt idx="87">
                  <c:v>80.482355664478888</c:v>
                </c:pt>
                <c:pt idx="88">
                  <c:v>80.555365835329766</c:v>
                </c:pt>
                <c:pt idx="89">
                  <c:v>80.621031181743291</c:v>
                </c:pt>
                <c:pt idx="90">
                  <c:v>80.687400756466104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C-49B9-B4DD-CD952635E072}"/>
            </c:ext>
          </c:extLst>
        </c:ser>
        <c:ser>
          <c:idx val="2"/>
          <c:order val="2"/>
          <c:tx>
            <c:strRef>
              <c:f>'Brasil x Mundo'!$D$1</c:f>
              <c:strCache>
                <c:ptCount val="1"/>
                <c:pt idx="0">
                  <c:v>Expectativa de vida (mundo)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Mundo'!$D$2:$D$92</c:f>
              <c:numCache>
                <c:formatCode>0.00</c:formatCode>
                <c:ptCount val="91"/>
                <c:pt idx="0">
                  <c:v>52.585685272336413</c:v>
                </c:pt>
                <c:pt idx="1">
                  <c:v>53.089030482626853</c:v>
                </c:pt>
                <c:pt idx="2">
                  <c:v>53.510894061347805</c:v>
                </c:pt>
                <c:pt idx="3">
                  <c:v>54.041987458143574</c:v>
                </c:pt>
                <c:pt idx="4">
                  <c:v>54.718961629141852</c:v>
                </c:pt>
                <c:pt idx="5">
                  <c:v>55.385825893779717</c:v>
                </c:pt>
                <c:pt idx="6">
                  <c:v>56.124477605701912</c:v>
                </c:pt>
                <c:pt idx="7">
                  <c:v>56.836767301562865</c:v>
                </c:pt>
                <c:pt idx="8">
                  <c:v>57.441998716795553</c:v>
                </c:pt>
                <c:pt idx="9">
                  <c:v>58.055657385294225</c:v>
                </c:pt>
                <c:pt idx="10">
                  <c:v>58.647313185668395</c:v>
                </c:pt>
                <c:pt idx="11">
                  <c:v>59.173368303591673</c:v>
                </c:pt>
                <c:pt idx="12">
                  <c:v>59.658695288653959</c:v>
                </c:pt>
                <c:pt idx="13">
                  <c:v>60.10516176400224</c:v>
                </c:pt>
                <c:pt idx="14">
                  <c:v>60.596991205798702</c:v>
                </c:pt>
                <c:pt idx="15">
                  <c:v>61.038502102849598</c:v>
                </c:pt>
                <c:pt idx="16">
                  <c:v>61.45510669131211</c:v>
                </c:pt>
                <c:pt idx="17">
                  <c:v>61.872696794375344</c:v>
                </c:pt>
                <c:pt idx="18">
                  <c:v>62.228363965256811</c:v>
                </c:pt>
                <c:pt idx="19">
                  <c:v>62.584729993068187</c:v>
                </c:pt>
                <c:pt idx="20">
                  <c:v>62.86580021084805</c:v>
                </c:pt>
                <c:pt idx="21">
                  <c:v>63.200694067925681</c:v>
                </c:pt>
                <c:pt idx="22">
                  <c:v>63.519297984757706</c:v>
                </c:pt>
                <c:pt idx="23">
                  <c:v>63.760132893158968</c:v>
                </c:pt>
                <c:pt idx="24">
                  <c:v>64.018093191990076</c:v>
                </c:pt>
                <c:pt idx="25">
                  <c:v>64.268337409086683</c:v>
                </c:pt>
                <c:pt idx="26">
                  <c:v>64.564328130651518</c:v>
                </c:pt>
                <c:pt idx="27">
                  <c:v>64.815683987476689</c:v>
                </c:pt>
                <c:pt idx="28">
                  <c:v>65.021309157582195</c:v>
                </c:pt>
                <c:pt idx="29">
                  <c:v>65.240467444232863</c:v>
                </c:pt>
                <c:pt idx="30">
                  <c:v>65.434316335452593</c:v>
                </c:pt>
                <c:pt idx="31">
                  <c:v>65.623915180621125</c:v>
                </c:pt>
                <c:pt idx="32">
                  <c:v>65.78967887668945</c:v>
                </c:pt>
                <c:pt idx="33">
                  <c:v>65.91708380374628</c:v>
                </c:pt>
                <c:pt idx="34">
                  <c:v>66.127375306093867</c:v>
                </c:pt>
                <c:pt idx="35">
                  <c:v>66.325950472031479</c:v>
                </c:pt>
                <c:pt idx="36">
                  <c:v>66.615176642128986</c:v>
                </c:pt>
                <c:pt idx="37">
                  <c:v>66.91332879286638</c:v>
                </c:pt>
                <c:pt idx="38">
                  <c:v>67.173119646806981</c:v>
                </c:pt>
                <c:pt idx="39">
                  <c:v>67.407277143230473</c:v>
                </c:pt>
                <c:pt idx="40">
                  <c:v>67.684931242469034</c:v>
                </c:pt>
                <c:pt idx="41">
                  <c:v>67.982431127110715</c:v>
                </c:pt>
                <c:pt idx="42">
                  <c:v>68.249094821595648</c:v>
                </c:pt>
                <c:pt idx="43">
                  <c:v>68.52261610810676</c:v>
                </c:pt>
                <c:pt idx="44">
                  <c:v>68.862513700237315</c:v>
                </c:pt>
                <c:pt idx="45">
                  <c:v>69.136153074757686</c:v>
                </c:pt>
                <c:pt idx="46">
                  <c:v>69.475579087246842</c:v>
                </c:pt>
                <c:pt idx="47">
                  <c:v>69.794630727201209</c:v>
                </c:pt>
                <c:pt idx="48">
                  <c:v>70.084533347943193</c:v>
                </c:pt>
                <c:pt idx="49">
                  <c:v>70.406749445876514</c:v>
                </c:pt>
                <c:pt idx="50">
                  <c:v>70.684957451303973</c:v>
                </c:pt>
                <c:pt idx="51">
                  <c:v>70.973762946489671</c:v>
                </c:pt>
                <c:pt idx="52">
                  <c:v>71.216975918708528</c:v>
                </c:pt>
                <c:pt idx="53">
                  <c:v>71.46206472231178</c:v>
                </c:pt>
                <c:pt idx="54">
                  <c:v>71.69170193519065</c:v>
                </c:pt>
                <c:pt idx="55">
                  <c:v>71.888804211693909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C-49B9-B4DD-CD952635E0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457344"/>
        <c:axId val="107619456"/>
      </c:lineChart>
      <c:lineChart>
        <c:grouping val="standard"/>
        <c:varyColors val="0"/>
        <c:ser>
          <c:idx val="1"/>
          <c:order val="1"/>
          <c:tx>
            <c:strRef>
              <c:f>'Brasil x Mundo'!$C$1</c:f>
              <c:strCache>
                <c:ptCount val="1"/>
                <c:pt idx="0">
                  <c:v>Fecundidade (Brasil)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Mundo'!$C$2:$C$92</c:f>
              <c:numCache>
                <c:formatCode>_(* #,##0.00_);_(* \(#,##0.00\);_(* "-"??_);_(@_)</c:formatCode>
                <c:ptCount val="91"/>
                <c:pt idx="0">
                  <c:v>6.21</c:v>
                </c:pt>
                <c:pt idx="1">
                  <c:v>6.19</c:v>
                </c:pt>
                <c:pt idx="2">
                  <c:v>6.1429999999999998</c:v>
                </c:pt>
                <c:pt idx="3">
                  <c:v>6.0629999999999997</c:v>
                </c:pt>
                <c:pt idx="4">
                  <c:v>5.9530000000000003</c:v>
                </c:pt>
                <c:pt idx="5">
                  <c:v>5.8150000000000004</c:v>
                </c:pt>
                <c:pt idx="6">
                  <c:v>5.6580000000000004</c:v>
                </c:pt>
                <c:pt idx="7">
                  <c:v>5.4909999999999997</c:v>
                </c:pt>
                <c:pt idx="8">
                  <c:v>5.3259999999999996</c:v>
                </c:pt>
                <c:pt idx="9">
                  <c:v>5.1680000000000001</c:v>
                </c:pt>
                <c:pt idx="10">
                  <c:v>5.024</c:v>
                </c:pt>
                <c:pt idx="11">
                  <c:v>4.8959999999999999</c:v>
                </c:pt>
                <c:pt idx="12">
                  <c:v>4.782</c:v>
                </c:pt>
                <c:pt idx="13">
                  <c:v>4.6790000000000003</c:v>
                </c:pt>
                <c:pt idx="14">
                  <c:v>4.585</c:v>
                </c:pt>
                <c:pt idx="15">
                  <c:v>4.4989999999999997</c:v>
                </c:pt>
                <c:pt idx="16">
                  <c:v>4.4180000000000001</c:v>
                </c:pt>
                <c:pt idx="17">
                  <c:v>4.3390000000000004</c:v>
                </c:pt>
                <c:pt idx="18">
                  <c:v>4.2560000000000002</c:v>
                </c:pt>
                <c:pt idx="19">
                  <c:v>4.1689999999999996</c:v>
                </c:pt>
                <c:pt idx="20">
                  <c:v>4.0730000000000004</c:v>
                </c:pt>
                <c:pt idx="21">
                  <c:v>3.9660000000000002</c:v>
                </c:pt>
                <c:pt idx="22">
                  <c:v>3.8479999999999999</c:v>
                </c:pt>
                <c:pt idx="23">
                  <c:v>3.7210000000000001</c:v>
                </c:pt>
                <c:pt idx="24">
                  <c:v>3.5870000000000002</c:v>
                </c:pt>
                <c:pt idx="25">
                  <c:v>3.4489999999999998</c:v>
                </c:pt>
                <c:pt idx="26">
                  <c:v>3.3079999999999998</c:v>
                </c:pt>
                <c:pt idx="27">
                  <c:v>3.17</c:v>
                </c:pt>
                <c:pt idx="28">
                  <c:v>3.0390000000000001</c:v>
                </c:pt>
                <c:pt idx="29">
                  <c:v>2.9169999999999998</c:v>
                </c:pt>
                <c:pt idx="30">
                  <c:v>2.8090000000000002</c:v>
                </c:pt>
                <c:pt idx="31">
                  <c:v>2.7170000000000001</c:v>
                </c:pt>
                <c:pt idx="32">
                  <c:v>2.6429999999999998</c:v>
                </c:pt>
                <c:pt idx="33">
                  <c:v>2.5830000000000002</c:v>
                </c:pt>
                <c:pt idx="34">
                  <c:v>2.5369999999999999</c:v>
                </c:pt>
                <c:pt idx="35">
                  <c:v>2.5019999999999998</c:v>
                </c:pt>
                <c:pt idx="36">
                  <c:v>2.4740000000000002</c:v>
                </c:pt>
                <c:pt idx="37">
                  <c:v>2.4510000000000001</c:v>
                </c:pt>
                <c:pt idx="38">
                  <c:v>2.427</c:v>
                </c:pt>
                <c:pt idx="39">
                  <c:v>2.399</c:v>
                </c:pt>
                <c:pt idx="40">
                  <c:v>2.3857442937841484</c:v>
                </c:pt>
                <c:pt idx="41">
                  <c:v>2.3189288723147907</c:v>
                </c:pt>
                <c:pt idx="42">
                  <c:v>2.2559396802908767</c:v>
                </c:pt>
                <c:pt idx="43">
                  <c:v>2.1963735544698779</c:v>
                </c:pt>
                <c:pt idx="44">
                  <c:v>2.1401174760298267</c:v>
                </c:pt>
                <c:pt idx="45">
                  <c:v>2.0870830852631399</c:v>
                </c:pt>
                <c:pt idx="46">
                  <c:v>2.0372762676124538</c:v>
                </c:pt>
                <c:pt idx="47">
                  <c:v>1.9906720981337349</c:v>
                </c:pt>
                <c:pt idx="48">
                  <c:v>1.9471333541859397</c:v>
                </c:pt>
                <c:pt idx="49">
                  <c:v>1.906498535237475</c:v>
                </c:pt>
                <c:pt idx="50">
                  <c:v>1.8686073447451712</c:v>
                </c:pt>
                <c:pt idx="51">
                  <c:v>1.8332933233432724</c:v>
                </c:pt>
                <c:pt idx="52">
                  <c:v>1.8005069826860154</c:v>
                </c:pt>
                <c:pt idx="53">
                  <c:v>1.7701582547549466</c:v>
                </c:pt>
                <c:pt idx="54">
                  <c:v>1.7421530324093195</c:v>
                </c:pt>
                <c:pt idx="55">
                  <c:v>1.716371674192404</c:v>
                </c:pt>
                <c:pt idx="56">
                  <c:v>1.692103053550533</c:v>
                </c:pt>
                <c:pt idx="57">
                  <c:v>1.6698880137778693</c:v>
                </c:pt>
                <c:pt idx="58">
                  <c:v>1.6495723805774931</c:v>
                </c:pt>
                <c:pt idx="59">
                  <c:v>1.6310052174629655</c:v>
                </c:pt>
                <c:pt idx="60">
                  <c:v>1.6140310424609103</c:v>
                </c:pt>
                <c:pt idx="61">
                  <c:v>1.5984866672643439</c:v>
                </c:pt>
                <c:pt idx="62">
                  <c:v>1.5842254953651149</c:v>
                </c:pt>
                <c:pt idx="63">
                  <c:v>1.5711408480339695</c:v>
                </c:pt>
                <c:pt idx="64">
                  <c:v>1.5591409797403044</c:v>
                </c:pt>
                <c:pt idx="65">
                  <c:v>1.548142037840381</c:v>
                </c:pt>
                <c:pt idx="66">
                  <c:v>1.5380653333062293</c:v>
                </c:pt>
                <c:pt idx="67">
                  <c:v>1.5288298845459054</c:v>
                </c:pt>
                <c:pt idx="68">
                  <c:v>1.5203760611133645</c:v>
                </c:pt>
                <c:pt idx="69">
                  <c:v>1.512652977465766</c:v>
                </c:pt>
                <c:pt idx="70">
                  <c:v>1.5056126747125949</c:v>
                </c:pt>
                <c:pt idx="71">
                  <c:v>1.5054257522221755</c:v>
                </c:pt>
                <c:pt idx="72">
                  <c:v>1.5052388297317552</c:v>
                </c:pt>
                <c:pt idx="73">
                  <c:v>1.5050519072413351</c:v>
                </c:pt>
                <c:pt idx="74">
                  <c:v>1.5048649847509155</c:v>
                </c:pt>
                <c:pt idx="75">
                  <c:v>1.5046780622604958</c:v>
                </c:pt>
                <c:pt idx="76">
                  <c:v>1.5044911397700762</c:v>
                </c:pt>
                <c:pt idx="77">
                  <c:v>1.5043042172796564</c:v>
                </c:pt>
                <c:pt idx="78">
                  <c:v>1.5041172947892365</c:v>
                </c:pt>
                <c:pt idx="79">
                  <c:v>1.5039303722988164</c:v>
                </c:pt>
                <c:pt idx="80">
                  <c:v>1.5037434498083966</c:v>
                </c:pt>
                <c:pt idx="81">
                  <c:v>1.503556527317977</c:v>
                </c:pt>
                <c:pt idx="82">
                  <c:v>1.5033696048275569</c:v>
                </c:pt>
                <c:pt idx="83">
                  <c:v>1.5031826823371373</c:v>
                </c:pt>
                <c:pt idx="84">
                  <c:v>1.5029957598467172</c:v>
                </c:pt>
                <c:pt idx="85">
                  <c:v>1.5028088373562973</c:v>
                </c:pt>
                <c:pt idx="86">
                  <c:v>1.5026219148658773</c:v>
                </c:pt>
                <c:pt idx="87">
                  <c:v>1.5024349923754574</c:v>
                </c:pt>
                <c:pt idx="88">
                  <c:v>1.5022480698850376</c:v>
                </c:pt>
                <c:pt idx="89">
                  <c:v>1.5020611473946177</c:v>
                </c:pt>
                <c:pt idx="90">
                  <c:v>1.5018742249041981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01C-49B9-B4DD-CD952635E072}"/>
            </c:ext>
          </c:extLst>
        </c:ser>
        <c:ser>
          <c:idx val="3"/>
          <c:order val="3"/>
          <c:tx>
            <c:strRef>
              <c:f>'Brasil x Mundo'!$E$1</c:f>
              <c:strCache>
                <c:ptCount val="1"/>
                <c:pt idx="0">
                  <c:v>Fecundidade (mundo)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Mundo'!$E$2:$E$92</c:f>
              <c:numCache>
                <c:formatCode>0.00</c:formatCode>
                <c:ptCount val="91"/>
                <c:pt idx="0">
                  <c:v>4.9849051463302265</c:v>
                </c:pt>
                <c:pt idx="1">
                  <c:v>5.0124277792405429</c:v>
                </c:pt>
                <c:pt idx="2">
                  <c:v>5.037172199127375</c:v>
                </c:pt>
                <c:pt idx="3">
                  <c:v>5.0584901237602331</c:v>
                </c:pt>
                <c:pt idx="4">
                  <c:v>5.0684874750030753</c:v>
                </c:pt>
                <c:pt idx="5">
                  <c:v>5.0497416313612549</c:v>
                </c:pt>
                <c:pt idx="6">
                  <c:v>4.9966746743501549</c:v>
                </c:pt>
                <c:pt idx="7">
                  <c:v>4.9739214619010763</c:v>
                </c:pt>
                <c:pt idx="8">
                  <c:v>4.91992152267024</c:v>
                </c:pt>
                <c:pt idx="9">
                  <c:v>4.8494504631426505</c:v>
                </c:pt>
                <c:pt idx="10">
                  <c:v>4.7703232626646619</c:v>
                </c:pt>
                <c:pt idx="11">
                  <c:v>4.6615757648245113</c:v>
                </c:pt>
                <c:pt idx="12">
                  <c:v>4.5325206573792745</c:v>
                </c:pt>
                <c:pt idx="13">
                  <c:v>4.4049054262528369</c:v>
                </c:pt>
                <c:pt idx="14">
                  <c:v>4.284597666873017</c:v>
                </c:pt>
                <c:pt idx="15">
                  <c:v>4.1547050721626828</c:v>
                </c:pt>
                <c:pt idx="16">
                  <c:v>4.0407333594822195</c:v>
                </c:pt>
                <c:pt idx="17">
                  <c:v>3.9396729499767273</c:v>
                </c:pt>
                <c:pt idx="18">
                  <c:v>3.8482334413627473</c:v>
                </c:pt>
                <c:pt idx="19">
                  <c:v>3.7804995932596248</c:v>
                </c:pt>
                <c:pt idx="20">
                  <c:v>3.7220389112674761</c:v>
                </c:pt>
                <c:pt idx="21">
                  <c:v>3.6657637186544729</c:v>
                </c:pt>
                <c:pt idx="22">
                  <c:v>3.6362896187927727</c:v>
                </c:pt>
                <c:pt idx="23">
                  <c:v>3.6029484097378131</c:v>
                </c:pt>
                <c:pt idx="24">
                  <c:v>3.5715213348883088</c:v>
                </c:pt>
                <c:pt idx="25">
                  <c:v>3.5421414618253881</c:v>
                </c:pt>
                <c:pt idx="26">
                  <c:v>3.5050373998195643</c:v>
                </c:pt>
                <c:pt idx="27">
                  <c:v>3.4607444526770172</c:v>
                </c:pt>
                <c:pt idx="28">
                  <c:v>3.4054468054029274</c:v>
                </c:pt>
                <c:pt idx="29">
                  <c:v>3.3327139377657033</c:v>
                </c:pt>
                <c:pt idx="30">
                  <c:v>3.2588112162815812</c:v>
                </c:pt>
                <c:pt idx="31">
                  <c:v>3.1683700461329001</c:v>
                </c:pt>
                <c:pt idx="32">
                  <c:v>3.0813271464480305</c:v>
                </c:pt>
                <c:pt idx="33">
                  <c:v>2.9939197039998082</c:v>
                </c:pt>
                <c:pt idx="34">
                  <c:v>2.9228003993074614</c:v>
                </c:pt>
                <c:pt idx="35">
                  <c:v>2.8563037051002778</c:v>
                </c:pt>
                <c:pt idx="36">
                  <c:v>2.8035475749842407</c:v>
                </c:pt>
                <c:pt idx="37">
                  <c:v>2.7565745097436252</c:v>
                </c:pt>
                <c:pt idx="38">
                  <c:v>2.7209920972752411</c:v>
                </c:pt>
                <c:pt idx="39">
                  <c:v>2.68876551912801</c:v>
                </c:pt>
                <c:pt idx="40">
                  <c:v>2.6681845292996584</c:v>
                </c:pt>
                <c:pt idx="41">
                  <c:v>2.6396829028799114</c:v>
                </c:pt>
                <c:pt idx="42">
                  <c:v>2.6198490192676789</c:v>
                </c:pt>
                <c:pt idx="43">
                  <c:v>2.603576602839504</c:v>
                </c:pt>
                <c:pt idx="44">
                  <c:v>2.5895793520145962</c:v>
                </c:pt>
                <c:pt idx="45">
                  <c:v>2.5705990848586491</c:v>
                </c:pt>
                <c:pt idx="46">
                  <c:v>2.5614622607392281</c:v>
                </c:pt>
                <c:pt idx="47">
                  <c:v>2.5528027665161726</c:v>
                </c:pt>
                <c:pt idx="48">
                  <c:v>2.5422411401715919</c:v>
                </c:pt>
                <c:pt idx="49">
                  <c:v>2.5237626959171937</c:v>
                </c:pt>
                <c:pt idx="50">
                  <c:v>2.5081501273821347</c:v>
                </c:pt>
                <c:pt idx="51">
                  <c:v>2.4920925792313846</c:v>
                </c:pt>
                <c:pt idx="52">
                  <c:v>2.4838855004585292</c:v>
                </c:pt>
                <c:pt idx="53">
                  <c:v>2.4683536807961808</c:v>
                </c:pt>
                <c:pt idx="54">
                  <c:v>2.4617274744280677</c:v>
                </c:pt>
                <c:pt idx="55">
                  <c:v>2.452645557460055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01C-49B9-B4DD-CD952635E0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623552"/>
        <c:axId val="107621376"/>
      </c:lineChart>
      <c:catAx>
        <c:axId val="108457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7619456"/>
        <c:crosses val="autoZero"/>
        <c:auto val="1"/>
        <c:lblAlgn val="ctr"/>
        <c:lblOffset val="100"/>
        <c:noMultiLvlLbl val="0"/>
      </c:catAx>
      <c:valAx>
        <c:axId val="107619456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r>
                  <a:rPr lang="pt-BR"/>
                  <a:t>Expectativa de vida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Calibri (Corpo)"/>
                  <a:ea typeface="+mn-ea"/>
                  <a:cs typeface="+mn-cs"/>
                </a:defRPr>
              </a:pPr>
              <a:endParaRPr lang="pt-BR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457344"/>
        <c:crosses val="autoZero"/>
        <c:crossBetween val="between"/>
      </c:valAx>
      <c:valAx>
        <c:axId val="107621376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r>
                  <a:rPr lang="pt-BR" baseline="0"/>
                  <a:t>Filhos por mulher</a:t>
                </a:r>
                <a:endParaRPr lang="pt-BR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Calibri (Corpo)"/>
                  <a:ea typeface="+mn-ea"/>
                  <a:cs typeface="+mn-cs"/>
                </a:defRPr>
              </a:pPr>
              <a:endParaRPr lang="pt-BR"/>
            </a:p>
          </c:txPr>
        </c:title>
        <c:numFmt formatCode="_(* #,##0_);_(* \(#,##0\);_(* &quot;-&quot;_);_(@_)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7623552"/>
        <c:crosses val="max"/>
        <c:crossBetween val="between"/>
      </c:valAx>
      <c:catAx>
        <c:axId val="1076235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762137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Expectativa de vida x Fecundidade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'Brasil x Mundo'!$B$1</c:f>
              <c:strCache>
                <c:ptCount val="1"/>
                <c:pt idx="0">
                  <c:v>Expectativa de vida (Brasil)</c:v>
                </c:pt>
              </c:strCache>
            </c:strRef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Mundo'!$B$2:$B$92</c:f>
              <c:numCache>
                <c:formatCode>_(* #,##0.00_);_(* \(#,##0.00\);_(* "-"??_);_(@_)</c:formatCode>
                <c:ptCount val="91"/>
                <c:pt idx="0">
                  <c:v>54.205463414634153</c:v>
                </c:pt>
                <c:pt idx="1">
                  <c:v>54.718707317073175</c:v>
                </c:pt>
                <c:pt idx="2">
                  <c:v>55.235658536585376</c:v>
                </c:pt>
                <c:pt idx="3">
                  <c:v>55.751390243902449</c:v>
                </c:pt>
                <c:pt idx="4">
                  <c:v>56.262951219512203</c:v>
                </c:pt>
                <c:pt idx="5">
                  <c:v>56.767365853658539</c:v>
                </c:pt>
                <c:pt idx="6">
                  <c:v>57.265682926829278</c:v>
                </c:pt>
                <c:pt idx="7">
                  <c:v>57.7579268292683</c:v>
                </c:pt>
                <c:pt idx="8">
                  <c:v>58.24068292682928</c:v>
                </c:pt>
                <c:pt idx="9">
                  <c:v>58.708024390243907</c:v>
                </c:pt>
                <c:pt idx="10">
                  <c:v>59.150585365853665</c:v>
                </c:pt>
                <c:pt idx="11">
                  <c:v>59.558000000000007</c:v>
                </c:pt>
                <c:pt idx="12">
                  <c:v>59.924804878048789</c:v>
                </c:pt>
                <c:pt idx="13">
                  <c:v>60.251512195121961</c:v>
                </c:pt>
                <c:pt idx="14">
                  <c:v>60.541097560975615</c:v>
                </c:pt>
                <c:pt idx="15">
                  <c:v>60.800512195121961</c:v>
                </c:pt>
                <c:pt idx="16">
                  <c:v>61.039121951219521</c:v>
                </c:pt>
                <c:pt idx="17">
                  <c:v>61.270829268292687</c:v>
                </c:pt>
                <c:pt idx="18">
                  <c:v>61.506463414634162</c:v>
                </c:pt>
                <c:pt idx="19">
                  <c:v>61.754975609756102</c:v>
                </c:pt>
                <c:pt idx="20">
                  <c:v>62.020292682926843</c:v>
                </c:pt>
                <c:pt idx="21">
                  <c:v>62.304365853658545</c:v>
                </c:pt>
                <c:pt idx="22">
                  <c:v>62.602243902439028</c:v>
                </c:pt>
                <c:pt idx="23">
                  <c:v>62.911463414634156</c:v>
                </c:pt>
                <c:pt idx="24">
                  <c:v>63.232073170731717</c:v>
                </c:pt>
                <c:pt idx="25">
                  <c:v>63.562560975609756</c:v>
                </c:pt>
                <c:pt idx="26">
                  <c:v>63.900463414634146</c:v>
                </c:pt>
                <c:pt idx="27">
                  <c:v>64.245829268292681</c:v>
                </c:pt>
                <c:pt idx="28">
                  <c:v>64.598219512195129</c:v>
                </c:pt>
                <c:pt idx="29">
                  <c:v>64.961195121951235</c:v>
                </c:pt>
                <c:pt idx="30">
                  <c:v>65.340317073170738</c:v>
                </c:pt>
                <c:pt idx="31">
                  <c:v>65.742682926829275</c:v>
                </c:pt>
                <c:pt idx="32">
                  <c:v>66.171804878048789</c:v>
                </c:pt>
                <c:pt idx="33">
                  <c:v>66.627682926829266</c:v>
                </c:pt>
                <c:pt idx="34">
                  <c:v>67.106829268292699</c:v>
                </c:pt>
                <c:pt idx="35">
                  <c:v>67.603195121951217</c:v>
                </c:pt>
                <c:pt idx="36">
                  <c:v>68.109731707317081</c:v>
                </c:pt>
                <c:pt idx="37">
                  <c:v>68.616390243902444</c:v>
                </c:pt>
                <c:pt idx="38">
                  <c:v>69.113097560975618</c:v>
                </c:pt>
                <c:pt idx="39">
                  <c:v>69.591292682926834</c:v>
                </c:pt>
                <c:pt idx="40">
                  <c:v>69.825672146897105</c:v>
                </c:pt>
                <c:pt idx="41">
                  <c:v>70.283509012311455</c:v>
                </c:pt>
                <c:pt idx="42">
                  <c:v>70.726992342104026</c:v>
                </c:pt>
                <c:pt idx="43">
                  <c:v>71.158393665695002</c:v>
                </c:pt>
                <c:pt idx="44">
                  <c:v>71.579980097029392</c:v>
                </c:pt>
                <c:pt idx="45">
                  <c:v>71.989380010308778</c:v>
                </c:pt>
                <c:pt idx="46">
                  <c:v>72.387502412443695</c:v>
                </c:pt>
                <c:pt idx="47">
                  <c:v>72.772617106741833</c:v>
                </c:pt>
                <c:pt idx="48">
                  <c:v>73.14561210517067</c:v>
                </c:pt>
                <c:pt idx="49">
                  <c:v>73.507215354594578</c:v>
                </c:pt>
                <c:pt idx="50">
                  <c:v>73.856994611286666</c:v>
                </c:pt>
                <c:pt idx="51">
                  <c:v>74.195954082863111</c:v>
                </c:pt>
                <c:pt idx="52">
                  <c:v>74.523301370466726</c:v>
                </c:pt>
                <c:pt idx="53">
                  <c:v>74.838875455045653</c:v>
                </c:pt>
                <c:pt idx="54">
                  <c:v>75.143353565118701</c:v>
                </c:pt>
                <c:pt idx="55">
                  <c:v>75.491737777276171</c:v>
                </c:pt>
                <c:pt idx="56">
                  <c:v>75.8</c:v>
                </c:pt>
                <c:pt idx="57">
                  <c:v>75.990340055605245</c:v>
                </c:pt>
                <c:pt idx="58">
                  <c:v>76.251506401642033</c:v>
                </c:pt>
                <c:pt idx="59">
                  <c:v>76.50104652848124</c:v>
                </c:pt>
                <c:pt idx="60">
                  <c:v>76.741496965109775</c:v>
                </c:pt>
                <c:pt idx="61">
                  <c:v>76.972162569289438</c:v>
                </c:pt>
                <c:pt idx="62">
                  <c:v>77.191697035609593</c:v>
                </c:pt>
                <c:pt idx="63">
                  <c:v>77.402385205204695</c:v>
                </c:pt>
                <c:pt idx="64">
                  <c:v>77.603631350623232</c:v>
                </c:pt>
                <c:pt idx="65">
                  <c:v>77.796834948481717</c:v>
                </c:pt>
                <c:pt idx="66">
                  <c:v>77.979456689511778</c:v>
                </c:pt>
                <c:pt idx="67">
                  <c:v>78.155547065410715</c:v>
                </c:pt>
                <c:pt idx="68">
                  <c:v>78.324522021045567</c:v>
                </c:pt>
                <c:pt idx="69">
                  <c:v>78.485166375760883</c:v>
                </c:pt>
                <c:pt idx="70">
                  <c:v>78.637608721412022</c:v>
                </c:pt>
                <c:pt idx="71">
                  <c:v>78.792207719503068</c:v>
                </c:pt>
                <c:pt idx="72">
                  <c:v>78.937512471454085</c:v>
                </c:pt>
                <c:pt idx="73">
                  <c:v>79.071604496188854</c:v>
                </c:pt>
                <c:pt idx="74">
                  <c:v>79.205931800195103</c:v>
                </c:pt>
                <c:pt idx="75">
                  <c:v>79.331488911636356</c:v>
                </c:pt>
                <c:pt idx="76">
                  <c:v>79.457043040067347</c:v>
                </c:pt>
                <c:pt idx="77">
                  <c:v>79.566183497050886</c:v>
                </c:pt>
                <c:pt idx="78">
                  <c:v>79.675623179652007</c:v>
                </c:pt>
                <c:pt idx="79">
                  <c:v>79.784967812450674</c:v>
                </c:pt>
                <c:pt idx="80">
                  <c:v>79.884059174749567</c:v>
                </c:pt>
                <c:pt idx="81">
                  <c:v>79.981864934358043</c:v>
                </c:pt>
                <c:pt idx="82">
                  <c:v>80.07412204592741</c:v>
                </c:pt>
                <c:pt idx="83">
                  <c:v>80.166981057156661</c:v>
                </c:pt>
                <c:pt idx="84">
                  <c:v>80.250136525529555</c:v>
                </c:pt>
                <c:pt idx="85">
                  <c:v>80.333025234133729</c:v>
                </c:pt>
                <c:pt idx="86">
                  <c:v>80.406915111563507</c:v>
                </c:pt>
                <c:pt idx="87">
                  <c:v>80.482355664478888</c:v>
                </c:pt>
                <c:pt idx="88">
                  <c:v>80.555365835329766</c:v>
                </c:pt>
                <c:pt idx="89">
                  <c:v>80.621031181743291</c:v>
                </c:pt>
                <c:pt idx="90">
                  <c:v>80.687400756466104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680-45AA-85E5-DFDBC21B261C}"/>
            </c:ext>
          </c:extLst>
        </c:ser>
        <c:ser>
          <c:idx val="5"/>
          <c:order val="1"/>
          <c:tx>
            <c:strRef>
              <c:f>'Brasil x Mundo'!$F$1</c:f>
              <c:strCache>
                <c:ptCount val="1"/>
                <c:pt idx="0">
                  <c:v>Expectativa de vida (AL)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Mundo'!$F$2:$F$92</c:f>
              <c:numCache>
                <c:formatCode>0.00</c:formatCode>
                <c:ptCount val="91"/>
                <c:pt idx="0">
                  <c:v>55.682653939258536</c:v>
                </c:pt>
                <c:pt idx="1">
                  <c:v>56.177946305920052</c:v>
                </c:pt>
                <c:pt idx="2">
                  <c:v>56.654545590634065</c:v>
                </c:pt>
                <c:pt idx="3">
                  <c:v>57.112197900072431</c:v>
                </c:pt>
                <c:pt idx="4">
                  <c:v>57.553396317302756</c:v>
                </c:pt>
                <c:pt idx="5">
                  <c:v>57.983080623139493</c:v>
                </c:pt>
                <c:pt idx="6">
                  <c:v>58.407158107005138</c:v>
                </c:pt>
                <c:pt idx="7">
                  <c:v>58.830641577208269</c:v>
                </c:pt>
                <c:pt idx="8">
                  <c:v>59.256614169710254</c:v>
                </c:pt>
                <c:pt idx="9">
                  <c:v>59.686775888390635</c:v>
                </c:pt>
                <c:pt idx="10">
                  <c:v>60.118533426225056</c:v>
                </c:pt>
                <c:pt idx="11">
                  <c:v>60.547636445914705</c:v>
                </c:pt>
                <c:pt idx="12">
                  <c:v>60.967975368040989</c:v>
                </c:pt>
                <c:pt idx="13">
                  <c:v>61.375712181815651</c:v>
                </c:pt>
                <c:pt idx="14">
                  <c:v>61.769810219172037</c:v>
                </c:pt>
                <c:pt idx="15">
                  <c:v>62.15138802109491</c:v>
                </c:pt>
                <c:pt idx="16">
                  <c:v>62.524377199140268</c:v>
                </c:pt>
                <c:pt idx="17">
                  <c:v>62.893507495649956</c:v>
                </c:pt>
                <c:pt idx="18">
                  <c:v>63.262332548911729</c:v>
                </c:pt>
                <c:pt idx="19">
                  <c:v>63.632512426523306</c:v>
                </c:pt>
                <c:pt idx="20">
                  <c:v>64.003454350964418</c:v>
                </c:pt>
                <c:pt idx="21">
                  <c:v>64.372969754784378</c:v>
                </c:pt>
                <c:pt idx="22">
                  <c:v>64.739846354378713</c:v>
                </c:pt>
                <c:pt idx="23">
                  <c:v>65.097992116152668</c:v>
                </c:pt>
                <c:pt idx="24">
                  <c:v>65.451879590183452</c:v>
                </c:pt>
                <c:pt idx="25">
                  <c:v>65.800288878858339</c:v>
                </c:pt>
                <c:pt idx="26">
                  <c:v>66.143298579181291</c:v>
                </c:pt>
                <c:pt idx="27">
                  <c:v>66.48430444526835</c:v>
                </c:pt>
                <c:pt idx="28">
                  <c:v>66.822498246265766</c:v>
                </c:pt>
                <c:pt idx="29">
                  <c:v>67.163665664425224</c:v>
                </c:pt>
                <c:pt idx="30">
                  <c:v>67.511063104291196</c:v>
                </c:pt>
                <c:pt idx="31">
                  <c:v>67.869556257662722</c:v>
                </c:pt>
                <c:pt idx="32">
                  <c:v>68.241339679779955</c:v>
                </c:pt>
                <c:pt idx="33">
                  <c:v>68.622885743673066</c:v>
                </c:pt>
                <c:pt idx="34">
                  <c:v>69.014541044526212</c:v>
                </c:pt>
                <c:pt idx="35">
                  <c:v>69.410927884978634</c:v>
                </c:pt>
                <c:pt idx="36">
                  <c:v>69.807006827631625</c:v>
                </c:pt>
                <c:pt idx="37">
                  <c:v>70.197119756749146</c:v>
                </c:pt>
                <c:pt idx="38">
                  <c:v>70.57315467428451</c:v>
                </c:pt>
                <c:pt idx="39">
                  <c:v>70.934079544824257</c:v>
                </c:pt>
                <c:pt idx="40">
                  <c:v>71.276075816521711</c:v>
                </c:pt>
                <c:pt idx="41">
                  <c:v>71.598479560738909</c:v>
                </c:pt>
                <c:pt idx="42">
                  <c:v>71.904514555502431</c:v>
                </c:pt>
                <c:pt idx="43">
                  <c:v>72.195223602133169</c:v>
                </c:pt>
                <c:pt idx="44">
                  <c:v>72.474548418736958</c:v>
                </c:pt>
                <c:pt idx="45">
                  <c:v>72.743934019927934</c:v>
                </c:pt>
                <c:pt idx="46">
                  <c:v>73.006117355661729</c:v>
                </c:pt>
                <c:pt idx="47">
                  <c:v>73.262528171046128</c:v>
                </c:pt>
                <c:pt idx="48">
                  <c:v>73.514965868318981</c:v>
                </c:pt>
                <c:pt idx="49">
                  <c:v>73.763325638868949</c:v>
                </c:pt>
                <c:pt idx="50">
                  <c:v>74.00789206318089</c:v>
                </c:pt>
                <c:pt idx="51">
                  <c:v>74.247024135326015</c:v>
                </c:pt>
                <c:pt idx="52">
                  <c:v>74.479228406877212</c:v>
                </c:pt>
                <c:pt idx="53">
                  <c:v>74.703491655296162</c:v>
                </c:pt>
                <c:pt idx="54">
                  <c:v>74.920184563237271</c:v>
                </c:pt>
                <c:pt idx="55">
                  <c:v>75.130396194405435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80-45AA-85E5-DFDBC21B26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856448"/>
        <c:axId val="108857984"/>
      </c:lineChart>
      <c:lineChart>
        <c:grouping val="standard"/>
        <c:varyColors val="0"/>
        <c:ser>
          <c:idx val="1"/>
          <c:order val="2"/>
          <c:tx>
            <c:strRef>
              <c:f>'Brasil x Mundo'!$C$1</c:f>
              <c:strCache>
                <c:ptCount val="1"/>
                <c:pt idx="0">
                  <c:v>Fecundidade (Brasil)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Mundo'!$C$2:$C$92</c:f>
              <c:numCache>
                <c:formatCode>_(* #,##0.00_);_(* \(#,##0.00\);_(* "-"??_);_(@_)</c:formatCode>
                <c:ptCount val="91"/>
                <c:pt idx="0">
                  <c:v>6.21</c:v>
                </c:pt>
                <c:pt idx="1">
                  <c:v>6.19</c:v>
                </c:pt>
                <c:pt idx="2">
                  <c:v>6.1429999999999998</c:v>
                </c:pt>
                <c:pt idx="3">
                  <c:v>6.0629999999999997</c:v>
                </c:pt>
                <c:pt idx="4">
                  <c:v>5.9530000000000003</c:v>
                </c:pt>
                <c:pt idx="5">
                  <c:v>5.8150000000000004</c:v>
                </c:pt>
                <c:pt idx="6">
                  <c:v>5.6580000000000004</c:v>
                </c:pt>
                <c:pt idx="7">
                  <c:v>5.4909999999999997</c:v>
                </c:pt>
                <c:pt idx="8">
                  <c:v>5.3259999999999996</c:v>
                </c:pt>
                <c:pt idx="9">
                  <c:v>5.1680000000000001</c:v>
                </c:pt>
                <c:pt idx="10">
                  <c:v>5.024</c:v>
                </c:pt>
                <c:pt idx="11">
                  <c:v>4.8959999999999999</c:v>
                </c:pt>
                <c:pt idx="12">
                  <c:v>4.782</c:v>
                </c:pt>
                <c:pt idx="13">
                  <c:v>4.6790000000000003</c:v>
                </c:pt>
                <c:pt idx="14">
                  <c:v>4.585</c:v>
                </c:pt>
                <c:pt idx="15">
                  <c:v>4.4989999999999997</c:v>
                </c:pt>
                <c:pt idx="16">
                  <c:v>4.4180000000000001</c:v>
                </c:pt>
                <c:pt idx="17">
                  <c:v>4.3390000000000004</c:v>
                </c:pt>
                <c:pt idx="18">
                  <c:v>4.2560000000000002</c:v>
                </c:pt>
                <c:pt idx="19">
                  <c:v>4.1689999999999996</c:v>
                </c:pt>
                <c:pt idx="20">
                  <c:v>4.0730000000000004</c:v>
                </c:pt>
                <c:pt idx="21">
                  <c:v>3.9660000000000002</c:v>
                </c:pt>
                <c:pt idx="22">
                  <c:v>3.8479999999999999</c:v>
                </c:pt>
                <c:pt idx="23">
                  <c:v>3.7210000000000001</c:v>
                </c:pt>
                <c:pt idx="24">
                  <c:v>3.5870000000000002</c:v>
                </c:pt>
                <c:pt idx="25">
                  <c:v>3.4489999999999998</c:v>
                </c:pt>
                <c:pt idx="26">
                  <c:v>3.3079999999999998</c:v>
                </c:pt>
                <c:pt idx="27">
                  <c:v>3.17</c:v>
                </c:pt>
                <c:pt idx="28">
                  <c:v>3.0390000000000001</c:v>
                </c:pt>
                <c:pt idx="29">
                  <c:v>2.9169999999999998</c:v>
                </c:pt>
                <c:pt idx="30">
                  <c:v>2.8090000000000002</c:v>
                </c:pt>
                <c:pt idx="31">
                  <c:v>2.7170000000000001</c:v>
                </c:pt>
                <c:pt idx="32">
                  <c:v>2.6429999999999998</c:v>
                </c:pt>
                <c:pt idx="33">
                  <c:v>2.5830000000000002</c:v>
                </c:pt>
                <c:pt idx="34">
                  <c:v>2.5369999999999999</c:v>
                </c:pt>
                <c:pt idx="35">
                  <c:v>2.5019999999999998</c:v>
                </c:pt>
                <c:pt idx="36">
                  <c:v>2.4740000000000002</c:v>
                </c:pt>
                <c:pt idx="37">
                  <c:v>2.4510000000000001</c:v>
                </c:pt>
                <c:pt idx="38">
                  <c:v>2.427</c:v>
                </c:pt>
                <c:pt idx="39">
                  <c:v>2.399</c:v>
                </c:pt>
                <c:pt idx="40">
                  <c:v>2.3857442937841484</c:v>
                </c:pt>
                <c:pt idx="41">
                  <c:v>2.3189288723147907</c:v>
                </c:pt>
                <c:pt idx="42">
                  <c:v>2.2559396802908767</c:v>
                </c:pt>
                <c:pt idx="43">
                  <c:v>2.1963735544698779</c:v>
                </c:pt>
                <c:pt idx="44">
                  <c:v>2.1401174760298267</c:v>
                </c:pt>
                <c:pt idx="45">
                  <c:v>2.0870830852631399</c:v>
                </c:pt>
                <c:pt idx="46">
                  <c:v>2.0372762676124538</c:v>
                </c:pt>
                <c:pt idx="47">
                  <c:v>1.9906720981337349</c:v>
                </c:pt>
                <c:pt idx="48">
                  <c:v>1.9471333541859397</c:v>
                </c:pt>
                <c:pt idx="49">
                  <c:v>1.906498535237475</c:v>
                </c:pt>
                <c:pt idx="50">
                  <c:v>1.8686073447451712</c:v>
                </c:pt>
                <c:pt idx="51">
                  <c:v>1.8332933233432724</c:v>
                </c:pt>
                <c:pt idx="52">
                  <c:v>1.8005069826860154</c:v>
                </c:pt>
                <c:pt idx="53">
                  <c:v>1.7701582547549466</c:v>
                </c:pt>
                <c:pt idx="54">
                  <c:v>1.7421530324093195</c:v>
                </c:pt>
                <c:pt idx="55">
                  <c:v>1.716371674192404</c:v>
                </c:pt>
                <c:pt idx="56">
                  <c:v>1.692103053550533</c:v>
                </c:pt>
                <c:pt idx="57">
                  <c:v>1.6698880137778693</c:v>
                </c:pt>
                <c:pt idx="58">
                  <c:v>1.6495723805774931</c:v>
                </c:pt>
                <c:pt idx="59">
                  <c:v>1.6310052174629655</c:v>
                </c:pt>
                <c:pt idx="60">
                  <c:v>1.6140310424609103</c:v>
                </c:pt>
                <c:pt idx="61">
                  <c:v>1.5984866672643439</c:v>
                </c:pt>
                <c:pt idx="62">
                  <c:v>1.5842254953651149</c:v>
                </c:pt>
                <c:pt idx="63">
                  <c:v>1.5711408480339695</c:v>
                </c:pt>
                <c:pt idx="64">
                  <c:v>1.5591409797403044</c:v>
                </c:pt>
                <c:pt idx="65">
                  <c:v>1.548142037840381</c:v>
                </c:pt>
                <c:pt idx="66">
                  <c:v>1.5380653333062293</c:v>
                </c:pt>
                <c:pt idx="67">
                  <c:v>1.5288298845459054</c:v>
                </c:pt>
                <c:pt idx="68">
                  <c:v>1.5203760611133645</c:v>
                </c:pt>
                <c:pt idx="69">
                  <c:v>1.512652977465766</c:v>
                </c:pt>
                <c:pt idx="70">
                  <c:v>1.5056126747125949</c:v>
                </c:pt>
                <c:pt idx="71">
                  <c:v>1.5054257522221755</c:v>
                </c:pt>
                <c:pt idx="72">
                  <c:v>1.5052388297317552</c:v>
                </c:pt>
                <c:pt idx="73">
                  <c:v>1.5050519072413351</c:v>
                </c:pt>
                <c:pt idx="74">
                  <c:v>1.5048649847509155</c:v>
                </c:pt>
                <c:pt idx="75">
                  <c:v>1.5046780622604958</c:v>
                </c:pt>
                <c:pt idx="76">
                  <c:v>1.5044911397700762</c:v>
                </c:pt>
                <c:pt idx="77">
                  <c:v>1.5043042172796564</c:v>
                </c:pt>
                <c:pt idx="78">
                  <c:v>1.5041172947892365</c:v>
                </c:pt>
                <c:pt idx="79">
                  <c:v>1.5039303722988164</c:v>
                </c:pt>
                <c:pt idx="80">
                  <c:v>1.5037434498083966</c:v>
                </c:pt>
                <c:pt idx="81">
                  <c:v>1.503556527317977</c:v>
                </c:pt>
                <c:pt idx="82">
                  <c:v>1.5033696048275569</c:v>
                </c:pt>
                <c:pt idx="83">
                  <c:v>1.5031826823371373</c:v>
                </c:pt>
                <c:pt idx="84">
                  <c:v>1.5029957598467172</c:v>
                </c:pt>
                <c:pt idx="85">
                  <c:v>1.5028088373562973</c:v>
                </c:pt>
                <c:pt idx="86">
                  <c:v>1.5026219148658773</c:v>
                </c:pt>
                <c:pt idx="87">
                  <c:v>1.5024349923754574</c:v>
                </c:pt>
                <c:pt idx="88">
                  <c:v>1.5022480698850376</c:v>
                </c:pt>
                <c:pt idx="89">
                  <c:v>1.5020611473946177</c:v>
                </c:pt>
                <c:pt idx="90">
                  <c:v>1.5018742249041981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680-45AA-85E5-DFDBC21B261C}"/>
            </c:ext>
          </c:extLst>
        </c:ser>
        <c:ser>
          <c:idx val="0"/>
          <c:order val="3"/>
          <c:tx>
            <c:strRef>
              <c:f>'Brasil x Mundo'!$G$1</c:f>
              <c:strCache>
                <c:ptCount val="1"/>
                <c:pt idx="0">
                  <c:v>Fecundidade (AL)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val>
            <c:numRef>
              <c:f>'Brasil x Mundo'!$G$2:$G$92</c:f>
              <c:numCache>
                <c:formatCode>0.00</c:formatCode>
                <c:ptCount val="91"/>
                <c:pt idx="0">
                  <c:v>6.0188640785467369</c:v>
                </c:pt>
                <c:pt idx="1">
                  <c:v>6.0166172852516597</c:v>
                </c:pt>
                <c:pt idx="2">
                  <c:v>6.002487979281506</c:v>
                </c:pt>
                <c:pt idx="3">
                  <c:v>5.9731347608525596</c:v>
                </c:pt>
                <c:pt idx="4">
                  <c:v>5.9287087868015016</c:v>
                </c:pt>
                <c:pt idx="5">
                  <c:v>5.8682518784398319</c:v>
                </c:pt>
                <c:pt idx="6">
                  <c:v>5.7939753589103571</c:v>
                </c:pt>
                <c:pt idx="7">
                  <c:v>5.7093719625591977</c:v>
                </c:pt>
                <c:pt idx="8">
                  <c:v>5.6181627989077993</c:v>
                </c:pt>
                <c:pt idx="9">
                  <c:v>5.5214557860018827</c:v>
                </c:pt>
                <c:pt idx="10">
                  <c:v>5.4218067547208584</c:v>
                </c:pt>
                <c:pt idx="11">
                  <c:v>5.3180322744769981</c:v>
                </c:pt>
                <c:pt idx="12">
                  <c:v>5.2110660025197593</c:v>
                </c:pt>
                <c:pt idx="13">
                  <c:v>5.1013496328716164</c:v>
                </c:pt>
                <c:pt idx="14">
                  <c:v>4.9899128269651749</c:v>
                </c:pt>
                <c:pt idx="15">
                  <c:v>4.8769037655775342</c:v>
                </c:pt>
                <c:pt idx="16">
                  <c:v>4.7629923564525507</c:v>
                </c:pt>
                <c:pt idx="17">
                  <c:v>4.6493952262631861</c:v>
                </c:pt>
                <c:pt idx="18">
                  <c:v>4.5354835568495666</c:v>
                </c:pt>
                <c:pt idx="19">
                  <c:v>4.4226422336298796</c:v>
                </c:pt>
                <c:pt idx="20">
                  <c:v>4.3104751745377481</c:v>
                </c:pt>
                <c:pt idx="21">
                  <c:v>4.1991914760101867</c:v>
                </c:pt>
                <c:pt idx="22">
                  <c:v>4.0883502180955702</c:v>
                </c:pt>
                <c:pt idx="23">
                  <c:v>3.9784426090744236</c:v>
                </c:pt>
                <c:pt idx="24">
                  <c:v>3.8701914961281325</c:v>
                </c:pt>
                <c:pt idx="25">
                  <c:v>3.7634843507687417</c:v>
                </c:pt>
                <c:pt idx="26">
                  <c:v>3.660343395288169</c:v>
                </c:pt>
                <c:pt idx="27">
                  <c:v>3.5608914184006113</c:v>
                </c:pt>
                <c:pt idx="28">
                  <c:v>3.4658412302300787</c:v>
                </c:pt>
                <c:pt idx="29">
                  <c:v>3.3760966577716602</c:v>
                </c:pt>
                <c:pt idx="30">
                  <c:v>3.2914891809284708</c:v>
                </c:pt>
                <c:pt idx="31">
                  <c:v>3.2122851155360652</c:v>
                </c:pt>
                <c:pt idx="32">
                  <c:v>3.1379502886986685</c:v>
                </c:pt>
                <c:pt idx="33">
                  <c:v>3.0679200043636716</c:v>
                </c:pt>
                <c:pt idx="34">
                  <c:v>3.0011595837412379</c:v>
                </c:pt>
                <c:pt idx="35">
                  <c:v>2.9373224631854438</c:v>
                </c:pt>
                <c:pt idx="36">
                  <c:v>2.8757062280001815</c:v>
                </c:pt>
                <c:pt idx="37">
                  <c:v>2.8155366675144666</c:v>
                </c:pt>
                <c:pt idx="38">
                  <c:v>2.7569195407322655</c:v>
                </c:pt>
                <c:pt idx="39">
                  <c:v>2.6985330070995901</c:v>
                </c:pt>
                <c:pt idx="40">
                  <c:v>2.6410901134984544</c:v>
                </c:pt>
                <c:pt idx="41">
                  <c:v>2.5842897781151803</c:v>
                </c:pt>
                <c:pt idx="42">
                  <c:v>2.5282779939484827</c:v>
                </c:pt>
                <c:pt idx="43">
                  <c:v>2.4743531296713028</c:v>
                </c:pt>
                <c:pt idx="44">
                  <c:v>2.4229839414235248</c:v>
                </c:pt>
                <c:pt idx="45">
                  <c:v>2.3747535713025401</c:v>
                </c:pt>
                <c:pt idx="46">
                  <c:v>2.3313926375705192</c:v>
                </c:pt>
                <c:pt idx="47">
                  <c:v>2.2925720035728694</c:v>
                </c:pt>
                <c:pt idx="48">
                  <c:v>2.2592026083769494</c:v>
                </c:pt>
                <c:pt idx="49">
                  <c:v>2.2298212039163952</c:v>
                </c:pt>
                <c:pt idx="50">
                  <c:v>2.2050849678563567</c:v>
                </c:pt>
                <c:pt idx="51">
                  <c:v>2.182579072918641</c:v>
                </c:pt>
                <c:pt idx="52">
                  <c:v>2.1615019705107401</c:v>
                </c:pt>
                <c:pt idx="53">
                  <c:v>2.1409261072039318</c:v>
                </c:pt>
                <c:pt idx="54">
                  <c:v>2.120431896368753</c:v>
                </c:pt>
                <c:pt idx="55">
                  <c:v>2.0996505106915651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680-45AA-85E5-DFDBC21B26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870272"/>
        <c:axId val="108868352"/>
      </c:lineChart>
      <c:catAx>
        <c:axId val="10885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857984"/>
        <c:crosses val="autoZero"/>
        <c:auto val="1"/>
        <c:lblAlgn val="ctr"/>
        <c:lblOffset val="100"/>
        <c:noMultiLvlLbl val="0"/>
      </c:catAx>
      <c:valAx>
        <c:axId val="108857984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r>
                  <a:rPr lang="pt-BR"/>
                  <a:t>Expectativa de vida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Calibri (Corpo)"/>
                  <a:ea typeface="+mn-ea"/>
                  <a:cs typeface="+mn-cs"/>
                </a:defRPr>
              </a:pPr>
              <a:endParaRPr lang="pt-BR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856448"/>
        <c:crosses val="autoZero"/>
        <c:crossBetween val="between"/>
      </c:valAx>
      <c:valAx>
        <c:axId val="10886835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r>
                  <a:rPr lang="pt-BR" baseline="0"/>
                  <a:t>Filhos por mulher</a:t>
                </a:r>
                <a:endParaRPr lang="pt-BR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Calibri (Corpo)"/>
                  <a:ea typeface="+mn-ea"/>
                  <a:cs typeface="+mn-cs"/>
                </a:defRPr>
              </a:pPr>
              <a:endParaRPr lang="pt-BR"/>
            </a:p>
          </c:txPr>
        </c:title>
        <c:numFmt formatCode="_(* #,##0_);_(* \(#,##0\);_(* &quot;-&quot;_);_(@_)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870272"/>
        <c:crosses val="max"/>
        <c:crossBetween val="between"/>
      </c:valAx>
      <c:catAx>
        <c:axId val="1088702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886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Expectativa de vida x Fecundidade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'Brasil x Mundo'!$B$1</c:f>
              <c:strCache>
                <c:ptCount val="1"/>
                <c:pt idx="0">
                  <c:v>Expectativa de vida (Brasil)</c:v>
                </c:pt>
              </c:strCache>
            </c:strRef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Mundo'!$B$2:$B$92</c:f>
              <c:numCache>
                <c:formatCode>_(* #,##0.00_);_(* \(#,##0.00\);_(* "-"??_);_(@_)</c:formatCode>
                <c:ptCount val="91"/>
                <c:pt idx="0">
                  <c:v>54.205463414634153</c:v>
                </c:pt>
                <c:pt idx="1">
                  <c:v>54.718707317073175</c:v>
                </c:pt>
                <c:pt idx="2">
                  <c:v>55.235658536585376</c:v>
                </c:pt>
                <c:pt idx="3">
                  <c:v>55.751390243902449</c:v>
                </c:pt>
                <c:pt idx="4">
                  <c:v>56.262951219512203</c:v>
                </c:pt>
                <c:pt idx="5">
                  <c:v>56.767365853658539</c:v>
                </c:pt>
                <c:pt idx="6">
                  <c:v>57.265682926829278</c:v>
                </c:pt>
                <c:pt idx="7">
                  <c:v>57.7579268292683</c:v>
                </c:pt>
                <c:pt idx="8">
                  <c:v>58.24068292682928</c:v>
                </c:pt>
                <c:pt idx="9">
                  <c:v>58.708024390243907</c:v>
                </c:pt>
                <c:pt idx="10">
                  <c:v>59.150585365853665</c:v>
                </c:pt>
                <c:pt idx="11">
                  <c:v>59.558000000000007</c:v>
                </c:pt>
                <c:pt idx="12">
                  <c:v>59.924804878048789</c:v>
                </c:pt>
                <c:pt idx="13">
                  <c:v>60.251512195121961</c:v>
                </c:pt>
                <c:pt idx="14">
                  <c:v>60.541097560975615</c:v>
                </c:pt>
                <c:pt idx="15">
                  <c:v>60.800512195121961</c:v>
                </c:pt>
                <c:pt idx="16">
                  <c:v>61.039121951219521</c:v>
                </c:pt>
                <c:pt idx="17">
                  <c:v>61.270829268292687</c:v>
                </c:pt>
                <c:pt idx="18">
                  <c:v>61.506463414634162</c:v>
                </c:pt>
                <c:pt idx="19">
                  <c:v>61.754975609756102</c:v>
                </c:pt>
                <c:pt idx="20">
                  <c:v>62.020292682926843</c:v>
                </c:pt>
                <c:pt idx="21">
                  <c:v>62.304365853658545</c:v>
                </c:pt>
                <c:pt idx="22">
                  <c:v>62.602243902439028</c:v>
                </c:pt>
                <c:pt idx="23">
                  <c:v>62.911463414634156</c:v>
                </c:pt>
                <c:pt idx="24">
                  <c:v>63.232073170731717</c:v>
                </c:pt>
                <c:pt idx="25">
                  <c:v>63.562560975609756</c:v>
                </c:pt>
                <c:pt idx="26">
                  <c:v>63.900463414634146</c:v>
                </c:pt>
                <c:pt idx="27">
                  <c:v>64.245829268292681</c:v>
                </c:pt>
                <c:pt idx="28">
                  <c:v>64.598219512195129</c:v>
                </c:pt>
                <c:pt idx="29">
                  <c:v>64.961195121951235</c:v>
                </c:pt>
                <c:pt idx="30">
                  <c:v>65.340317073170738</c:v>
                </c:pt>
                <c:pt idx="31">
                  <c:v>65.742682926829275</c:v>
                </c:pt>
                <c:pt idx="32">
                  <c:v>66.171804878048789</c:v>
                </c:pt>
                <c:pt idx="33">
                  <c:v>66.627682926829266</c:v>
                </c:pt>
                <c:pt idx="34">
                  <c:v>67.106829268292699</c:v>
                </c:pt>
                <c:pt idx="35">
                  <c:v>67.603195121951217</c:v>
                </c:pt>
                <c:pt idx="36">
                  <c:v>68.109731707317081</c:v>
                </c:pt>
                <c:pt idx="37">
                  <c:v>68.616390243902444</c:v>
                </c:pt>
                <c:pt idx="38">
                  <c:v>69.113097560975618</c:v>
                </c:pt>
                <c:pt idx="39">
                  <c:v>69.591292682926834</c:v>
                </c:pt>
                <c:pt idx="40">
                  <c:v>69.825672146897105</c:v>
                </c:pt>
                <c:pt idx="41">
                  <c:v>70.283509012311455</c:v>
                </c:pt>
                <c:pt idx="42">
                  <c:v>70.726992342104026</c:v>
                </c:pt>
                <c:pt idx="43">
                  <c:v>71.158393665695002</c:v>
                </c:pt>
                <c:pt idx="44">
                  <c:v>71.579980097029392</c:v>
                </c:pt>
                <c:pt idx="45">
                  <c:v>71.989380010308778</c:v>
                </c:pt>
                <c:pt idx="46">
                  <c:v>72.387502412443695</c:v>
                </c:pt>
                <c:pt idx="47">
                  <c:v>72.772617106741833</c:v>
                </c:pt>
                <c:pt idx="48">
                  <c:v>73.14561210517067</c:v>
                </c:pt>
                <c:pt idx="49">
                  <c:v>73.507215354594578</c:v>
                </c:pt>
                <c:pt idx="50">
                  <c:v>73.856994611286666</c:v>
                </c:pt>
                <c:pt idx="51">
                  <c:v>74.195954082863111</c:v>
                </c:pt>
                <c:pt idx="52">
                  <c:v>74.523301370466726</c:v>
                </c:pt>
                <c:pt idx="53">
                  <c:v>74.838875455045653</c:v>
                </c:pt>
                <c:pt idx="54">
                  <c:v>75.143353565118701</c:v>
                </c:pt>
                <c:pt idx="55">
                  <c:v>75.491737777276171</c:v>
                </c:pt>
                <c:pt idx="56">
                  <c:v>75.8</c:v>
                </c:pt>
                <c:pt idx="57">
                  <c:v>75.990340055605245</c:v>
                </c:pt>
                <c:pt idx="58">
                  <c:v>76.251506401642033</c:v>
                </c:pt>
                <c:pt idx="59">
                  <c:v>76.50104652848124</c:v>
                </c:pt>
                <c:pt idx="60">
                  <c:v>76.741496965109775</c:v>
                </c:pt>
                <c:pt idx="61">
                  <c:v>76.972162569289438</c:v>
                </c:pt>
                <c:pt idx="62">
                  <c:v>77.191697035609593</c:v>
                </c:pt>
                <c:pt idx="63">
                  <c:v>77.402385205204695</c:v>
                </c:pt>
                <c:pt idx="64">
                  <c:v>77.603631350623232</c:v>
                </c:pt>
                <c:pt idx="65">
                  <c:v>77.796834948481717</c:v>
                </c:pt>
                <c:pt idx="66">
                  <c:v>77.979456689511778</c:v>
                </c:pt>
                <c:pt idx="67">
                  <c:v>78.155547065410715</c:v>
                </c:pt>
                <c:pt idx="68">
                  <c:v>78.324522021045567</c:v>
                </c:pt>
                <c:pt idx="69">
                  <c:v>78.485166375760883</c:v>
                </c:pt>
                <c:pt idx="70">
                  <c:v>78.637608721412022</c:v>
                </c:pt>
                <c:pt idx="71">
                  <c:v>78.792207719503068</c:v>
                </c:pt>
                <c:pt idx="72">
                  <c:v>78.937512471454085</c:v>
                </c:pt>
                <c:pt idx="73">
                  <c:v>79.071604496188854</c:v>
                </c:pt>
                <c:pt idx="74">
                  <c:v>79.205931800195103</c:v>
                </c:pt>
                <c:pt idx="75">
                  <c:v>79.331488911636356</c:v>
                </c:pt>
                <c:pt idx="76">
                  <c:v>79.457043040067347</c:v>
                </c:pt>
                <c:pt idx="77">
                  <c:v>79.566183497050886</c:v>
                </c:pt>
                <c:pt idx="78">
                  <c:v>79.675623179652007</c:v>
                </c:pt>
                <c:pt idx="79">
                  <c:v>79.784967812450674</c:v>
                </c:pt>
                <c:pt idx="80">
                  <c:v>79.884059174749567</c:v>
                </c:pt>
                <c:pt idx="81">
                  <c:v>79.981864934358043</c:v>
                </c:pt>
                <c:pt idx="82">
                  <c:v>80.07412204592741</c:v>
                </c:pt>
                <c:pt idx="83">
                  <c:v>80.166981057156661</c:v>
                </c:pt>
                <c:pt idx="84">
                  <c:v>80.250136525529555</c:v>
                </c:pt>
                <c:pt idx="85">
                  <c:v>80.333025234133729</c:v>
                </c:pt>
                <c:pt idx="86">
                  <c:v>80.406915111563507</c:v>
                </c:pt>
                <c:pt idx="87">
                  <c:v>80.482355664478888</c:v>
                </c:pt>
                <c:pt idx="88">
                  <c:v>80.555365835329766</c:v>
                </c:pt>
                <c:pt idx="89">
                  <c:v>80.621031181743291</c:v>
                </c:pt>
                <c:pt idx="90">
                  <c:v>80.687400756466104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88-45B1-B518-484FF48046B6}"/>
            </c:ext>
          </c:extLst>
        </c:ser>
        <c:ser>
          <c:idx val="2"/>
          <c:order val="2"/>
          <c:tx>
            <c:strRef>
              <c:f>'Brasil x Mundo'!$D$1</c:f>
              <c:strCache>
                <c:ptCount val="1"/>
                <c:pt idx="0">
                  <c:v>Expectativa de vida (mundo)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Mundo'!$D$2:$D$92</c:f>
              <c:numCache>
                <c:formatCode>0.00</c:formatCode>
                <c:ptCount val="91"/>
                <c:pt idx="0">
                  <c:v>52.585685272336413</c:v>
                </c:pt>
                <c:pt idx="1">
                  <c:v>53.089030482626853</c:v>
                </c:pt>
                <c:pt idx="2">
                  <c:v>53.510894061347805</c:v>
                </c:pt>
                <c:pt idx="3">
                  <c:v>54.041987458143574</c:v>
                </c:pt>
                <c:pt idx="4">
                  <c:v>54.718961629141852</c:v>
                </c:pt>
                <c:pt idx="5">
                  <c:v>55.385825893779717</c:v>
                </c:pt>
                <c:pt idx="6">
                  <c:v>56.124477605701912</c:v>
                </c:pt>
                <c:pt idx="7">
                  <c:v>56.836767301562865</c:v>
                </c:pt>
                <c:pt idx="8">
                  <c:v>57.441998716795553</c:v>
                </c:pt>
                <c:pt idx="9">
                  <c:v>58.055657385294225</c:v>
                </c:pt>
                <c:pt idx="10">
                  <c:v>58.647313185668395</c:v>
                </c:pt>
                <c:pt idx="11">
                  <c:v>59.173368303591673</c:v>
                </c:pt>
                <c:pt idx="12">
                  <c:v>59.658695288653959</c:v>
                </c:pt>
                <c:pt idx="13">
                  <c:v>60.10516176400224</c:v>
                </c:pt>
                <c:pt idx="14">
                  <c:v>60.596991205798702</c:v>
                </c:pt>
                <c:pt idx="15">
                  <c:v>61.038502102849598</c:v>
                </c:pt>
                <c:pt idx="16">
                  <c:v>61.45510669131211</c:v>
                </c:pt>
                <c:pt idx="17">
                  <c:v>61.872696794375344</c:v>
                </c:pt>
                <c:pt idx="18">
                  <c:v>62.228363965256811</c:v>
                </c:pt>
                <c:pt idx="19">
                  <c:v>62.584729993068187</c:v>
                </c:pt>
                <c:pt idx="20">
                  <c:v>62.86580021084805</c:v>
                </c:pt>
                <c:pt idx="21">
                  <c:v>63.200694067925681</c:v>
                </c:pt>
                <c:pt idx="22">
                  <c:v>63.519297984757706</c:v>
                </c:pt>
                <c:pt idx="23">
                  <c:v>63.760132893158968</c:v>
                </c:pt>
                <c:pt idx="24">
                  <c:v>64.018093191990076</c:v>
                </c:pt>
                <c:pt idx="25">
                  <c:v>64.268337409086683</c:v>
                </c:pt>
                <c:pt idx="26">
                  <c:v>64.564328130651518</c:v>
                </c:pt>
                <c:pt idx="27">
                  <c:v>64.815683987476689</c:v>
                </c:pt>
                <c:pt idx="28">
                  <c:v>65.021309157582195</c:v>
                </c:pt>
                <c:pt idx="29">
                  <c:v>65.240467444232863</c:v>
                </c:pt>
                <c:pt idx="30">
                  <c:v>65.434316335452593</c:v>
                </c:pt>
                <c:pt idx="31">
                  <c:v>65.623915180621125</c:v>
                </c:pt>
                <c:pt idx="32">
                  <c:v>65.78967887668945</c:v>
                </c:pt>
                <c:pt idx="33">
                  <c:v>65.91708380374628</c:v>
                </c:pt>
                <c:pt idx="34">
                  <c:v>66.127375306093867</c:v>
                </c:pt>
                <c:pt idx="35">
                  <c:v>66.325950472031479</c:v>
                </c:pt>
                <c:pt idx="36">
                  <c:v>66.615176642128986</c:v>
                </c:pt>
                <c:pt idx="37">
                  <c:v>66.91332879286638</c:v>
                </c:pt>
                <c:pt idx="38">
                  <c:v>67.173119646806981</c:v>
                </c:pt>
                <c:pt idx="39">
                  <c:v>67.407277143230473</c:v>
                </c:pt>
                <c:pt idx="40">
                  <c:v>67.684931242469034</c:v>
                </c:pt>
                <c:pt idx="41">
                  <c:v>67.982431127110715</c:v>
                </c:pt>
                <c:pt idx="42">
                  <c:v>68.249094821595648</c:v>
                </c:pt>
                <c:pt idx="43">
                  <c:v>68.52261610810676</c:v>
                </c:pt>
                <c:pt idx="44">
                  <c:v>68.862513700237315</c:v>
                </c:pt>
                <c:pt idx="45">
                  <c:v>69.136153074757686</c:v>
                </c:pt>
                <c:pt idx="46">
                  <c:v>69.475579087246842</c:v>
                </c:pt>
                <c:pt idx="47">
                  <c:v>69.794630727201209</c:v>
                </c:pt>
                <c:pt idx="48">
                  <c:v>70.084533347943193</c:v>
                </c:pt>
                <c:pt idx="49">
                  <c:v>70.406749445876514</c:v>
                </c:pt>
                <c:pt idx="50">
                  <c:v>70.684957451303973</c:v>
                </c:pt>
                <c:pt idx="51">
                  <c:v>70.973762946489671</c:v>
                </c:pt>
                <c:pt idx="52">
                  <c:v>71.216975918708528</c:v>
                </c:pt>
                <c:pt idx="53">
                  <c:v>71.46206472231178</c:v>
                </c:pt>
                <c:pt idx="54">
                  <c:v>71.69170193519065</c:v>
                </c:pt>
                <c:pt idx="55">
                  <c:v>71.888804211693909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88-45B1-B518-484FF48046B6}"/>
            </c:ext>
          </c:extLst>
        </c:ser>
        <c:ser>
          <c:idx val="4"/>
          <c:order val="4"/>
          <c:tx>
            <c:strRef>
              <c:f>'Brasil x Mundo'!$J$1</c:f>
              <c:strCache>
                <c:ptCount val="1"/>
                <c:pt idx="0">
                  <c:v>Expectativa de vida (China)</c:v>
                </c:pt>
              </c:strCache>
            </c:strRef>
          </c:tx>
          <c:spPr>
            <a:ln>
              <a:solidFill>
                <a:srgbClr val="FFFF00"/>
              </a:solidFill>
            </a:ln>
          </c:spPr>
          <c:marker>
            <c:symbol val="none"/>
          </c:marker>
          <c:val>
            <c:numRef>
              <c:f>'Brasil x Mundo'!$J$2:$J$92</c:f>
              <c:numCache>
                <c:formatCode>0.00</c:formatCode>
                <c:ptCount val="91"/>
                <c:pt idx="0">
                  <c:v>43.778365853658549</c:v>
                </c:pt>
                <c:pt idx="1">
                  <c:v>44.098707317073178</c:v>
                </c:pt>
                <c:pt idx="2">
                  <c:v>44.824219512195128</c:v>
                </c:pt>
                <c:pt idx="3">
                  <c:v>46.005756097560983</c:v>
                </c:pt>
                <c:pt idx="4">
                  <c:v>47.617463414634152</c:v>
                </c:pt>
                <c:pt idx="5">
                  <c:v>49.566731707317082</c:v>
                </c:pt>
                <c:pt idx="6">
                  <c:v>51.706146341463423</c:v>
                </c:pt>
                <c:pt idx="7">
                  <c:v>53.849804878048786</c:v>
                </c:pt>
                <c:pt idx="8">
                  <c:v>55.839560975609764</c:v>
                </c:pt>
                <c:pt idx="9">
                  <c:v>57.594000000000008</c:v>
                </c:pt>
                <c:pt idx="10">
                  <c:v>59.071000000000005</c:v>
                </c:pt>
                <c:pt idx="11">
                  <c:v>60.285243902439028</c:v>
                </c:pt>
                <c:pt idx="12">
                  <c:v>61.323658536585377</c:v>
                </c:pt>
                <c:pt idx="13">
                  <c:v>62.258317073170737</c:v>
                </c:pt>
                <c:pt idx="14">
                  <c:v>63.109487804878064</c:v>
                </c:pt>
                <c:pt idx="15">
                  <c:v>63.890048780487817</c:v>
                </c:pt>
                <c:pt idx="16">
                  <c:v>64.606463414634149</c:v>
                </c:pt>
                <c:pt idx="17">
                  <c:v>65.254439024390251</c:v>
                </c:pt>
                <c:pt idx="18">
                  <c:v>65.836121951219511</c:v>
                </c:pt>
                <c:pt idx="19">
                  <c:v>66.358585365853671</c:v>
                </c:pt>
                <c:pt idx="20">
                  <c:v>66.826951219512196</c:v>
                </c:pt>
                <c:pt idx="21">
                  <c:v>67.242804878048801</c:v>
                </c:pt>
                <c:pt idx="22">
                  <c:v>67.608219512195134</c:v>
                </c:pt>
                <c:pt idx="23">
                  <c:v>67.926731707317074</c:v>
                </c:pt>
                <c:pt idx="24">
                  <c:v>68.206365853658554</c:v>
                </c:pt>
                <c:pt idx="25">
                  <c:v>68.451073170731718</c:v>
                </c:pt>
                <c:pt idx="26">
                  <c:v>68.664804878048798</c:v>
                </c:pt>
                <c:pt idx="27">
                  <c:v>68.850926829268303</c:v>
                </c:pt>
                <c:pt idx="28">
                  <c:v>69.016414634146358</c:v>
                </c:pt>
                <c:pt idx="29">
                  <c:v>69.171268292682939</c:v>
                </c:pt>
                <c:pt idx="30">
                  <c:v>69.321487804878046</c:v>
                </c:pt>
                <c:pt idx="31">
                  <c:v>69.473073170731723</c:v>
                </c:pt>
                <c:pt idx="32">
                  <c:v>69.629121951219517</c:v>
                </c:pt>
                <c:pt idx="33">
                  <c:v>69.798219512195132</c:v>
                </c:pt>
                <c:pt idx="34">
                  <c:v>69.986951219512207</c:v>
                </c:pt>
                <c:pt idx="35">
                  <c:v>70.210463414634148</c:v>
                </c:pt>
                <c:pt idx="36">
                  <c:v>70.481390243902453</c:v>
                </c:pt>
                <c:pt idx="37">
                  <c:v>70.800268292682944</c:v>
                </c:pt>
                <c:pt idx="38">
                  <c:v>71.164073170731712</c:v>
                </c:pt>
                <c:pt idx="39">
                  <c:v>71.566243902439027</c:v>
                </c:pt>
                <c:pt idx="40">
                  <c:v>71.995585365853671</c:v>
                </c:pt>
                <c:pt idx="41">
                  <c:v>72.436902439024408</c:v>
                </c:pt>
                <c:pt idx="42">
                  <c:v>72.873000000000005</c:v>
                </c:pt>
                <c:pt idx="43">
                  <c:v>73.287731707317079</c:v>
                </c:pt>
                <c:pt idx="44">
                  <c:v>73.672073170731707</c:v>
                </c:pt>
                <c:pt idx="45">
                  <c:v>74.017560975609769</c:v>
                </c:pt>
                <c:pt idx="46">
                  <c:v>74.322829268292693</c:v>
                </c:pt>
                <c:pt idx="47">
                  <c:v>74.594073170731704</c:v>
                </c:pt>
                <c:pt idx="48">
                  <c:v>74.839926829268308</c:v>
                </c:pt>
                <c:pt idx="49">
                  <c:v>75.063439024390263</c:v>
                </c:pt>
                <c:pt idx="50">
                  <c:v>75.266097560975624</c:v>
                </c:pt>
                <c:pt idx="51">
                  <c:v>75.453829268292694</c:v>
                </c:pt>
                <c:pt idx="52">
                  <c:v>75.628048780487816</c:v>
                </c:pt>
                <c:pt idx="53">
                  <c:v>75.79517073170733</c:v>
                </c:pt>
                <c:pt idx="54">
                  <c:v>75.957195121951216</c:v>
                </c:pt>
                <c:pt idx="55">
                  <c:v>76.117097560975623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988-45B1-B518-484FF48046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960000"/>
        <c:axId val="108974080"/>
      </c:lineChart>
      <c:lineChart>
        <c:grouping val="standard"/>
        <c:varyColors val="0"/>
        <c:ser>
          <c:idx val="1"/>
          <c:order val="1"/>
          <c:tx>
            <c:strRef>
              <c:f>'Brasil x Mundo'!$C$1</c:f>
              <c:strCache>
                <c:ptCount val="1"/>
                <c:pt idx="0">
                  <c:v>Fecundidade (Brasil)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Mundo'!$C$2:$C$92</c:f>
              <c:numCache>
                <c:formatCode>_(* #,##0.00_);_(* \(#,##0.00\);_(* "-"??_);_(@_)</c:formatCode>
                <c:ptCount val="91"/>
                <c:pt idx="0">
                  <c:v>6.21</c:v>
                </c:pt>
                <c:pt idx="1">
                  <c:v>6.19</c:v>
                </c:pt>
                <c:pt idx="2">
                  <c:v>6.1429999999999998</c:v>
                </c:pt>
                <c:pt idx="3">
                  <c:v>6.0629999999999997</c:v>
                </c:pt>
                <c:pt idx="4">
                  <c:v>5.9530000000000003</c:v>
                </c:pt>
                <c:pt idx="5">
                  <c:v>5.8150000000000004</c:v>
                </c:pt>
                <c:pt idx="6">
                  <c:v>5.6580000000000004</c:v>
                </c:pt>
                <c:pt idx="7">
                  <c:v>5.4909999999999997</c:v>
                </c:pt>
                <c:pt idx="8">
                  <c:v>5.3259999999999996</c:v>
                </c:pt>
                <c:pt idx="9">
                  <c:v>5.1680000000000001</c:v>
                </c:pt>
                <c:pt idx="10">
                  <c:v>5.024</c:v>
                </c:pt>
                <c:pt idx="11">
                  <c:v>4.8959999999999999</c:v>
                </c:pt>
                <c:pt idx="12">
                  <c:v>4.782</c:v>
                </c:pt>
                <c:pt idx="13">
                  <c:v>4.6790000000000003</c:v>
                </c:pt>
                <c:pt idx="14">
                  <c:v>4.585</c:v>
                </c:pt>
                <c:pt idx="15">
                  <c:v>4.4989999999999997</c:v>
                </c:pt>
                <c:pt idx="16">
                  <c:v>4.4180000000000001</c:v>
                </c:pt>
                <c:pt idx="17">
                  <c:v>4.3390000000000004</c:v>
                </c:pt>
                <c:pt idx="18">
                  <c:v>4.2560000000000002</c:v>
                </c:pt>
                <c:pt idx="19">
                  <c:v>4.1689999999999996</c:v>
                </c:pt>
                <c:pt idx="20">
                  <c:v>4.0730000000000004</c:v>
                </c:pt>
                <c:pt idx="21">
                  <c:v>3.9660000000000002</c:v>
                </c:pt>
                <c:pt idx="22">
                  <c:v>3.8479999999999999</c:v>
                </c:pt>
                <c:pt idx="23">
                  <c:v>3.7210000000000001</c:v>
                </c:pt>
                <c:pt idx="24">
                  <c:v>3.5870000000000002</c:v>
                </c:pt>
                <c:pt idx="25">
                  <c:v>3.4489999999999998</c:v>
                </c:pt>
                <c:pt idx="26">
                  <c:v>3.3079999999999998</c:v>
                </c:pt>
                <c:pt idx="27">
                  <c:v>3.17</c:v>
                </c:pt>
                <c:pt idx="28">
                  <c:v>3.0390000000000001</c:v>
                </c:pt>
                <c:pt idx="29">
                  <c:v>2.9169999999999998</c:v>
                </c:pt>
                <c:pt idx="30">
                  <c:v>2.8090000000000002</c:v>
                </c:pt>
                <c:pt idx="31">
                  <c:v>2.7170000000000001</c:v>
                </c:pt>
                <c:pt idx="32">
                  <c:v>2.6429999999999998</c:v>
                </c:pt>
                <c:pt idx="33">
                  <c:v>2.5830000000000002</c:v>
                </c:pt>
                <c:pt idx="34">
                  <c:v>2.5369999999999999</c:v>
                </c:pt>
                <c:pt idx="35">
                  <c:v>2.5019999999999998</c:v>
                </c:pt>
                <c:pt idx="36">
                  <c:v>2.4740000000000002</c:v>
                </c:pt>
                <c:pt idx="37">
                  <c:v>2.4510000000000001</c:v>
                </c:pt>
                <c:pt idx="38">
                  <c:v>2.427</c:v>
                </c:pt>
                <c:pt idx="39">
                  <c:v>2.399</c:v>
                </c:pt>
                <c:pt idx="40">
                  <c:v>2.3857442937841484</c:v>
                </c:pt>
                <c:pt idx="41">
                  <c:v>2.3189288723147907</c:v>
                </c:pt>
                <c:pt idx="42">
                  <c:v>2.2559396802908767</c:v>
                </c:pt>
                <c:pt idx="43">
                  <c:v>2.1963735544698779</c:v>
                </c:pt>
                <c:pt idx="44">
                  <c:v>2.1401174760298267</c:v>
                </c:pt>
                <c:pt idx="45">
                  <c:v>2.0870830852631399</c:v>
                </c:pt>
                <c:pt idx="46">
                  <c:v>2.0372762676124538</c:v>
                </c:pt>
                <c:pt idx="47">
                  <c:v>1.9906720981337349</c:v>
                </c:pt>
                <c:pt idx="48">
                  <c:v>1.9471333541859397</c:v>
                </c:pt>
                <c:pt idx="49">
                  <c:v>1.906498535237475</c:v>
                </c:pt>
                <c:pt idx="50">
                  <c:v>1.8686073447451712</c:v>
                </c:pt>
                <c:pt idx="51">
                  <c:v>1.8332933233432724</c:v>
                </c:pt>
                <c:pt idx="52">
                  <c:v>1.8005069826860154</c:v>
                </c:pt>
                <c:pt idx="53">
                  <c:v>1.7701582547549466</c:v>
                </c:pt>
                <c:pt idx="54">
                  <c:v>1.7421530324093195</c:v>
                </c:pt>
                <c:pt idx="55">
                  <c:v>1.716371674192404</c:v>
                </c:pt>
                <c:pt idx="56">
                  <c:v>1.692103053550533</c:v>
                </c:pt>
                <c:pt idx="57">
                  <c:v>1.6698880137778693</c:v>
                </c:pt>
                <c:pt idx="58">
                  <c:v>1.6495723805774931</c:v>
                </c:pt>
                <c:pt idx="59">
                  <c:v>1.6310052174629655</c:v>
                </c:pt>
                <c:pt idx="60">
                  <c:v>1.6140310424609103</c:v>
                </c:pt>
                <c:pt idx="61">
                  <c:v>1.5984866672643439</c:v>
                </c:pt>
                <c:pt idx="62">
                  <c:v>1.5842254953651149</c:v>
                </c:pt>
                <c:pt idx="63">
                  <c:v>1.5711408480339695</c:v>
                </c:pt>
                <c:pt idx="64">
                  <c:v>1.5591409797403044</c:v>
                </c:pt>
                <c:pt idx="65">
                  <c:v>1.548142037840381</c:v>
                </c:pt>
                <c:pt idx="66">
                  <c:v>1.5380653333062293</c:v>
                </c:pt>
                <c:pt idx="67">
                  <c:v>1.5288298845459054</c:v>
                </c:pt>
                <c:pt idx="68">
                  <c:v>1.5203760611133645</c:v>
                </c:pt>
                <c:pt idx="69">
                  <c:v>1.512652977465766</c:v>
                </c:pt>
                <c:pt idx="70">
                  <c:v>1.5056126747125949</c:v>
                </c:pt>
                <c:pt idx="71">
                  <c:v>1.5054257522221755</c:v>
                </c:pt>
                <c:pt idx="72">
                  <c:v>1.5052388297317552</c:v>
                </c:pt>
                <c:pt idx="73">
                  <c:v>1.5050519072413351</c:v>
                </c:pt>
                <c:pt idx="74">
                  <c:v>1.5048649847509155</c:v>
                </c:pt>
                <c:pt idx="75">
                  <c:v>1.5046780622604958</c:v>
                </c:pt>
                <c:pt idx="76">
                  <c:v>1.5044911397700762</c:v>
                </c:pt>
                <c:pt idx="77">
                  <c:v>1.5043042172796564</c:v>
                </c:pt>
                <c:pt idx="78">
                  <c:v>1.5041172947892365</c:v>
                </c:pt>
                <c:pt idx="79">
                  <c:v>1.5039303722988164</c:v>
                </c:pt>
                <c:pt idx="80">
                  <c:v>1.5037434498083966</c:v>
                </c:pt>
                <c:pt idx="81">
                  <c:v>1.503556527317977</c:v>
                </c:pt>
                <c:pt idx="82">
                  <c:v>1.5033696048275569</c:v>
                </c:pt>
                <c:pt idx="83">
                  <c:v>1.5031826823371373</c:v>
                </c:pt>
                <c:pt idx="84">
                  <c:v>1.5029957598467172</c:v>
                </c:pt>
                <c:pt idx="85">
                  <c:v>1.5028088373562973</c:v>
                </c:pt>
                <c:pt idx="86">
                  <c:v>1.5026219148658773</c:v>
                </c:pt>
                <c:pt idx="87">
                  <c:v>1.5024349923754574</c:v>
                </c:pt>
                <c:pt idx="88">
                  <c:v>1.5022480698850376</c:v>
                </c:pt>
                <c:pt idx="89">
                  <c:v>1.5020611473946177</c:v>
                </c:pt>
                <c:pt idx="90">
                  <c:v>1.5018742249041981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988-45B1-B518-484FF48046B6}"/>
            </c:ext>
          </c:extLst>
        </c:ser>
        <c:ser>
          <c:idx val="3"/>
          <c:order val="3"/>
          <c:tx>
            <c:strRef>
              <c:f>'Brasil x Mundo'!$E$1</c:f>
              <c:strCache>
                <c:ptCount val="1"/>
                <c:pt idx="0">
                  <c:v>Fecundidade (mundo)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Mundo'!$E$2:$E$92</c:f>
              <c:numCache>
                <c:formatCode>0.00</c:formatCode>
                <c:ptCount val="91"/>
                <c:pt idx="0">
                  <c:v>4.9849051463302265</c:v>
                </c:pt>
                <c:pt idx="1">
                  <c:v>5.0124277792405429</c:v>
                </c:pt>
                <c:pt idx="2">
                  <c:v>5.037172199127375</c:v>
                </c:pt>
                <c:pt idx="3">
                  <c:v>5.0584901237602331</c:v>
                </c:pt>
                <c:pt idx="4">
                  <c:v>5.0684874750030753</c:v>
                </c:pt>
                <c:pt idx="5">
                  <c:v>5.0497416313612549</c:v>
                </c:pt>
                <c:pt idx="6">
                  <c:v>4.9966746743501549</c:v>
                </c:pt>
                <c:pt idx="7">
                  <c:v>4.9739214619010763</c:v>
                </c:pt>
                <c:pt idx="8">
                  <c:v>4.91992152267024</c:v>
                </c:pt>
                <c:pt idx="9">
                  <c:v>4.8494504631426505</c:v>
                </c:pt>
                <c:pt idx="10">
                  <c:v>4.7703232626646619</c:v>
                </c:pt>
                <c:pt idx="11">
                  <c:v>4.6615757648245113</c:v>
                </c:pt>
                <c:pt idx="12">
                  <c:v>4.5325206573792745</c:v>
                </c:pt>
                <c:pt idx="13">
                  <c:v>4.4049054262528369</c:v>
                </c:pt>
                <c:pt idx="14">
                  <c:v>4.284597666873017</c:v>
                </c:pt>
                <c:pt idx="15">
                  <c:v>4.1547050721626828</c:v>
                </c:pt>
                <c:pt idx="16">
                  <c:v>4.0407333594822195</c:v>
                </c:pt>
                <c:pt idx="17">
                  <c:v>3.9396729499767273</c:v>
                </c:pt>
                <c:pt idx="18">
                  <c:v>3.8482334413627473</c:v>
                </c:pt>
                <c:pt idx="19">
                  <c:v>3.7804995932596248</c:v>
                </c:pt>
                <c:pt idx="20">
                  <c:v>3.7220389112674761</c:v>
                </c:pt>
                <c:pt idx="21">
                  <c:v>3.6657637186544729</c:v>
                </c:pt>
                <c:pt idx="22">
                  <c:v>3.6362896187927727</c:v>
                </c:pt>
                <c:pt idx="23">
                  <c:v>3.6029484097378131</c:v>
                </c:pt>
                <c:pt idx="24">
                  <c:v>3.5715213348883088</c:v>
                </c:pt>
                <c:pt idx="25">
                  <c:v>3.5421414618253881</c:v>
                </c:pt>
                <c:pt idx="26">
                  <c:v>3.5050373998195643</c:v>
                </c:pt>
                <c:pt idx="27">
                  <c:v>3.4607444526770172</c:v>
                </c:pt>
                <c:pt idx="28">
                  <c:v>3.4054468054029274</c:v>
                </c:pt>
                <c:pt idx="29">
                  <c:v>3.3327139377657033</c:v>
                </c:pt>
                <c:pt idx="30">
                  <c:v>3.2588112162815812</c:v>
                </c:pt>
                <c:pt idx="31">
                  <c:v>3.1683700461329001</c:v>
                </c:pt>
                <c:pt idx="32">
                  <c:v>3.0813271464480305</c:v>
                </c:pt>
                <c:pt idx="33">
                  <c:v>2.9939197039998082</c:v>
                </c:pt>
                <c:pt idx="34">
                  <c:v>2.9228003993074614</c:v>
                </c:pt>
                <c:pt idx="35">
                  <c:v>2.8563037051002778</c:v>
                </c:pt>
                <c:pt idx="36">
                  <c:v>2.8035475749842407</c:v>
                </c:pt>
                <c:pt idx="37">
                  <c:v>2.7565745097436252</c:v>
                </c:pt>
                <c:pt idx="38">
                  <c:v>2.7209920972752411</c:v>
                </c:pt>
                <c:pt idx="39">
                  <c:v>2.68876551912801</c:v>
                </c:pt>
                <c:pt idx="40">
                  <c:v>2.6681845292996584</c:v>
                </c:pt>
                <c:pt idx="41">
                  <c:v>2.6396829028799114</c:v>
                </c:pt>
                <c:pt idx="42">
                  <c:v>2.6198490192676789</c:v>
                </c:pt>
                <c:pt idx="43">
                  <c:v>2.603576602839504</c:v>
                </c:pt>
                <c:pt idx="44">
                  <c:v>2.5895793520145962</c:v>
                </c:pt>
                <c:pt idx="45">
                  <c:v>2.5705990848586491</c:v>
                </c:pt>
                <c:pt idx="46">
                  <c:v>2.5614622607392281</c:v>
                </c:pt>
                <c:pt idx="47">
                  <c:v>2.5528027665161726</c:v>
                </c:pt>
                <c:pt idx="48">
                  <c:v>2.5422411401715919</c:v>
                </c:pt>
                <c:pt idx="49">
                  <c:v>2.5237626959171937</c:v>
                </c:pt>
                <c:pt idx="50">
                  <c:v>2.5081501273821347</c:v>
                </c:pt>
                <c:pt idx="51">
                  <c:v>2.4920925792313846</c:v>
                </c:pt>
                <c:pt idx="52">
                  <c:v>2.4838855004585292</c:v>
                </c:pt>
                <c:pt idx="53">
                  <c:v>2.4683536807961808</c:v>
                </c:pt>
                <c:pt idx="54">
                  <c:v>2.4617274744280677</c:v>
                </c:pt>
                <c:pt idx="55">
                  <c:v>2.452645557460055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988-45B1-B518-484FF48046B6}"/>
            </c:ext>
          </c:extLst>
        </c:ser>
        <c:ser>
          <c:idx val="5"/>
          <c:order val="5"/>
          <c:tx>
            <c:strRef>
              <c:f>'Brasil x Mundo'!$K$1</c:f>
              <c:strCache>
                <c:ptCount val="1"/>
                <c:pt idx="0">
                  <c:v>Fecundidade (China)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val>
            <c:numRef>
              <c:f>'Brasil x Mundo'!$K$2:$K$92</c:f>
              <c:numCache>
                <c:formatCode>0.00</c:formatCode>
                <c:ptCount val="91"/>
                <c:pt idx="0">
                  <c:v>5.7480000000000002</c:v>
                </c:pt>
                <c:pt idx="1">
                  <c:v>5.9189999999999996</c:v>
                </c:pt>
                <c:pt idx="2">
                  <c:v>6.0890000000000004</c:v>
                </c:pt>
                <c:pt idx="3">
                  <c:v>6.2370000000000001</c:v>
                </c:pt>
                <c:pt idx="4">
                  <c:v>6.3460000000000001</c:v>
                </c:pt>
                <c:pt idx="5">
                  <c:v>6.3959999999999999</c:v>
                </c:pt>
                <c:pt idx="6">
                  <c:v>6.375</c:v>
                </c:pt>
                <c:pt idx="7">
                  <c:v>6.2859999999999996</c:v>
                </c:pt>
                <c:pt idx="8">
                  <c:v>6.133</c:v>
                </c:pt>
                <c:pt idx="9">
                  <c:v>5.92</c:v>
                </c:pt>
                <c:pt idx="10">
                  <c:v>5.6479999999999997</c:v>
                </c:pt>
                <c:pt idx="11">
                  <c:v>5.3220000000000001</c:v>
                </c:pt>
                <c:pt idx="12">
                  <c:v>4.9560000000000004</c:v>
                </c:pt>
                <c:pt idx="13">
                  <c:v>4.57</c:v>
                </c:pt>
                <c:pt idx="14">
                  <c:v>4.181</c:v>
                </c:pt>
                <c:pt idx="15">
                  <c:v>3.8090000000000002</c:v>
                </c:pt>
                <c:pt idx="16">
                  <c:v>3.472</c:v>
                </c:pt>
                <c:pt idx="17">
                  <c:v>3.18</c:v>
                </c:pt>
                <c:pt idx="18">
                  <c:v>2.9380000000000002</c:v>
                </c:pt>
                <c:pt idx="19">
                  <c:v>2.7530000000000001</c:v>
                </c:pt>
                <c:pt idx="20">
                  <c:v>2.63</c:v>
                </c:pt>
                <c:pt idx="21">
                  <c:v>2.57</c:v>
                </c:pt>
                <c:pt idx="22">
                  <c:v>2.56</c:v>
                </c:pt>
                <c:pt idx="23">
                  <c:v>2.5819999999999999</c:v>
                </c:pt>
                <c:pt idx="24">
                  <c:v>2.6230000000000002</c:v>
                </c:pt>
                <c:pt idx="25">
                  <c:v>2.661</c:v>
                </c:pt>
                <c:pt idx="26">
                  <c:v>2.6749999999999998</c:v>
                </c:pt>
                <c:pt idx="27">
                  <c:v>2.6539999999999999</c:v>
                </c:pt>
                <c:pt idx="28">
                  <c:v>2.593</c:v>
                </c:pt>
                <c:pt idx="29">
                  <c:v>2.4889999999999999</c:v>
                </c:pt>
                <c:pt idx="30">
                  <c:v>2.35</c:v>
                </c:pt>
                <c:pt idx="31">
                  <c:v>2.1869999999999998</c:v>
                </c:pt>
                <c:pt idx="32">
                  <c:v>2.0209999999999999</c:v>
                </c:pt>
                <c:pt idx="33">
                  <c:v>1.8680000000000001</c:v>
                </c:pt>
                <c:pt idx="34">
                  <c:v>1.7390000000000001</c:v>
                </c:pt>
                <c:pt idx="35">
                  <c:v>1.639</c:v>
                </c:pt>
                <c:pt idx="36">
                  <c:v>1.571</c:v>
                </c:pt>
                <c:pt idx="37">
                  <c:v>1.5269999999999999</c:v>
                </c:pt>
                <c:pt idx="38">
                  <c:v>1.5029999999999999</c:v>
                </c:pt>
                <c:pt idx="39">
                  <c:v>1.494</c:v>
                </c:pt>
                <c:pt idx="40">
                  <c:v>1.4970000000000001</c:v>
                </c:pt>
                <c:pt idx="41">
                  <c:v>1.508</c:v>
                </c:pt>
                <c:pt idx="42">
                  <c:v>1.524</c:v>
                </c:pt>
                <c:pt idx="43">
                  <c:v>1.54</c:v>
                </c:pt>
                <c:pt idx="44">
                  <c:v>1.554</c:v>
                </c:pt>
                <c:pt idx="45">
                  <c:v>1.5649999999999999</c:v>
                </c:pt>
                <c:pt idx="46">
                  <c:v>1.5720000000000001</c:v>
                </c:pt>
                <c:pt idx="47">
                  <c:v>1.577</c:v>
                </c:pt>
                <c:pt idx="48">
                  <c:v>1.581</c:v>
                </c:pt>
                <c:pt idx="49">
                  <c:v>1.5860000000000001</c:v>
                </c:pt>
                <c:pt idx="50">
                  <c:v>1.59</c:v>
                </c:pt>
                <c:pt idx="51">
                  <c:v>1.5940000000000001</c:v>
                </c:pt>
                <c:pt idx="52">
                  <c:v>1.599</c:v>
                </c:pt>
                <c:pt idx="53">
                  <c:v>1.6040000000000001</c:v>
                </c:pt>
                <c:pt idx="54">
                  <c:v>1.61</c:v>
                </c:pt>
                <c:pt idx="55">
                  <c:v>1.617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988-45B1-B518-484FF48046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986368"/>
        <c:axId val="108976000"/>
      </c:lineChart>
      <c:catAx>
        <c:axId val="108960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974080"/>
        <c:crosses val="autoZero"/>
        <c:auto val="1"/>
        <c:lblAlgn val="ctr"/>
        <c:lblOffset val="100"/>
        <c:noMultiLvlLbl val="0"/>
      </c:catAx>
      <c:valAx>
        <c:axId val="108974080"/>
        <c:scaling>
          <c:orientation val="minMax"/>
          <c:max val="82"/>
          <c:min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r>
                  <a:rPr lang="pt-BR"/>
                  <a:t>Expectativa de vida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960000"/>
        <c:crosses val="autoZero"/>
        <c:crossBetween val="between"/>
        <c:majorUnit val="6"/>
      </c:valAx>
      <c:valAx>
        <c:axId val="108976000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r>
                  <a:rPr lang="pt-BR" baseline="0"/>
                  <a:t>Filhos por mulher</a:t>
                </a:r>
                <a:endParaRPr lang="pt-BR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_(* #,##0_);_(* \(#,##0\);_(* &quot;-&quot;_);_(@_)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8986368"/>
        <c:crosses val="max"/>
        <c:crossBetween val="between"/>
      </c:valAx>
      <c:catAx>
        <c:axId val="1089863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89760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Expectativa de vida x Fecundidade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'Brasil x Mundo'!$B$1</c:f>
              <c:strCache>
                <c:ptCount val="1"/>
                <c:pt idx="0">
                  <c:v>Expectativa de vida (Brasil)</c:v>
                </c:pt>
              </c:strCache>
            </c:strRef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Mundo'!$B$2:$B$92</c:f>
              <c:numCache>
                <c:formatCode>_(* #,##0.00_);_(* \(#,##0.00\);_(* "-"??_);_(@_)</c:formatCode>
                <c:ptCount val="91"/>
                <c:pt idx="0">
                  <c:v>54.205463414634153</c:v>
                </c:pt>
                <c:pt idx="1">
                  <c:v>54.718707317073175</c:v>
                </c:pt>
                <c:pt idx="2">
                  <c:v>55.235658536585376</c:v>
                </c:pt>
                <c:pt idx="3">
                  <c:v>55.751390243902449</c:v>
                </c:pt>
                <c:pt idx="4">
                  <c:v>56.262951219512203</c:v>
                </c:pt>
                <c:pt idx="5">
                  <c:v>56.767365853658539</c:v>
                </c:pt>
                <c:pt idx="6">
                  <c:v>57.265682926829278</c:v>
                </c:pt>
                <c:pt idx="7">
                  <c:v>57.7579268292683</c:v>
                </c:pt>
                <c:pt idx="8">
                  <c:v>58.24068292682928</c:v>
                </c:pt>
                <c:pt idx="9">
                  <c:v>58.708024390243907</c:v>
                </c:pt>
                <c:pt idx="10">
                  <c:v>59.150585365853665</c:v>
                </c:pt>
                <c:pt idx="11">
                  <c:v>59.558000000000007</c:v>
                </c:pt>
                <c:pt idx="12">
                  <c:v>59.924804878048789</c:v>
                </c:pt>
                <c:pt idx="13">
                  <c:v>60.251512195121961</c:v>
                </c:pt>
                <c:pt idx="14">
                  <c:v>60.541097560975615</c:v>
                </c:pt>
                <c:pt idx="15">
                  <c:v>60.800512195121961</c:v>
                </c:pt>
                <c:pt idx="16">
                  <c:v>61.039121951219521</c:v>
                </c:pt>
                <c:pt idx="17">
                  <c:v>61.270829268292687</c:v>
                </c:pt>
                <c:pt idx="18">
                  <c:v>61.506463414634162</c:v>
                </c:pt>
                <c:pt idx="19">
                  <c:v>61.754975609756102</c:v>
                </c:pt>
                <c:pt idx="20">
                  <c:v>62.020292682926843</c:v>
                </c:pt>
                <c:pt idx="21">
                  <c:v>62.304365853658545</c:v>
                </c:pt>
                <c:pt idx="22">
                  <c:v>62.602243902439028</c:v>
                </c:pt>
                <c:pt idx="23">
                  <c:v>62.911463414634156</c:v>
                </c:pt>
                <c:pt idx="24">
                  <c:v>63.232073170731717</c:v>
                </c:pt>
                <c:pt idx="25">
                  <c:v>63.562560975609756</c:v>
                </c:pt>
                <c:pt idx="26">
                  <c:v>63.900463414634146</c:v>
                </c:pt>
                <c:pt idx="27">
                  <c:v>64.245829268292681</c:v>
                </c:pt>
                <c:pt idx="28">
                  <c:v>64.598219512195129</c:v>
                </c:pt>
                <c:pt idx="29">
                  <c:v>64.961195121951235</c:v>
                </c:pt>
                <c:pt idx="30">
                  <c:v>65.340317073170738</c:v>
                </c:pt>
                <c:pt idx="31">
                  <c:v>65.742682926829275</c:v>
                </c:pt>
                <c:pt idx="32">
                  <c:v>66.171804878048789</c:v>
                </c:pt>
                <c:pt idx="33">
                  <c:v>66.627682926829266</c:v>
                </c:pt>
                <c:pt idx="34">
                  <c:v>67.106829268292699</c:v>
                </c:pt>
                <c:pt idx="35">
                  <c:v>67.603195121951217</c:v>
                </c:pt>
                <c:pt idx="36">
                  <c:v>68.109731707317081</c:v>
                </c:pt>
                <c:pt idx="37">
                  <c:v>68.616390243902444</c:v>
                </c:pt>
                <c:pt idx="38">
                  <c:v>69.113097560975618</c:v>
                </c:pt>
                <c:pt idx="39">
                  <c:v>69.591292682926834</c:v>
                </c:pt>
                <c:pt idx="40">
                  <c:v>69.825672146897105</c:v>
                </c:pt>
                <c:pt idx="41">
                  <c:v>70.283509012311455</c:v>
                </c:pt>
                <c:pt idx="42">
                  <c:v>70.726992342104026</c:v>
                </c:pt>
                <c:pt idx="43">
                  <c:v>71.158393665695002</c:v>
                </c:pt>
                <c:pt idx="44">
                  <c:v>71.579980097029392</c:v>
                </c:pt>
                <c:pt idx="45">
                  <c:v>71.989380010308778</c:v>
                </c:pt>
                <c:pt idx="46">
                  <c:v>72.387502412443695</c:v>
                </c:pt>
                <c:pt idx="47">
                  <c:v>72.772617106741833</c:v>
                </c:pt>
                <c:pt idx="48">
                  <c:v>73.14561210517067</c:v>
                </c:pt>
                <c:pt idx="49">
                  <c:v>73.507215354594578</c:v>
                </c:pt>
                <c:pt idx="50">
                  <c:v>73.856994611286666</c:v>
                </c:pt>
                <c:pt idx="51">
                  <c:v>74.195954082863111</c:v>
                </c:pt>
                <c:pt idx="52">
                  <c:v>74.523301370466726</c:v>
                </c:pt>
                <c:pt idx="53">
                  <c:v>74.838875455045653</c:v>
                </c:pt>
                <c:pt idx="54">
                  <c:v>75.143353565118701</c:v>
                </c:pt>
                <c:pt idx="55">
                  <c:v>75.491737777276171</c:v>
                </c:pt>
                <c:pt idx="56">
                  <c:v>75.8</c:v>
                </c:pt>
                <c:pt idx="57">
                  <c:v>75.990340055605245</c:v>
                </c:pt>
                <c:pt idx="58">
                  <c:v>76.251506401642033</c:v>
                </c:pt>
                <c:pt idx="59">
                  <c:v>76.50104652848124</c:v>
                </c:pt>
                <c:pt idx="60">
                  <c:v>76.741496965109775</c:v>
                </c:pt>
                <c:pt idx="61">
                  <c:v>76.972162569289438</c:v>
                </c:pt>
                <c:pt idx="62">
                  <c:v>77.191697035609593</c:v>
                </c:pt>
                <c:pt idx="63">
                  <c:v>77.402385205204695</c:v>
                </c:pt>
                <c:pt idx="64">
                  <c:v>77.603631350623232</c:v>
                </c:pt>
                <c:pt idx="65">
                  <c:v>77.796834948481717</c:v>
                </c:pt>
                <c:pt idx="66">
                  <c:v>77.979456689511778</c:v>
                </c:pt>
                <c:pt idx="67">
                  <c:v>78.155547065410715</c:v>
                </c:pt>
                <c:pt idx="68">
                  <c:v>78.324522021045567</c:v>
                </c:pt>
                <c:pt idx="69">
                  <c:v>78.485166375760883</c:v>
                </c:pt>
                <c:pt idx="70">
                  <c:v>78.637608721412022</c:v>
                </c:pt>
                <c:pt idx="71">
                  <c:v>78.792207719503068</c:v>
                </c:pt>
                <c:pt idx="72">
                  <c:v>78.937512471454085</c:v>
                </c:pt>
                <c:pt idx="73">
                  <c:v>79.071604496188854</c:v>
                </c:pt>
                <c:pt idx="74">
                  <c:v>79.205931800195103</c:v>
                </c:pt>
                <c:pt idx="75">
                  <c:v>79.331488911636356</c:v>
                </c:pt>
                <c:pt idx="76">
                  <c:v>79.457043040067347</c:v>
                </c:pt>
                <c:pt idx="77">
                  <c:v>79.566183497050886</c:v>
                </c:pt>
                <c:pt idx="78">
                  <c:v>79.675623179652007</c:v>
                </c:pt>
                <c:pt idx="79">
                  <c:v>79.784967812450674</c:v>
                </c:pt>
                <c:pt idx="80">
                  <c:v>79.884059174749567</c:v>
                </c:pt>
                <c:pt idx="81">
                  <c:v>79.981864934358043</c:v>
                </c:pt>
                <c:pt idx="82">
                  <c:v>80.07412204592741</c:v>
                </c:pt>
                <c:pt idx="83">
                  <c:v>80.166981057156661</c:v>
                </c:pt>
                <c:pt idx="84">
                  <c:v>80.250136525529555</c:v>
                </c:pt>
                <c:pt idx="85">
                  <c:v>80.333025234133729</c:v>
                </c:pt>
                <c:pt idx="86">
                  <c:v>80.406915111563507</c:v>
                </c:pt>
                <c:pt idx="87">
                  <c:v>80.482355664478888</c:v>
                </c:pt>
                <c:pt idx="88">
                  <c:v>80.555365835329766</c:v>
                </c:pt>
                <c:pt idx="89">
                  <c:v>80.621031181743291</c:v>
                </c:pt>
                <c:pt idx="90">
                  <c:v>80.687400756466104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C8-4259-8E3B-3C47A1E2C349}"/>
            </c:ext>
          </c:extLst>
        </c:ser>
        <c:ser>
          <c:idx val="2"/>
          <c:order val="2"/>
          <c:tx>
            <c:strRef>
              <c:f>'Brasil x Mundo'!$D$1</c:f>
              <c:strCache>
                <c:ptCount val="1"/>
                <c:pt idx="0">
                  <c:v>Expectativa de vida (mundo)</c:v>
                </c:pt>
              </c:strCache>
            </c:strRef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Mundo'!$D$2:$D$92</c:f>
              <c:numCache>
                <c:formatCode>0.00</c:formatCode>
                <c:ptCount val="91"/>
                <c:pt idx="0">
                  <c:v>52.585685272336413</c:v>
                </c:pt>
                <c:pt idx="1">
                  <c:v>53.089030482626853</c:v>
                </c:pt>
                <c:pt idx="2">
                  <c:v>53.510894061347805</c:v>
                </c:pt>
                <c:pt idx="3">
                  <c:v>54.041987458143574</c:v>
                </c:pt>
                <c:pt idx="4">
                  <c:v>54.718961629141852</c:v>
                </c:pt>
                <c:pt idx="5">
                  <c:v>55.385825893779717</c:v>
                </c:pt>
                <c:pt idx="6">
                  <c:v>56.124477605701912</c:v>
                </c:pt>
                <c:pt idx="7">
                  <c:v>56.836767301562865</c:v>
                </c:pt>
                <c:pt idx="8">
                  <c:v>57.441998716795553</c:v>
                </c:pt>
                <c:pt idx="9">
                  <c:v>58.055657385294225</c:v>
                </c:pt>
                <c:pt idx="10">
                  <c:v>58.647313185668395</c:v>
                </c:pt>
                <c:pt idx="11">
                  <c:v>59.173368303591673</c:v>
                </c:pt>
                <c:pt idx="12">
                  <c:v>59.658695288653959</c:v>
                </c:pt>
                <c:pt idx="13">
                  <c:v>60.10516176400224</c:v>
                </c:pt>
                <c:pt idx="14">
                  <c:v>60.596991205798702</c:v>
                </c:pt>
                <c:pt idx="15">
                  <c:v>61.038502102849598</c:v>
                </c:pt>
                <c:pt idx="16">
                  <c:v>61.45510669131211</c:v>
                </c:pt>
                <c:pt idx="17">
                  <c:v>61.872696794375344</c:v>
                </c:pt>
                <c:pt idx="18">
                  <c:v>62.228363965256811</c:v>
                </c:pt>
                <c:pt idx="19">
                  <c:v>62.584729993068187</c:v>
                </c:pt>
                <c:pt idx="20">
                  <c:v>62.86580021084805</c:v>
                </c:pt>
                <c:pt idx="21">
                  <c:v>63.200694067925681</c:v>
                </c:pt>
                <c:pt idx="22">
                  <c:v>63.519297984757706</c:v>
                </c:pt>
                <c:pt idx="23">
                  <c:v>63.760132893158968</c:v>
                </c:pt>
                <c:pt idx="24">
                  <c:v>64.018093191990076</c:v>
                </c:pt>
                <c:pt idx="25">
                  <c:v>64.268337409086683</c:v>
                </c:pt>
                <c:pt idx="26">
                  <c:v>64.564328130651518</c:v>
                </c:pt>
                <c:pt idx="27">
                  <c:v>64.815683987476689</c:v>
                </c:pt>
                <c:pt idx="28">
                  <c:v>65.021309157582195</c:v>
                </c:pt>
                <c:pt idx="29">
                  <c:v>65.240467444232863</c:v>
                </c:pt>
                <c:pt idx="30">
                  <c:v>65.434316335452593</c:v>
                </c:pt>
                <c:pt idx="31">
                  <c:v>65.623915180621125</c:v>
                </c:pt>
                <c:pt idx="32">
                  <c:v>65.78967887668945</c:v>
                </c:pt>
                <c:pt idx="33">
                  <c:v>65.91708380374628</c:v>
                </c:pt>
                <c:pt idx="34">
                  <c:v>66.127375306093867</c:v>
                </c:pt>
                <c:pt idx="35">
                  <c:v>66.325950472031479</c:v>
                </c:pt>
                <c:pt idx="36">
                  <c:v>66.615176642128986</c:v>
                </c:pt>
                <c:pt idx="37">
                  <c:v>66.91332879286638</c:v>
                </c:pt>
                <c:pt idx="38">
                  <c:v>67.173119646806981</c:v>
                </c:pt>
                <c:pt idx="39">
                  <c:v>67.407277143230473</c:v>
                </c:pt>
                <c:pt idx="40">
                  <c:v>67.684931242469034</c:v>
                </c:pt>
                <c:pt idx="41">
                  <c:v>67.982431127110715</c:v>
                </c:pt>
                <c:pt idx="42">
                  <c:v>68.249094821595648</c:v>
                </c:pt>
                <c:pt idx="43">
                  <c:v>68.52261610810676</c:v>
                </c:pt>
                <c:pt idx="44">
                  <c:v>68.862513700237315</c:v>
                </c:pt>
                <c:pt idx="45">
                  <c:v>69.136153074757686</c:v>
                </c:pt>
                <c:pt idx="46">
                  <c:v>69.475579087246842</c:v>
                </c:pt>
                <c:pt idx="47">
                  <c:v>69.794630727201209</c:v>
                </c:pt>
                <c:pt idx="48">
                  <c:v>70.084533347943193</c:v>
                </c:pt>
                <c:pt idx="49">
                  <c:v>70.406749445876514</c:v>
                </c:pt>
                <c:pt idx="50">
                  <c:v>70.684957451303973</c:v>
                </c:pt>
                <c:pt idx="51">
                  <c:v>70.973762946489671</c:v>
                </c:pt>
                <c:pt idx="52">
                  <c:v>71.216975918708528</c:v>
                </c:pt>
                <c:pt idx="53">
                  <c:v>71.46206472231178</c:v>
                </c:pt>
                <c:pt idx="54">
                  <c:v>71.69170193519065</c:v>
                </c:pt>
                <c:pt idx="55">
                  <c:v>71.888804211693909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C8-4259-8E3B-3C47A1E2C349}"/>
            </c:ext>
          </c:extLst>
        </c:ser>
        <c:ser>
          <c:idx val="4"/>
          <c:order val="4"/>
          <c:tx>
            <c:strRef>
              <c:f>'Brasil x Mundo'!$H$1</c:f>
              <c:strCache>
                <c:ptCount val="1"/>
                <c:pt idx="0">
                  <c:v>Expectativa de vida (ARG)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val>
            <c:numRef>
              <c:f>'Brasil x Mundo'!$H$2:$H$92</c:f>
              <c:numCache>
                <c:formatCode>0.00</c:formatCode>
                <c:ptCount val="91"/>
                <c:pt idx="0">
                  <c:v>65.215536585365854</c:v>
                </c:pt>
                <c:pt idx="1">
                  <c:v>65.33851219512195</c:v>
                </c:pt>
                <c:pt idx="2">
                  <c:v>65.432609756097563</c:v>
                </c:pt>
                <c:pt idx="3">
                  <c:v>65.509390243902445</c:v>
                </c:pt>
                <c:pt idx="4">
                  <c:v>65.582414634146346</c:v>
                </c:pt>
                <c:pt idx="5">
                  <c:v>65.668682926829277</c:v>
                </c:pt>
                <c:pt idx="6">
                  <c:v>65.782243902439049</c:v>
                </c:pt>
                <c:pt idx="7">
                  <c:v>65.930024390243915</c:v>
                </c:pt>
                <c:pt idx="8">
                  <c:v>66.113487804878048</c:v>
                </c:pt>
                <c:pt idx="9">
                  <c:v>66.335097560975626</c:v>
                </c:pt>
                <c:pt idx="10">
                  <c:v>66.590829268292694</c:v>
                </c:pt>
                <c:pt idx="11">
                  <c:v>66.873121951219517</c:v>
                </c:pt>
                <c:pt idx="12">
                  <c:v>67.167951219512204</c:v>
                </c:pt>
                <c:pt idx="13">
                  <c:v>67.465317073170738</c:v>
                </c:pt>
                <c:pt idx="14">
                  <c:v>67.758658536585372</c:v>
                </c:pt>
                <c:pt idx="15">
                  <c:v>68.047951219512214</c:v>
                </c:pt>
                <c:pt idx="16">
                  <c:v>68.336707317073191</c:v>
                </c:pt>
                <c:pt idx="17">
                  <c:v>68.629439024390251</c:v>
                </c:pt>
                <c:pt idx="18">
                  <c:v>68.92663414634147</c:v>
                </c:pt>
                <c:pt idx="19">
                  <c:v>69.224317073170738</c:v>
                </c:pt>
                <c:pt idx="20">
                  <c:v>69.514487804878058</c:v>
                </c:pt>
                <c:pt idx="21">
                  <c:v>69.786658536585378</c:v>
                </c:pt>
                <c:pt idx="22">
                  <c:v>70.035317073170745</c:v>
                </c:pt>
                <c:pt idx="23">
                  <c:v>70.257000000000005</c:v>
                </c:pt>
                <c:pt idx="24">
                  <c:v>70.45419512195123</c:v>
                </c:pt>
                <c:pt idx="25">
                  <c:v>70.631390243902445</c:v>
                </c:pt>
                <c:pt idx="26">
                  <c:v>70.799073170731717</c:v>
                </c:pt>
                <c:pt idx="27">
                  <c:v>70.967756097560979</c:v>
                </c:pt>
                <c:pt idx="28">
                  <c:v>71.145902439024411</c:v>
                </c:pt>
                <c:pt idx="29">
                  <c:v>71.337536585365868</c:v>
                </c:pt>
                <c:pt idx="30">
                  <c:v>71.543658536585369</c:v>
                </c:pt>
                <c:pt idx="31">
                  <c:v>71.763292682926846</c:v>
                </c:pt>
                <c:pt idx="32">
                  <c:v>71.988951219512202</c:v>
                </c:pt>
                <c:pt idx="33">
                  <c:v>72.21565853658538</c:v>
                </c:pt>
                <c:pt idx="34">
                  <c:v>72.441390243902447</c:v>
                </c:pt>
                <c:pt idx="35">
                  <c:v>72.665121951219518</c:v>
                </c:pt>
                <c:pt idx="36">
                  <c:v>72.887341463414643</c:v>
                </c:pt>
                <c:pt idx="37">
                  <c:v>73.108048780487806</c:v>
                </c:pt>
                <c:pt idx="38">
                  <c:v>73.327682926829283</c:v>
                </c:pt>
                <c:pt idx="39">
                  <c:v>73.544268292682929</c:v>
                </c:pt>
                <c:pt idx="40">
                  <c:v>73.755804878048792</c:v>
                </c:pt>
                <c:pt idx="41">
                  <c:v>73.960317073170742</c:v>
                </c:pt>
                <c:pt idx="42">
                  <c:v>74.15578048780489</c:v>
                </c:pt>
                <c:pt idx="43">
                  <c:v>74.34126829268294</c:v>
                </c:pt>
                <c:pt idx="44">
                  <c:v>74.518780487804875</c:v>
                </c:pt>
                <c:pt idx="45">
                  <c:v>74.688317073170737</c:v>
                </c:pt>
                <c:pt idx="46">
                  <c:v>74.851414634146352</c:v>
                </c:pt>
                <c:pt idx="47">
                  <c:v>75.011560975609768</c:v>
                </c:pt>
                <c:pt idx="48">
                  <c:v>75.171292682926847</c:v>
                </c:pt>
                <c:pt idx="49">
                  <c:v>75.331097560975621</c:v>
                </c:pt>
                <c:pt idx="50">
                  <c:v>75.492024390243898</c:v>
                </c:pt>
                <c:pt idx="51">
                  <c:v>75.653560975609778</c:v>
                </c:pt>
                <c:pt idx="52">
                  <c:v>75.814756097560988</c:v>
                </c:pt>
                <c:pt idx="53">
                  <c:v>75.974560975609762</c:v>
                </c:pt>
                <c:pt idx="54">
                  <c:v>76.134000000000015</c:v>
                </c:pt>
                <c:pt idx="55">
                  <c:v>76.293024390243914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6C8-4259-8E3B-3C47A1E2C3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032960"/>
        <c:axId val="109034496"/>
      </c:lineChart>
      <c:lineChart>
        <c:grouping val="standard"/>
        <c:varyColors val="0"/>
        <c:ser>
          <c:idx val="1"/>
          <c:order val="1"/>
          <c:tx>
            <c:strRef>
              <c:f>'Brasil x Mundo'!$C$1</c:f>
              <c:strCache>
                <c:ptCount val="1"/>
                <c:pt idx="0">
                  <c:v>Fecundidade (Brasil)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Mundo'!$C$2:$C$92</c:f>
              <c:numCache>
                <c:formatCode>_(* #,##0.00_);_(* \(#,##0.00\);_(* "-"??_);_(@_)</c:formatCode>
                <c:ptCount val="91"/>
                <c:pt idx="0">
                  <c:v>6.21</c:v>
                </c:pt>
                <c:pt idx="1">
                  <c:v>6.19</c:v>
                </c:pt>
                <c:pt idx="2">
                  <c:v>6.1429999999999998</c:v>
                </c:pt>
                <c:pt idx="3">
                  <c:v>6.0629999999999997</c:v>
                </c:pt>
                <c:pt idx="4">
                  <c:v>5.9530000000000003</c:v>
                </c:pt>
                <c:pt idx="5">
                  <c:v>5.8150000000000004</c:v>
                </c:pt>
                <c:pt idx="6">
                  <c:v>5.6580000000000004</c:v>
                </c:pt>
                <c:pt idx="7">
                  <c:v>5.4909999999999997</c:v>
                </c:pt>
                <c:pt idx="8">
                  <c:v>5.3259999999999996</c:v>
                </c:pt>
                <c:pt idx="9">
                  <c:v>5.1680000000000001</c:v>
                </c:pt>
                <c:pt idx="10">
                  <c:v>5.024</c:v>
                </c:pt>
                <c:pt idx="11">
                  <c:v>4.8959999999999999</c:v>
                </c:pt>
                <c:pt idx="12">
                  <c:v>4.782</c:v>
                </c:pt>
                <c:pt idx="13">
                  <c:v>4.6790000000000003</c:v>
                </c:pt>
                <c:pt idx="14">
                  <c:v>4.585</c:v>
                </c:pt>
                <c:pt idx="15">
                  <c:v>4.4989999999999997</c:v>
                </c:pt>
                <c:pt idx="16">
                  <c:v>4.4180000000000001</c:v>
                </c:pt>
                <c:pt idx="17">
                  <c:v>4.3390000000000004</c:v>
                </c:pt>
                <c:pt idx="18">
                  <c:v>4.2560000000000002</c:v>
                </c:pt>
                <c:pt idx="19">
                  <c:v>4.1689999999999996</c:v>
                </c:pt>
                <c:pt idx="20">
                  <c:v>4.0730000000000004</c:v>
                </c:pt>
                <c:pt idx="21">
                  <c:v>3.9660000000000002</c:v>
                </c:pt>
                <c:pt idx="22">
                  <c:v>3.8479999999999999</c:v>
                </c:pt>
                <c:pt idx="23">
                  <c:v>3.7210000000000001</c:v>
                </c:pt>
                <c:pt idx="24">
                  <c:v>3.5870000000000002</c:v>
                </c:pt>
                <c:pt idx="25">
                  <c:v>3.4489999999999998</c:v>
                </c:pt>
                <c:pt idx="26">
                  <c:v>3.3079999999999998</c:v>
                </c:pt>
                <c:pt idx="27">
                  <c:v>3.17</c:v>
                </c:pt>
                <c:pt idx="28">
                  <c:v>3.0390000000000001</c:v>
                </c:pt>
                <c:pt idx="29">
                  <c:v>2.9169999999999998</c:v>
                </c:pt>
                <c:pt idx="30">
                  <c:v>2.8090000000000002</c:v>
                </c:pt>
                <c:pt idx="31">
                  <c:v>2.7170000000000001</c:v>
                </c:pt>
                <c:pt idx="32">
                  <c:v>2.6429999999999998</c:v>
                </c:pt>
                <c:pt idx="33">
                  <c:v>2.5830000000000002</c:v>
                </c:pt>
                <c:pt idx="34">
                  <c:v>2.5369999999999999</c:v>
                </c:pt>
                <c:pt idx="35">
                  <c:v>2.5019999999999998</c:v>
                </c:pt>
                <c:pt idx="36">
                  <c:v>2.4740000000000002</c:v>
                </c:pt>
                <c:pt idx="37">
                  <c:v>2.4510000000000001</c:v>
                </c:pt>
                <c:pt idx="38">
                  <c:v>2.427</c:v>
                </c:pt>
                <c:pt idx="39">
                  <c:v>2.399</c:v>
                </c:pt>
                <c:pt idx="40">
                  <c:v>2.3857442937841484</c:v>
                </c:pt>
                <c:pt idx="41">
                  <c:v>2.3189288723147907</c:v>
                </c:pt>
                <c:pt idx="42">
                  <c:v>2.2559396802908767</c:v>
                </c:pt>
                <c:pt idx="43">
                  <c:v>2.1963735544698779</c:v>
                </c:pt>
                <c:pt idx="44">
                  <c:v>2.1401174760298267</c:v>
                </c:pt>
                <c:pt idx="45">
                  <c:v>2.0870830852631399</c:v>
                </c:pt>
                <c:pt idx="46">
                  <c:v>2.0372762676124538</c:v>
                </c:pt>
                <c:pt idx="47">
                  <c:v>1.9906720981337349</c:v>
                </c:pt>
                <c:pt idx="48">
                  <c:v>1.9471333541859397</c:v>
                </c:pt>
                <c:pt idx="49">
                  <c:v>1.906498535237475</c:v>
                </c:pt>
                <c:pt idx="50">
                  <c:v>1.8686073447451712</c:v>
                </c:pt>
                <c:pt idx="51">
                  <c:v>1.8332933233432724</c:v>
                </c:pt>
                <c:pt idx="52">
                  <c:v>1.8005069826860154</c:v>
                </c:pt>
                <c:pt idx="53">
                  <c:v>1.7701582547549466</c:v>
                </c:pt>
                <c:pt idx="54">
                  <c:v>1.7421530324093195</c:v>
                </c:pt>
                <c:pt idx="55">
                  <c:v>1.716371674192404</c:v>
                </c:pt>
                <c:pt idx="56">
                  <c:v>1.692103053550533</c:v>
                </c:pt>
                <c:pt idx="57">
                  <c:v>1.6698880137778693</c:v>
                </c:pt>
                <c:pt idx="58">
                  <c:v>1.6495723805774931</c:v>
                </c:pt>
                <c:pt idx="59">
                  <c:v>1.6310052174629655</c:v>
                </c:pt>
                <c:pt idx="60">
                  <c:v>1.6140310424609103</c:v>
                </c:pt>
                <c:pt idx="61">
                  <c:v>1.5984866672643439</c:v>
                </c:pt>
                <c:pt idx="62">
                  <c:v>1.5842254953651149</c:v>
                </c:pt>
                <c:pt idx="63">
                  <c:v>1.5711408480339695</c:v>
                </c:pt>
                <c:pt idx="64">
                  <c:v>1.5591409797403044</c:v>
                </c:pt>
                <c:pt idx="65">
                  <c:v>1.548142037840381</c:v>
                </c:pt>
                <c:pt idx="66">
                  <c:v>1.5380653333062293</c:v>
                </c:pt>
                <c:pt idx="67">
                  <c:v>1.5288298845459054</c:v>
                </c:pt>
                <c:pt idx="68">
                  <c:v>1.5203760611133645</c:v>
                </c:pt>
                <c:pt idx="69">
                  <c:v>1.512652977465766</c:v>
                </c:pt>
                <c:pt idx="70">
                  <c:v>1.5056126747125949</c:v>
                </c:pt>
                <c:pt idx="71">
                  <c:v>1.5054257522221755</c:v>
                </c:pt>
                <c:pt idx="72">
                  <c:v>1.5052388297317552</c:v>
                </c:pt>
                <c:pt idx="73">
                  <c:v>1.5050519072413351</c:v>
                </c:pt>
                <c:pt idx="74">
                  <c:v>1.5048649847509155</c:v>
                </c:pt>
                <c:pt idx="75">
                  <c:v>1.5046780622604958</c:v>
                </c:pt>
                <c:pt idx="76">
                  <c:v>1.5044911397700762</c:v>
                </c:pt>
                <c:pt idx="77">
                  <c:v>1.5043042172796564</c:v>
                </c:pt>
                <c:pt idx="78">
                  <c:v>1.5041172947892365</c:v>
                </c:pt>
                <c:pt idx="79">
                  <c:v>1.5039303722988164</c:v>
                </c:pt>
                <c:pt idx="80">
                  <c:v>1.5037434498083966</c:v>
                </c:pt>
                <c:pt idx="81">
                  <c:v>1.503556527317977</c:v>
                </c:pt>
                <c:pt idx="82">
                  <c:v>1.5033696048275569</c:v>
                </c:pt>
                <c:pt idx="83">
                  <c:v>1.5031826823371373</c:v>
                </c:pt>
                <c:pt idx="84">
                  <c:v>1.5029957598467172</c:v>
                </c:pt>
                <c:pt idx="85">
                  <c:v>1.5028088373562973</c:v>
                </c:pt>
                <c:pt idx="86">
                  <c:v>1.5026219148658773</c:v>
                </c:pt>
                <c:pt idx="87">
                  <c:v>1.5024349923754574</c:v>
                </c:pt>
                <c:pt idx="88">
                  <c:v>1.5022480698850376</c:v>
                </c:pt>
                <c:pt idx="89">
                  <c:v>1.5020611473946177</c:v>
                </c:pt>
                <c:pt idx="90">
                  <c:v>1.5018742249041981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6C8-4259-8E3B-3C47A1E2C349}"/>
            </c:ext>
          </c:extLst>
        </c:ser>
        <c:ser>
          <c:idx val="3"/>
          <c:order val="3"/>
          <c:tx>
            <c:strRef>
              <c:f>'Brasil x Mundo'!$E$1</c:f>
              <c:strCache>
                <c:ptCount val="1"/>
                <c:pt idx="0">
                  <c:v>Fecundidade (mundo)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'Brasil x Mundo'!$A$2:$A$92</c:f>
              <c:numCache>
                <c:formatCode>General</c:formatCode>
                <c:ptCount val="91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  <c:pt idx="59">
                  <c:v>2019</c:v>
                </c:pt>
                <c:pt idx="60">
                  <c:v>2020</c:v>
                </c:pt>
                <c:pt idx="61">
                  <c:v>2021</c:v>
                </c:pt>
                <c:pt idx="62">
                  <c:v>2022</c:v>
                </c:pt>
                <c:pt idx="63">
                  <c:v>2023</c:v>
                </c:pt>
                <c:pt idx="64">
                  <c:v>2024</c:v>
                </c:pt>
                <c:pt idx="65">
                  <c:v>2025</c:v>
                </c:pt>
                <c:pt idx="66">
                  <c:v>2026</c:v>
                </c:pt>
                <c:pt idx="67">
                  <c:v>2027</c:v>
                </c:pt>
                <c:pt idx="68">
                  <c:v>2028</c:v>
                </c:pt>
                <c:pt idx="69">
                  <c:v>2029</c:v>
                </c:pt>
                <c:pt idx="70">
                  <c:v>2030</c:v>
                </c:pt>
                <c:pt idx="71">
                  <c:v>2031</c:v>
                </c:pt>
                <c:pt idx="72">
                  <c:v>2032</c:v>
                </c:pt>
                <c:pt idx="73">
                  <c:v>2033</c:v>
                </c:pt>
                <c:pt idx="74">
                  <c:v>2034</c:v>
                </c:pt>
                <c:pt idx="75">
                  <c:v>2035</c:v>
                </c:pt>
                <c:pt idx="76">
                  <c:v>2036</c:v>
                </c:pt>
                <c:pt idx="77">
                  <c:v>2037</c:v>
                </c:pt>
                <c:pt idx="78">
                  <c:v>2038</c:v>
                </c:pt>
                <c:pt idx="79">
                  <c:v>2039</c:v>
                </c:pt>
                <c:pt idx="80">
                  <c:v>2040</c:v>
                </c:pt>
                <c:pt idx="81">
                  <c:v>2041</c:v>
                </c:pt>
                <c:pt idx="82">
                  <c:v>2042</c:v>
                </c:pt>
                <c:pt idx="83">
                  <c:v>2043</c:v>
                </c:pt>
                <c:pt idx="84">
                  <c:v>2044</c:v>
                </c:pt>
                <c:pt idx="85">
                  <c:v>2045</c:v>
                </c:pt>
                <c:pt idx="86">
                  <c:v>2046</c:v>
                </c:pt>
                <c:pt idx="87">
                  <c:v>2047</c:v>
                </c:pt>
                <c:pt idx="88">
                  <c:v>2048</c:v>
                </c:pt>
                <c:pt idx="89">
                  <c:v>2049</c:v>
                </c:pt>
                <c:pt idx="90">
                  <c:v>2050</c:v>
                </c:pt>
              </c:numCache>
            </c:numRef>
          </c:cat>
          <c:val>
            <c:numRef>
              <c:f>'Brasil x Mundo'!$E$2:$E$92</c:f>
              <c:numCache>
                <c:formatCode>0.00</c:formatCode>
                <c:ptCount val="91"/>
                <c:pt idx="0">
                  <c:v>4.9849051463302265</c:v>
                </c:pt>
                <c:pt idx="1">
                  <c:v>5.0124277792405429</c:v>
                </c:pt>
                <c:pt idx="2">
                  <c:v>5.037172199127375</c:v>
                </c:pt>
                <c:pt idx="3">
                  <c:v>5.0584901237602331</c:v>
                </c:pt>
                <c:pt idx="4">
                  <c:v>5.0684874750030753</c:v>
                </c:pt>
                <c:pt idx="5">
                  <c:v>5.0497416313612549</c:v>
                </c:pt>
                <c:pt idx="6">
                  <c:v>4.9966746743501549</c:v>
                </c:pt>
                <c:pt idx="7">
                  <c:v>4.9739214619010763</c:v>
                </c:pt>
                <c:pt idx="8">
                  <c:v>4.91992152267024</c:v>
                </c:pt>
                <c:pt idx="9">
                  <c:v>4.8494504631426505</c:v>
                </c:pt>
                <c:pt idx="10">
                  <c:v>4.7703232626646619</c:v>
                </c:pt>
                <c:pt idx="11">
                  <c:v>4.6615757648245113</c:v>
                </c:pt>
                <c:pt idx="12">
                  <c:v>4.5325206573792745</c:v>
                </c:pt>
                <c:pt idx="13">
                  <c:v>4.4049054262528369</c:v>
                </c:pt>
                <c:pt idx="14">
                  <c:v>4.284597666873017</c:v>
                </c:pt>
                <c:pt idx="15">
                  <c:v>4.1547050721626828</c:v>
                </c:pt>
                <c:pt idx="16">
                  <c:v>4.0407333594822195</c:v>
                </c:pt>
                <c:pt idx="17">
                  <c:v>3.9396729499767273</c:v>
                </c:pt>
                <c:pt idx="18">
                  <c:v>3.8482334413627473</c:v>
                </c:pt>
                <c:pt idx="19">
                  <c:v>3.7804995932596248</c:v>
                </c:pt>
                <c:pt idx="20">
                  <c:v>3.7220389112674761</c:v>
                </c:pt>
                <c:pt idx="21">
                  <c:v>3.6657637186544729</c:v>
                </c:pt>
                <c:pt idx="22">
                  <c:v>3.6362896187927727</c:v>
                </c:pt>
                <c:pt idx="23">
                  <c:v>3.6029484097378131</c:v>
                </c:pt>
                <c:pt idx="24">
                  <c:v>3.5715213348883088</c:v>
                </c:pt>
                <c:pt idx="25">
                  <c:v>3.5421414618253881</c:v>
                </c:pt>
                <c:pt idx="26">
                  <c:v>3.5050373998195643</c:v>
                </c:pt>
                <c:pt idx="27">
                  <c:v>3.4607444526770172</c:v>
                </c:pt>
                <c:pt idx="28">
                  <c:v>3.4054468054029274</c:v>
                </c:pt>
                <c:pt idx="29">
                  <c:v>3.3327139377657033</c:v>
                </c:pt>
                <c:pt idx="30">
                  <c:v>3.2588112162815812</c:v>
                </c:pt>
                <c:pt idx="31">
                  <c:v>3.1683700461329001</c:v>
                </c:pt>
                <c:pt idx="32">
                  <c:v>3.0813271464480305</c:v>
                </c:pt>
                <c:pt idx="33">
                  <c:v>2.9939197039998082</c:v>
                </c:pt>
                <c:pt idx="34">
                  <c:v>2.9228003993074614</c:v>
                </c:pt>
                <c:pt idx="35">
                  <c:v>2.8563037051002778</c:v>
                </c:pt>
                <c:pt idx="36">
                  <c:v>2.8035475749842407</c:v>
                </c:pt>
                <c:pt idx="37">
                  <c:v>2.7565745097436252</c:v>
                </c:pt>
                <c:pt idx="38">
                  <c:v>2.7209920972752411</c:v>
                </c:pt>
                <c:pt idx="39">
                  <c:v>2.68876551912801</c:v>
                </c:pt>
                <c:pt idx="40">
                  <c:v>2.6681845292996584</c:v>
                </c:pt>
                <c:pt idx="41">
                  <c:v>2.6396829028799114</c:v>
                </c:pt>
                <c:pt idx="42">
                  <c:v>2.6198490192676789</c:v>
                </c:pt>
                <c:pt idx="43">
                  <c:v>2.603576602839504</c:v>
                </c:pt>
                <c:pt idx="44">
                  <c:v>2.5895793520145962</c:v>
                </c:pt>
                <c:pt idx="45">
                  <c:v>2.5705990848586491</c:v>
                </c:pt>
                <c:pt idx="46">
                  <c:v>2.5614622607392281</c:v>
                </c:pt>
                <c:pt idx="47">
                  <c:v>2.5528027665161726</c:v>
                </c:pt>
                <c:pt idx="48">
                  <c:v>2.5422411401715919</c:v>
                </c:pt>
                <c:pt idx="49">
                  <c:v>2.5237626959171937</c:v>
                </c:pt>
                <c:pt idx="50">
                  <c:v>2.5081501273821347</c:v>
                </c:pt>
                <c:pt idx="51">
                  <c:v>2.4920925792313846</c:v>
                </c:pt>
                <c:pt idx="52">
                  <c:v>2.4838855004585292</c:v>
                </c:pt>
                <c:pt idx="53">
                  <c:v>2.4683536807961808</c:v>
                </c:pt>
                <c:pt idx="54">
                  <c:v>2.4617274744280677</c:v>
                </c:pt>
                <c:pt idx="55">
                  <c:v>2.452645557460055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6C8-4259-8E3B-3C47A1E2C349}"/>
            </c:ext>
          </c:extLst>
        </c:ser>
        <c:ser>
          <c:idx val="5"/>
          <c:order val="5"/>
          <c:tx>
            <c:strRef>
              <c:f>'Brasil x Mundo'!$I$1</c:f>
              <c:strCache>
                <c:ptCount val="1"/>
                <c:pt idx="0">
                  <c:v>Fecundidade (ARG)</c:v>
                </c:pt>
              </c:strCache>
            </c:strRef>
          </c:tx>
          <c:spPr>
            <a:ln>
              <a:solidFill>
                <a:srgbClr val="FFFF00"/>
              </a:solidFill>
            </a:ln>
          </c:spPr>
          <c:marker>
            <c:symbol val="none"/>
          </c:marker>
          <c:val>
            <c:numRef>
              <c:f>'Brasil x Mundo'!$I$2:$I$92</c:f>
              <c:numCache>
                <c:formatCode>General</c:formatCode>
                <c:ptCount val="91"/>
                <c:pt idx="0">
                  <c:v>3.109</c:v>
                </c:pt>
                <c:pt idx="1">
                  <c:v>3.1</c:v>
                </c:pt>
                <c:pt idx="2">
                  <c:v>3.089</c:v>
                </c:pt>
                <c:pt idx="3">
                  <c:v>3.0779999999999998</c:v>
                </c:pt>
                <c:pt idx="4">
                  <c:v>3.0680000000000001</c:v>
                </c:pt>
                <c:pt idx="5">
                  <c:v>3.0579999999999998</c:v>
                </c:pt>
                <c:pt idx="6">
                  <c:v>3.0510000000000002</c:v>
                </c:pt>
                <c:pt idx="7">
                  <c:v>3.048</c:v>
                </c:pt>
                <c:pt idx="8">
                  <c:v>3.0489999999999999</c:v>
                </c:pt>
                <c:pt idx="9">
                  <c:v>3.056</c:v>
                </c:pt>
                <c:pt idx="10">
                  <c:v>3.073</c:v>
                </c:pt>
                <c:pt idx="11">
                  <c:v>3.1040000000000001</c:v>
                </c:pt>
                <c:pt idx="12">
                  <c:v>3.1480000000000001</c:v>
                </c:pt>
                <c:pt idx="13">
                  <c:v>3.2029999999999998</c:v>
                </c:pt>
                <c:pt idx="14">
                  <c:v>3.2639999999999998</c:v>
                </c:pt>
                <c:pt idx="15">
                  <c:v>3.3210000000000002</c:v>
                </c:pt>
                <c:pt idx="16">
                  <c:v>3.3660000000000001</c:v>
                </c:pt>
                <c:pt idx="17">
                  <c:v>3.391</c:v>
                </c:pt>
                <c:pt idx="18">
                  <c:v>3.391</c:v>
                </c:pt>
                <c:pt idx="19">
                  <c:v>3.3679999999999999</c:v>
                </c:pt>
                <c:pt idx="20">
                  <c:v>3.3250000000000002</c:v>
                </c:pt>
                <c:pt idx="21">
                  <c:v>3.27</c:v>
                </c:pt>
                <c:pt idx="22">
                  <c:v>3.2130000000000001</c:v>
                </c:pt>
                <c:pt idx="23">
                  <c:v>3.1629999999999998</c:v>
                </c:pt>
                <c:pt idx="24">
                  <c:v>3.1230000000000002</c:v>
                </c:pt>
                <c:pt idx="25">
                  <c:v>3.093</c:v>
                </c:pt>
                <c:pt idx="26">
                  <c:v>3.073</c:v>
                </c:pt>
                <c:pt idx="27">
                  <c:v>3.056</c:v>
                </c:pt>
                <c:pt idx="28">
                  <c:v>3.0369999999999999</c:v>
                </c:pt>
                <c:pt idx="29">
                  <c:v>3.016</c:v>
                </c:pt>
                <c:pt idx="30">
                  <c:v>2.9889999999999999</c:v>
                </c:pt>
                <c:pt idx="31">
                  <c:v>2.9540000000000002</c:v>
                </c:pt>
                <c:pt idx="32">
                  <c:v>2.9129999999999998</c:v>
                </c:pt>
                <c:pt idx="33">
                  <c:v>2.8660000000000001</c:v>
                </c:pt>
                <c:pt idx="34">
                  <c:v>2.8149999999999999</c:v>
                </c:pt>
                <c:pt idx="35">
                  <c:v>2.762</c:v>
                </c:pt>
                <c:pt idx="36">
                  <c:v>2.7109999999999999</c:v>
                </c:pt>
                <c:pt idx="37">
                  <c:v>2.6640000000000001</c:v>
                </c:pt>
                <c:pt idx="38">
                  <c:v>2.6230000000000002</c:v>
                </c:pt>
                <c:pt idx="39">
                  <c:v>2.589</c:v>
                </c:pt>
                <c:pt idx="40">
                  <c:v>2.5609999999999999</c:v>
                </c:pt>
                <c:pt idx="41">
                  <c:v>2.5369999999999999</c:v>
                </c:pt>
                <c:pt idx="42">
                  <c:v>2.516</c:v>
                </c:pt>
                <c:pt idx="43">
                  <c:v>2.4950000000000001</c:v>
                </c:pt>
                <c:pt idx="44">
                  <c:v>2.4740000000000002</c:v>
                </c:pt>
                <c:pt idx="45">
                  <c:v>2.452</c:v>
                </c:pt>
                <c:pt idx="46">
                  <c:v>2.4319999999999999</c:v>
                </c:pt>
                <c:pt idx="47">
                  <c:v>2.4129999999999998</c:v>
                </c:pt>
                <c:pt idx="48">
                  <c:v>2.3959999999999999</c:v>
                </c:pt>
                <c:pt idx="49">
                  <c:v>2.3820000000000001</c:v>
                </c:pt>
                <c:pt idx="50">
                  <c:v>2.37</c:v>
                </c:pt>
                <c:pt idx="51">
                  <c:v>2.3580000000000001</c:v>
                </c:pt>
                <c:pt idx="52">
                  <c:v>2.347</c:v>
                </c:pt>
                <c:pt idx="53">
                  <c:v>2.335</c:v>
                </c:pt>
                <c:pt idx="54">
                  <c:v>2.3220000000000001</c:v>
                </c:pt>
                <c:pt idx="55">
                  <c:v>2.3079999999999998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6C8-4259-8E3B-3C47A1E2C3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042688"/>
        <c:axId val="109040768"/>
      </c:lineChart>
      <c:catAx>
        <c:axId val="109032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9034496"/>
        <c:crosses val="autoZero"/>
        <c:auto val="1"/>
        <c:lblAlgn val="ctr"/>
        <c:lblOffset val="100"/>
        <c:noMultiLvlLbl val="0"/>
      </c:catAx>
      <c:valAx>
        <c:axId val="109034496"/>
        <c:scaling>
          <c:orientation val="minMax"/>
          <c:max val="82"/>
          <c:min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r>
                  <a:rPr lang="pt-BR"/>
                  <a:t>Expectativa de vida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9032960"/>
        <c:crosses val="autoZero"/>
        <c:crossBetween val="between"/>
        <c:majorUnit val="6"/>
      </c:valAx>
      <c:valAx>
        <c:axId val="10904076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r>
                  <a:rPr lang="pt-BR" baseline="0"/>
                  <a:t>Filhos por mulher</a:t>
                </a:r>
                <a:endParaRPr lang="pt-BR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_(* #,##0_);_(* \(#,##0\);_(* &quot;-&quot;_);_(@_)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09042688"/>
        <c:crosses val="max"/>
        <c:crossBetween val="between"/>
      </c:valAx>
      <c:catAx>
        <c:axId val="1090426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90407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Composição</a:t>
            </a:r>
            <a:r>
              <a:rPr lang="es-ES" baseline="0"/>
              <a:t> das despesas primárias da União em 2016</a:t>
            </a:r>
            <a:endParaRPr lang="es-ES"/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explosion val="3"/>
          <c:dPt>
            <c:idx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4DE7-4FD1-A56D-824DD40A0F74}"/>
              </c:ext>
            </c:extLst>
          </c:dPt>
          <c:dPt>
            <c:idx val="1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3-4DE7-4FD1-A56D-824DD40A0F74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</c:spPr>
            <c:extLst>
              <c:ext xmlns:c16="http://schemas.microsoft.com/office/drawing/2014/chart" uri="{C3380CC4-5D6E-409C-BE32-E72D297353CC}">
                <c16:uniqueId val="{00000005-4DE7-4FD1-A56D-824DD40A0F74}"/>
              </c:ext>
            </c:extLst>
          </c:dPt>
          <c:dPt>
            <c:idx val="3"/>
            <c:bubble3D val="0"/>
            <c:spPr>
              <a:solidFill>
                <a:schemeClr val="tx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7-4DE7-4FD1-A56D-824DD40A0F74}"/>
              </c:ext>
            </c:extLst>
          </c:dPt>
          <c:dLbls>
            <c:dLbl>
              <c:idx val="0"/>
              <c:layout>
                <c:manualLayout>
                  <c:x val="1.153597987751531E-2"/>
                  <c:y val="1.5771726450860311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E7-4FD1-A56D-824DD40A0F74}"/>
                </c:ext>
              </c:extLst>
            </c:dLbl>
            <c:dLbl>
              <c:idx val="3"/>
              <c:layout>
                <c:manualLayout>
                  <c:x val="-3.8614173228346454E-2"/>
                  <c:y val="-4.8224701079031792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DE7-4FD1-A56D-824DD40A0F7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'STN - Mensal'!$A$29:$A$32</c:f>
              <c:strCache>
                <c:ptCount val="4"/>
                <c:pt idx="0">
                  <c:v>RGPS urbano</c:v>
                </c:pt>
                <c:pt idx="1">
                  <c:v>RGPS rural</c:v>
                </c:pt>
                <c:pt idx="2">
                  <c:v>BPC</c:v>
                </c:pt>
                <c:pt idx="3">
                  <c:v>Outras</c:v>
                </c:pt>
              </c:strCache>
            </c:strRef>
          </c:cat>
          <c:val>
            <c:numRef>
              <c:f>'STN - Mensal'!$IG$29:$IG$32</c:f>
              <c:numCache>
                <c:formatCode>0%</c:formatCode>
                <c:ptCount val="4"/>
                <c:pt idx="0">
                  <c:v>0.31740287700842967</c:v>
                </c:pt>
                <c:pt idx="1">
                  <c:v>8.9091462180651615E-2</c:v>
                </c:pt>
                <c:pt idx="2">
                  <c:v>3.9211102202632499E-2</c:v>
                </c:pt>
                <c:pt idx="3">
                  <c:v>0.55429455860828614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DE7-4FD1-A56D-824DD40A0F74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Composição</a:t>
            </a:r>
            <a:r>
              <a:rPr lang="es-ES" baseline="0"/>
              <a:t> das despesas primárias da União em 2017</a:t>
            </a:r>
            <a:endParaRPr lang="es-ES"/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explosion val="3"/>
          <c:dPt>
            <c:idx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4DE7-4FD1-A56D-824DD40A0F74}"/>
              </c:ext>
            </c:extLst>
          </c:dPt>
          <c:dPt>
            <c:idx val="1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3-4DE7-4FD1-A56D-824DD40A0F74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</c:spPr>
            <c:extLst>
              <c:ext xmlns:c16="http://schemas.microsoft.com/office/drawing/2014/chart" uri="{C3380CC4-5D6E-409C-BE32-E72D297353CC}">
                <c16:uniqueId val="{00000005-4DE7-4FD1-A56D-824DD40A0F74}"/>
              </c:ext>
            </c:extLst>
          </c:dPt>
          <c:dPt>
            <c:idx val="3"/>
            <c:bubble3D val="0"/>
            <c:spPr>
              <a:solidFill>
                <a:schemeClr val="tx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7-4DE7-4FD1-A56D-824DD40A0F74}"/>
              </c:ext>
            </c:extLst>
          </c:dPt>
          <c:dLbls>
            <c:dLbl>
              <c:idx val="0"/>
              <c:layout>
                <c:manualLayout>
                  <c:x val="1.153597987751531E-2"/>
                  <c:y val="1.5771726450860311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E7-4FD1-A56D-824DD40A0F74}"/>
                </c:ext>
              </c:extLst>
            </c:dLbl>
            <c:dLbl>
              <c:idx val="3"/>
              <c:layout>
                <c:manualLayout>
                  <c:x val="-3.8614173228346454E-2"/>
                  <c:y val="-4.8224701079031792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DE7-4FD1-A56D-824DD40A0F7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'STN - Mensal'!$A$29:$A$32</c:f>
              <c:strCache>
                <c:ptCount val="4"/>
                <c:pt idx="0">
                  <c:v>RGPS urbano</c:v>
                </c:pt>
                <c:pt idx="1">
                  <c:v>RGPS rural</c:v>
                </c:pt>
                <c:pt idx="2">
                  <c:v>BPC</c:v>
                </c:pt>
                <c:pt idx="3">
                  <c:v>Outras</c:v>
                </c:pt>
              </c:strCache>
            </c:strRef>
          </c:cat>
          <c:val>
            <c:numRef>
              <c:f>'STN - Mensal'!$IS$29:$IS$32</c:f>
              <c:numCache>
                <c:formatCode>0%</c:formatCode>
                <c:ptCount val="4"/>
                <c:pt idx="0">
                  <c:v>0.34180488696704786</c:v>
                </c:pt>
                <c:pt idx="1">
                  <c:v>9.3851209699434002E-2</c:v>
                </c:pt>
                <c:pt idx="2">
                  <c:v>4.1772107907774102E-2</c:v>
                </c:pt>
                <c:pt idx="3">
                  <c:v>0.52257179542574406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DE7-4FD1-A56D-824DD40A0F74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pt-BR" sz="1200"/>
              <a:t>Receitas e despesas do RGPS (% do PIB)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'Dados - Anual'!$E$24</c:f>
              <c:strCache>
                <c:ptCount val="1"/>
                <c:pt idx="0">
                  <c:v>Arrecadação - urbana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numRef>
              <c:f>'Dados - Anual'!$A$30:$A$45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'Dados - Anual'!$E$30:$E$45</c:f>
              <c:numCache>
                <c:formatCode>0.0%</c:formatCode>
                <c:ptCount val="16"/>
                <c:pt idx="0">
                  <c:v>4.6162222378212998E-2</c:v>
                </c:pt>
                <c:pt idx="1">
                  <c:v>4.5306117242667136E-2</c:v>
                </c:pt>
                <c:pt idx="2">
                  <c:v>4.6281039916785213E-2</c:v>
                </c:pt>
                <c:pt idx="3">
                  <c:v>4.8413873731352357E-2</c:v>
                </c:pt>
                <c:pt idx="4">
                  <c:v>4.9685643037084552E-2</c:v>
                </c:pt>
                <c:pt idx="5">
                  <c:v>5.0056366436259339E-2</c:v>
                </c:pt>
                <c:pt idx="6">
                  <c:v>5.0930162547849031E-2</c:v>
                </c:pt>
                <c:pt idx="7">
                  <c:v>5.3237992588494723E-2</c:v>
                </c:pt>
                <c:pt idx="8">
                  <c:v>5.330985852482336E-2</c:v>
                </c:pt>
                <c:pt idx="9">
                  <c:v>5.4962273955701295E-2</c:v>
                </c:pt>
                <c:pt idx="10">
                  <c:v>5.6077888621329917E-2</c:v>
                </c:pt>
                <c:pt idx="11">
                  <c:v>5.6453948850604667E-2</c:v>
                </c:pt>
                <c:pt idx="12">
                  <c:v>5.7247908278612078E-2</c:v>
                </c:pt>
                <c:pt idx="13">
                  <c:v>5.7238648318666117E-2</c:v>
                </c:pt>
                <c:pt idx="14">
                  <c:v>5.5953802937189365E-2</c:v>
                </c:pt>
                <c:pt idx="15">
                  <c:v>5.6061435365951817E-2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DB-4D78-908F-093106555D10}"/>
            </c:ext>
          </c:extLst>
        </c:ser>
        <c:ser>
          <c:idx val="1"/>
          <c:order val="1"/>
          <c:tx>
            <c:strRef>
              <c:f>'Dados - Anual'!$F$24</c:f>
              <c:strCache>
                <c:ptCount val="1"/>
                <c:pt idx="0">
                  <c:v>Arrecadação - rural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numRef>
              <c:f>'Dados - Anual'!$A$30:$A$45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'Dados - Anual'!$F$30:$F$44</c:f>
              <c:numCache>
                <c:formatCode>0.00%</c:formatCode>
                <c:ptCount val="15"/>
                <c:pt idx="0">
                  <c:v>1.5461923393514873E-3</c:v>
                </c:pt>
                <c:pt idx="1">
                  <c:v>1.6860136986864877E-3</c:v>
                </c:pt>
                <c:pt idx="2">
                  <c:v>1.6133926777168492E-3</c:v>
                </c:pt>
                <c:pt idx="3">
                  <c:v>1.5423000765198884E-3</c:v>
                </c:pt>
                <c:pt idx="4">
                  <c:v>1.5792512353556768E-3</c:v>
                </c:pt>
                <c:pt idx="5">
                  <c:v>1.5606246194175917E-3</c:v>
                </c:pt>
                <c:pt idx="6">
                  <c:v>1.5989742114652437E-3</c:v>
                </c:pt>
                <c:pt idx="7">
                  <c:v>1.3693566721481344E-3</c:v>
                </c:pt>
                <c:pt idx="8">
                  <c:v>1.2389640245254112E-3</c:v>
                </c:pt>
                <c:pt idx="9">
                  <c:v>1.223849923612701E-3</c:v>
                </c:pt>
                <c:pt idx="10">
                  <c:v>1.1969680100939613E-3</c:v>
                </c:pt>
                <c:pt idx="11">
                  <c:v>1.1546284200784017E-3</c:v>
                </c:pt>
                <c:pt idx="12">
                  <c:v>1.1542162662388847E-3</c:v>
                </c:pt>
                <c:pt idx="13">
                  <c:v>1.1810393556142009E-3</c:v>
                </c:pt>
                <c:pt idx="14">
                  <c:v>1.2636894895064696E-3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DB-4D78-908F-093106555D10}"/>
            </c:ext>
          </c:extLst>
        </c:ser>
        <c:ser>
          <c:idx val="2"/>
          <c:order val="2"/>
          <c:tx>
            <c:strRef>
              <c:f>'Dados - Anual'!$G$24</c:f>
              <c:strCache>
                <c:ptCount val="1"/>
                <c:pt idx="0">
                  <c:v>Benefícios - urbana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numRef>
              <c:f>'Dados - Anual'!$A$30:$A$45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'Dados - Anual'!$G$30:$G$45</c:f>
              <c:numCache>
                <c:formatCode>0.0%</c:formatCode>
                <c:ptCount val="16"/>
                <c:pt idx="0">
                  <c:v>4.7679768746352526E-2</c:v>
                </c:pt>
                <c:pt idx="1">
                  <c:v>5.0394274891461734E-2</c:v>
                </c:pt>
                <c:pt idx="2">
                  <c:v>5.2355588480433361E-2</c:v>
                </c:pt>
                <c:pt idx="3">
                  <c:v>5.4681201725073972E-2</c:v>
                </c:pt>
                <c:pt idx="4">
                  <c:v>5.5324320876937304E-2</c:v>
                </c:pt>
                <c:pt idx="5">
                  <c:v>5.4669355731700897E-2</c:v>
                </c:pt>
                <c:pt idx="6">
                  <c:v>5.1338315632199441E-2</c:v>
                </c:pt>
                <c:pt idx="7">
                  <c:v>5.2754186357410665E-2</c:v>
                </c:pt>
                <c:pt idx="8">
                  <c:v>5.1152163519459823E-2</c:v>
                </c:pt>
                <c:pt idx="9">
                  <c:v>5.0270598758208399E-2</c:v>
                </c:pt>
                <c:pt idx="10">
                  <c:v>5.097951925699002E-2</c:v>
                </c:pt>
                <c:pt idx="11">
                  <c:v>5.1888294738219251E-2</c:v>
                </c:pt>
                <c:pt idx="12">
                  <c:v>5.2864020232740075E-2</c:v>
                </c:pt>
                <c:pt idx="13">
                  <c:v>5.6381144717721619E-2</c:v>
                </c:pt>
                <c:pt idx="14">
                  <c:v>6.335621675363709E-2</c:v>
                </c:pt>
                <c:pt idx="15">
                  <c:v>6.7059639539748889E-2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DB-4D78-908F-093106555D10}"/>
            </c:ext>
          </c:extLst>
        </c:ser>
        <c:ser>
          <c:idx val="3"/>
          <c:order val="3"/>
          <c:tx>
            <c:strRef>
              <c:f>'Dados - Anual'!$H$24</c:f>
              <c:strCache>
                <c:ptCount val="1"/>
                <c:pt idx="0">
                  <c:v>Benefícios - rural</c:v>
                </c:pt>
              </c:strCache>
            </c:strRef>
          </c:tx>
          <c:spPr>
            <a:solidFill>
              <a:srgbClr val="C00000"/>
            </a:solidFill>
          </c:spPr>
          <c:invertIfNegative val="0"/>
          <c:cat>
            <c:numRef>
              <c:f>'Dados - Anual'!$A$30:$A$45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'Dados - Anual'!$H$30:$H$45</c:f>
              <c:numCache>
                <c:formatCode>0.0%</c:formatCode>
                <c:ptCount val="16"/>
                <c:pt idx="0">
                  <c:v>1.1446650197505331E-2</c:v>
                </c:pt>
                <c:pt idx="1">
                  <c:v>1.1967714993465049E-2</c:v>
                </c:pt>
                <c:pt idx="2">
                  <c:v>1.1876660968973492E-2</c:v>
                </c:pt>
                <c:pt idx="3">
                  <c:v>1.2586453270597184E-2</c:v>
                </c:pt>
                <c:pt idx="4">
                  <c:v>1.3398958381961753E-2</c:v>
                </c:pt>
                <c:pt idx="5">
                  <c:v>1.3446648189910818E-2</c:v>
                </c:pt>
                <c:pt idx="6">
                  <c:v>1.2833597100452711E-2</c:v>
                </c:pt>
                <c:pt idx="7">
                  <c:v>1.4714673754974577E-2</c:v>
                </c:pt>
                <c:pt idx="8">
                  <c:v>1.4434194971937276E-2</c:v>
                </c:pt>
                <c:pt idx="9">
                  <c:v>1.403782302589773E-2</c:v>
                </c:pt>
                <c:pt idx="10">
                  <c:v>1.4774434740247642E-2</c:v>
                </c:pt>
                <c:pt idx="11">
                  <c:v>1.5071314266747009E-2</c:v>
                </c:pt>
                <c:pt idx="12">
                  <c:v>1.5349244127214702E-2</c:v>
                </c:pt>
                <c:pt idx="13">
                  <c:v>1.6351609138579127E-2</c:v>
                </c:pt>
                <c:pt idx="14">
                  <c:v>1.7783386344875245E-2</c:v>
                </c:pt>
                <c:pt idx="15">
                  <c:v>1.8412926592884474E-2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8DB-4D78-908F-093106555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0525824"/>
        <c:axId val="110552192"/>
      </c:barChart>
      <c:catAx>
        <c:axId val="110525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110552192"/>
        <c:crosses val="autoZero"/>
        <c:auto val="1"/>
        <c:lblAlgn val="ctr"/>
        <c:lblOffset val="100"/>
        <c:noMultiLvlLbl val="0"/>
      </c:catAx>
      <c:valAx>
        <c:axId val="110552192"/>
        <c:scaling>
          <c:orientation val="minMax"/>
          <c:max val="7.5000000000000011E-2"/>
          <c:min val="0"/>
        </c:scaling>
        <c:delete val="0"/>
        <c:axPos val="l"/>
        <c:majorGridlines/>
        <c:numFmt formatCode="0.0%" sourceLinked="1"/>
        <c:majorTickMark val="none"/>
        <c:minorTickMark val="none"/>
        <c:tickLblPos val="nextTo"/>
        <c:crossAx val="110525824"/>
        <c:crosses val="autoZero"/>
        <c:crossBetween val="between"/>
        <c:majorUnit val="1.5000000000000003E-2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Contribuições sociais</a:t>
            </a:r>
            <a:r>
              <a:rPr lang="es-ES" baseline="0"/>
              <a:t> x Benefícios assistenciais e déficit da previdência (% do PIB)</a:t>
            </a:r>
            <a:endParaRPr lang="es-ES"/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'Dados - Anual'!$L$24</c:f>
              <c:strCache>
                <c:ptCount val="1"/>
                <c:pt idx="0">
                  <c:v>Déficit RGPS</c:v>
                </c:pt>
              </c:strCache>
            </c:strRef>
          </c:tx>
          <c:spPr>
            <a:solidFill>
              <a:srgbClr val="C00000"/>
            </a:solidFill>
          </c:spPr>
          <c:invertIfNegative val="0"/>
          <c:cat>
            <c:numRef>
              <c:f>'Dados - Anual'!$A$25:$A$45</c:f>
              <c:numCache>
                <c:formatCode>General</c:formatCode>
                <c:ptCount val="21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</c:numCache>
            </c:numRef>
          </c:cat>
          <c:val>
            <c:numRef>
              <c:f>'Dados - Anual'!$L$25:$L$45</c:f>
              <c:numCache>
                <c:formatCode>0.0%</c:formatCode>
                <c:ptCount val="21"/>
                <c:pt idx="0">
                  <c:v>-2.9300901261263071E-3</c:v>
                </c:pt>
                <c:pt idx="1">
                  <c:v>-7.075214187461952E-3</c:v>
                </c:pt>
                <c:pt idx="2">
                  <c:v>-8.7107183050465289E-3</c:v>
                </c:pt>
                <c:pt idx="3">
                  <c:v>-8.3996434741125323E-3</c:v>
                </c:pt>
                <c:pt idx="4">
                  <c:v>-9.7557767196901415E-3</c:v>
                </c:pt>
                <c:pt idx="5">
                  <c:v>-1.1418004226293403E-2</c:v>
                </c:pt>
                <c:pt idx="6">
                  <c:v>-1.536985894357315E-2</c:v>
                </c:pt>
                <c:pt idx="7">
                  <c:v>-1.6337816854904784E-2</c:v>
                </c:pt>
                <c:pt idx="8">
                  <c:v>-1.7311481187798891E-2</c:v>
                </c:pt>
                <c:pt idx="9">
                  <c:v>-1.7458384986458804E-2</c:v>
                </c:pt>
                <c:pt idx="10">
                  <c:v>-1.649901286593479E-2</c:v>
                </c:pt>
                <c:pt idx="11">
                  <c:v>-1.164277597333789E-2</c:v>
                </c:pt>
                <c:pt idx="12">
                  <c:v>-1.2861510851742398E-2</c:v>
                </c:pt>
                <c:pt idx="13">
                  <c:v>-1.103753594204835E-2</c:v>
                </c:pt>
                <c:pt idx="14">
                  <c:v>-8.1222979047921376E-3</c:v>
                </c:pt>
                <c:pt idx="15">
                  <c:v>-8.4790973658137661E-3</c:v>
                </c:pt>
                <c:pt idx="16">
                  <c:v>-9.3510317342831786E-3</c:v>
                </c:pt>
                <c:pt idx="17">
                  <c:v>-9.8111398151038212E-3</c:v>
                </c:pt>
                <c:pt idx="18">
                  <c:v>-1.4313066165103923E-2</c:v>
                </c:pt>
                <c:pt idx="19">
                  <c:v>-2.3922113495033762E-2</c:v>
                </c:pt>
                <c:pt idx="20">
                  <c:v>-2.7984609750622093E-2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99-4CDF-868B-9F3E613FAF25}"/>
            </c:ext>
          </c:extLst>
        </c:ser>
        <c:ser>
          <c:idx val="2"/>
          <c:order val="1"/>
          <c:tx>
            <c:strRef>
              <c:f>'Dados - Anual'!$N$24</c:f>
              <c:strCache>
                <c:ptCount val="1"/>
                <c:pt idx="0">
                  <c:v>BPC/LOAS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numRef>
              <c:f>'Dados - Anual'!$A$25:$A$45</c:f>
              <c:numCache>
                <c:formatCode>General</c:formatCode>
                <c:ptCount val="21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</c:numCache>
            </c:numRef>
          </c:cat>
          <c:val>
            <c:numRef>
              <c:f>'Dados - Anual'!$N$25:$N$45</c:f>
              <c:numCache>
                <c:formatCode>0.0%</c:formatCode>
                <c:ptCount val="21"/>
                <c:pt idx="6">
                  <c:v>-2.5891272213257439E-3</c:v>
                </c:pt>
                <c:pt idx="7">
                  <c:v>-3.8319409966078599E-3</c:v>
                </c:pt>
                <c:pt idx="8">
                  <c:v>-4.2629378403013906E-3</c:v>
                </c:pt>
                <c:pt idx="9">
                  <c:v>-4.8305012338712401E-3</c:v>
                </c:pt>
                <c:pt idx="10">
                  <c:v>-5.2171398788706021E-3</c:v>
                </c:pt>
                <c:pt idx="11">
                  <c:v>-5.1566596108752367E-3</c:v>
                </c:pt>
                <c:pt idx="12">
                  <c:v>-5.6842997878249887E-3</c:v>
                </c:pt>
                <c:pt idx="13">
                  <c:v>-5.790886591471563E-3</c:v>
                </c:pt>
                <c:pt idx="14">
                  <c:v>-5.766383382839981E-3</c:v>
                </c:pt>
                <c:pt idx="15">
                  <c:v>-6.1359898063164109E-3</c:v>
                </c:pt>
                <c:pt idx="16">
                  <c:v>-6.3664644660374175E-3</c:v>
                </c:pt>
                <c:pt idx="17">
                  <c:v>-6.6721021204048563E-3</c:v>
                </c:pt>
                <c:pt idx="18">
                  <c:v>-7.0947083080236169E-3</c:v>
                </c:pt>
                <c:pt idx="19">
                  <c:v>-7.8268575058726489E-3</c:v>
                </c:pt>
                <c:pt idx="20">
                  <c:v>-8.1953845773447952E-3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99-4CDF-868B-9F3E613FAF25}"/>
            </c:ext>
          </c:extLst>
        </c:ser>
        <c:ser>
          <c:idx val="4"/>
          <c:order val="2"/>
          <c:tx>
            <c:strRef>
              <c:f>'Dados - Anual'!$P$24</c:f>
              <c:strCache>
                <c:ptCount val="1"/>
                <c:pt idx="0">
                  <c:v>COFINS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numRef>
              <c:f>'Dados - Anual'!$A$25:$A$45</c:f>
              <c:numCache>
                <c:formatCode>General</c:formatCode>
                <c:ptCount val="21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</c:numCache>
            </c:numRef>
          </c:cat>
          <c:val>
            <c:numRef>
              <c:f>'Dados - Anual'!$P$25:$P$45</c:f>
              <c:numCache>
                <c:formatCode>0.0%</c:formatCode>
                <c:ptCount val="21"/>
                <c:pt idx="0">
                  <c:v>2.0074768506476319E-2</c:v>
                </c:pt>
                <c:pt idx="1">
                  <c:v>1.8653531193764211E-2</c:v>
                </c:pt>
                <c:pt idx="2">
                  <c:v>2.948370824121983E-2</c:v>
                </c:pt>
                <c:pt idx="3">
                  <c:v>3.3211230402661635E-2</c:v>
                </c:pt>
                <c:pt idx="4">
                  <c:v>3.5050702706200747E-2</c:v>
                </c:pt>
                <c:pt idx="5">
                  <c:v>3.4973242593503581E-2</c:v>
                </c:pt>
                <c:pt idx="6">
                  <c:v>3.4579117938822908E-2</c:v>
                </c:pt>
                <c:pt idx="7">
                  <c:v>4.0244645060451077E-2</c:v>
                </c:pt>
                <c:pt idx="8">
                  <c:v>3.9888471730308801E-2</c:v>
                </c:pt>
                <c:pt idx="9">
                  <c:v>3.7967676741510817E-2</c:v>
                </c:pt>
                <c:pt idx="10">
                  <c:v>3.79358858690459E-2</c:v>
                </c:pt>
                <c:pt idx="11">
                  <c:v>3.9206311739889574E-2</c:v>
                </c:pt>
                <c:pt idx="12">
                  <c:v>3.5690292523687807E-2</c:v>
                </c:pt>
                <c:pt idx="13">
                  <c:v>3.6345314300588773E-2</c:v>
                </c:pt>
                <c:pt idx="14">
                  <c:v>3.6785718669999551E-2</c:v>
                </c:pt>
                <c:pt idx="15">
                  <c:v>3.6379339248643755E-2</c:v>
                </c:pt>
                <c:pt idx="16">
                  <c:v>3.8039700032029604E-2</c:v>
                </c:pt>
                <c:pt idx="17">
                  <c:v>3.4390727899560707E-2</c:v>
                </c:pt>
                <c:pt idx="18">
                  <c:v>3.3812688180897693E-2</c:v>
                </c:pt>
                <c:pt idx="19">
                  <c:v>3.2700299885721637E-2</c:v>
                </c:pt>
                <c:pt idx="20">
                  <c:v>3.570135809131645E-2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299-4CDF-868B-9F3E613FAF25}"/>
            </c:ext>
          </c:extLst>
        </c:ser>
        <c:ser>
          <c:idx val="5"/>
          <c:order val="3"/>
          <c:tx>
            <c:strRef>
              <c:f>'Dados - Anual'!$Q$24</c:f>
              <c:strCache>
                <c:ptCount val="1"/>
                <c:pt idx="0">
                  <c:v>PIS/PASEP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numRef>
              <c:f>'Dados - Anual'!$A$25:$A$45</c:f>
              <c:numCache>
                <c:formatCode>General</c:formatCode>
                <c:ptCount val="21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</c:numCache>
            </c:numRef>
          </c:cat>
          <c:val>
            <c:numRef>
              <c:f>'Dados - Anual'!$Q$25:$Q$45</c:f>
              <c:numCache>
                <c:formatCode>0.0%</c:formatCode>
                <c:ptCount val="21"/>
                <c:pt idx="0">
                  <c:v>7.9639331379333534E-3</c:v>
                </c:pt>
                <c:pt idx="1">
                  <c:v>7.4644753181085802E-3</c:v>
                </c:pt>
                <c:pt idx="2">
                  <c:v>8.9890205088500891E-3</c:v>
                </c:pt>
                <c:pt idx="3">
                  <c:v>8.3611639514376487E-3</c:v>
                </c:pt>
                <c:pt idx="4">
                  <c:v>8.6095275656917231E-3</c:v>
                </c:pt>
                <c:pt idx="5">
                  <c:v>8.5820517101624812E-3</c:v>
                </c:pt>
                <c:pt idx="6">
                  <c:v>9.9293070979303791E-3</c:v>
                </c:pt>
                <c:pt idx="7">
                  <c:v>1.0097369160698852E-2</c:v>
                </c:pt>
                <c:pt idx="8">
                  <c:v>9.9444939518266388E-3</c:v>
                </c:pt>
                <c:pt idx="9">
                  <c:v>1.0040999134725552E-2</c:v>
                </c:pt>
                <c:pt idx="10">
                  <c:v>9.7903866781399035E-3</c:v>
                </c:pt>
                <c:pt idx="11">
                  <c:v>1.0134329259295744E-2</c:v>
                </c:pt>
                <c:pt idx="12">
                  <c:v>9.5178019162571476E-3</c:v>
                </c:pt>
                <c:pt idx="13">
                  <c:v>1.049820064866167E-2</c:v>
                </c:pt>
                <c:pt idx="14">
                  <c:v>9.6203061106777225E-3</c:v>
                </c:pt>
                <c:pt idx="15">
                  <c:v>9.6385768526863237E-3</c:v>
                </c:pt>
                <c:pt idx="16">
                  <c:v>9.7602619817901293E-3</c:v>
                </c:pt>
                <c:pt idx="17">
                  <c:v>9.09222138807151E-3</c:v>
                </c:pt>
                <c:pt idx="18">
                  <c:v>8.9310011800736097E-3</c:v>
                </c:pt>
                <c:pt idx="19">
                  <c:v>8.6104452083425546E-3</c:v>
                </c:pt>
                <c:pt idx="20">
                  <c:v>9.489336472020082E-3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299-4CDF-868B-9F3E613FAF25}"/>
            </c:ext>
          </c:extLst>
        </c:ser>
        <c:ser>
          <c:idx val="6"/>
          <c:order val="4"/>
          <c:tx>
            <c:strRef>
              <c:f>'Dados - Anual'!$R$24</c:f>
              <c:strCache>
                <c:ptCount val="1"/>
                <c:pt idx="0">
                  <c:v>CSLL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numRef>
              <c:f>'Dados - Anual'!$A$25:$A$45</c:f>
              <c:numCache>
                <c:formatCode>General</c:formatCode>
                <c:ptCount val="21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</c:numCache>
            </c:numRef>
          </c:cat>
          <c:val>
            <c:numRef>
              <c:f>'Dados - Anual'!$R$25:$R$45</c:f>
              <c:numCache>
                <c:formatCode>0.0%</c:formatCode>
                <c:ptCount val="21"/>
                <c:pt idx="0">
                  <c:v>8.0757312587788205E-3</c:v>
                </c:pt>
                <c:pt idx="1">
                  <c:v>7.6621312532075027E-3</c:v>
                </c:pt>
                <c:pt idx="2">
                  <c:v>6.6840039060717931E-3</c:v>
                </c:pt>
                <c:pt idx="3">
                  <c:v>7.7081219691101334E-3</c:v>
                </c:pt>
                <c:pt idx="4">
                  <c:v>7.0799014647887444E-3</c:v>
                </c:pt>
                <c:pt idx="5">
                  <c:v>8.9314962953424264E-3</c:v>
                </c:pt>
                <c:pt idx="6">
                  <c:v>9.4035930004863003E-3</c:v>
                </c:pt>
                <c:pt idx="7">
                  <c:v>1.0162477174496714E-2</c:v>
                </c:pt>
                <c:pt idx="8">
                  <c:v>1.1906046638822844E-2</c:v>
                </c:pt>
                <c:pt idx="9">
                  <c:v>1.1630696012897675E-2</c:v>
                </c:pt>
                <c:pt idx="10">
                  <c:v>1.2672036928144488E-2</c:v>
                </c:pt>
                <c:pt idx="11">
                  <c:v>1.4345998510221449E-2</c:v>
                </c:pt>
                <c:pt idx="12">
                  <c:v>1.3516216920118085E-2</c:v>
                </c:pt>
                <c:pt idx="13">
                  <c:v>1.1933119444486618E-2</c:v>
                </c:pt>
                <c:pt idx="14">
                  <c:v>1.3472680319894381E-2</c:v>
                </c:pt>
                <c:pt idx="15">
                  <c:v>1.1743375656055547E-2</c:v>
                </c:pt>
                <c:pt idx="16">
                  <c:v>1.2050874275041016E-2</c:v>
                </c:pt>
                <c:pt idx="17">
                  <c:v>1.1214499318007954E-2</c:v>
                </c:pt>
                <c:pt idx="18">
                  <c:v>1.0076836561995949E-2</c:v>
                </c:pt>
                <c:pt idx="19">
                  <c:v>1.0886848527236594E-2</c:v>
                </c:pt>
                <c:pt idx="20">
                  <c:v>1.1491627506902706E-2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299-4CDF-868B-9F3E613FAF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11114496"/>
        <c:axId val="111120384"/>
      </c:barChart>
      <c:catAx>
        <c:axId val="111114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txPr>
          <a:bodyPr rot="-5400000" vert="horz"/>
          <a:lstStyle/>
          <a:p>
            <a:pPr>
              <a:defRPr/>
            </a:pPr>
            <a:endParaRPr lang="pt-BR"/>
          </a:p>
        </c:txPr>
        <c:crossAx val="111120384"/>
        <c:crosses val="autoZero"/>
        <c:auto val="1"/>
        <c:lblAlgn val="ctr"/>
        <c:lblOffset val="100"/>
        <c:noMultiLvlLbl val="0"/>
      </c:catAx>
      <c:valAx>
        <c:axId val="111120384"/>
        <c:scaling>
          <c:orientation val="minMax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111114496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Fluxos do Regime Geral da Previdência Social (esquerda) e Expectativa de vida (direita)</a:t>
            </a:r>
            <a:endParaRPr lang="es-E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'Dados - Anual'!$C$24</c:f>
              <c:strCache>
                <c:ptCount val="1"/>
                <c:pt idx="0">
                  <c:v>Arrecadação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numRef>
              <c:f>'Dados - Anual'!$A$25:$A$45</c:f>
              <c:numCache>
                <c:formatCode>General</c:formatCode>
                <c:ptCount val="21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</c:numCache>
            </c:numRef>
          </c:cat>
          <c:val>
            <c:numRef>
              <c:f>'Dados - Anual'!$C$25:$C$45</c:f>
              <c:numCache>
                <c:formatCode>0.0%</c:formatCode>
                <c:ptCount val="21"/>
                <c:pt idx="0">
                  <c:v>4.6488036185919908E-2</c:v>
                </c:pt>
                <c:pt idx="1">
                  <c:v>4.6175243436633359E-2</c:v>
                </c:pt>
                <c:pt idx="2">
                  <c:v>4.5108772578007258E-2</c:v>
                </c:pt>
                <c:pt idx="3">
                  <c:v>4.6464433468791658E-2</c:v>
                </c:pt>
                <c:pt idx="4">
                  <c:v>4.7495063758617798E-2</c:v>
                </c:pt>
                <c:pt idx="5">
                  <c:v>4.7708414717564471E-2</c:v>
                </c:pt>
                <c:pt idx="6">
                  <c:v>4.6992130941353627E-2</c:v>
                </c:pt>
                <c:pt idx="7">
                  <c:v>4.7894432594502066E-2</c:v>
                </c:pt>
                <c:pt idx="8">
                  <c:v>4.9956173807872248E-2</c:v>
                </c:pt>
                <c:pt idx="9">
                  <c:v>5.1264894272440235E-2</c:v>
                </c:pt>
                <c:pt idx="10">
                  <c:v>5.1616991055676922E-2</c:v>
                </c:pt>
                <c:pt idx="11">
                  <c:v>5.2529136759314268E-2</c:v>
                </c:pt>
                <c:pt idx="12">
                  <c:v>5.4607349260642847E-2</c:v>
                </c:pt>
                <c:pt idx="13">
                  <c:v>5.4548822549348765E-2</c:v>
                </c:pt>
                <c:pt idx="14">
                  <c:v>5.6186123879313994E-2</c:v>
                </c:pt>
                <c:pt idx="15">
                  <c:v>5.7274856631423891E-2</c:v>
                </c:pt>
                <c:pt idx="16">
                  <c:v>5.7608577270683074E-2</c:v>
                </c:pt>
                <c:pt idx="17">
                  <c:v>5.8402124544850963E-2</c:v>
                </c:pt>
                <c:pt idx="18">
                  <c:v>5.8419687674280303E-2</c:v>
                </c:pt>
                <c:pt idx="19">
                  <c:v>5.7217492420455443E-2</c:v>
                </c:pt>
                <c:pt idx="20">
                  <c:v>5.7487956382011283E-2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35-417E-98C0-FF826ACB72C7}"/>
            </c:ext>
          </c:extLst>
        </c:ser>
        <c:ser>
          <c:idx val="2"/>
          <c:order val="2"/>
          <c:tx>
            <c:strRef>
              <c:f>'Dados - Anual'!$D$24</c:f>
              <c:strCache>
                <c:ptCount val="1"/>
                <c:pt idx="0">
                  <c:v>Benefícios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numRef>
              <c:f>'Dados - Anual'!$A$25:$A$45</c:f>
              <c:numCache>
                <c:formatCode>General</c:formatCode>
                <c:ptCount val="21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</c:numCache>
            </c:numRef>
          </c:cat>
          <c:val>
            <c:numRef>
              <c:f>'Dados - Anual'!$D$25:$D$45</c:f>
              <c:numCache>
                <c:formatCode>0.0%</c:formatCode>
                <c:ptCount val="21"/>
                <c:pt idx="0">
                  <c:v>4.9418126312046215E-2</c:v>
                </c:pt>
                <c:pt idx="1">
                  <c:v>5.3250457624095311E-2</c:v>
                </c:pt>
                <c:pt idx="2">
                  <c:v>5.3819490883053787E-2</c:v>
                </c:pt>
                <c:pt idx="3">
                  <c:v>5.486407694290419E-2</c:v>
                </c:pt>
                <c:pt idx="4">
                  <c:v>5.7250840478307939E-2</c:v>
                </c:pt>
                <c:pt idx="5">
                  <c:v>5.9126418943857874E-2</c:v>
                </c:pt>
                <c:pt idx="6">
                  <c:v>6.2361989884926777E-2</c:v>
                </c:pt>
                <c:pt idx="7">
                  <c:v>6.423224944940685E-2</c:v>
                </c:pt>
                <c:pt idx="8">
                  <c:v>6.7267654995671139E-2</c:v>
                </c:pt>
                <c:pt idx="9">
                  <c:v>6.8723279258899039E-2</c:v>
                </c:pt>
                <c:pt idx="10">
                  <c:v>6.8116003921611712E-2</c:v>
                </c:pt>
                <c:pt idx="11">
                  <c:v>6.4171912732652159E-2</c:v>
                </c:pt>
                <c:pt idx="12">
                  <c:v>6.7468860112385245E-2</c:v>
                </c:pt>
                <c:pt idx="13">
                  <c:v>6.5586358491397115E-2</c:v>
                </c:pt>
                <c:pt idx="14">
                  <c:v>6.4308421784106132E-2</c:v>
                </c:pt>
                <c:pt idx="15">
                  <c:v>6.5753953997237657E-2</c:v>
                </c:pt>
                <c:pt idx="16">
                  <c:v>6.6959609004966253E-2</c:v>
                </c:pt>
                <c:pt idx="17">
                  <c:v>6.8213264359954784E-2</c:v>
                </c:pt>
                <c:pt idx="18">
                  <c:v>7.2732753839384226E-2</c:v>
                </c:pt>
                <c:pt idx="19">
                  <c:v>8.1139605915489202E-2</c:v>
                </c:pt>
                <c:pt idx="20">
                  <c:v>8.5472566132633376E-2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35-417E-98C0-FF826ACB72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11416448"/>
        <c:axId val="111417984"/>
      </c:barChart>
      <c:lineChart>
        <c:grouping val="stacked"/>
        <c:varyColors val="0"/>
        <c:ser>
          <c:idx val="0"/>
          <c:order val="0"/>
          <c:tx>
            <c:strRef>
              <c:f>'Dados - Anual'!$B$24</c:f>
              <c:strCache>
                <c:ptCount val="1"/>
                <c:pt idx="0">
                  <c:v>Expec. Vida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'Dados - Anual'!$A$25:$A$45</c:f>
              <c:numCache>
                <c:formatCode>General</c:formatCode>
                <c:ptCount val="21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</c:numCache>
            </c:numRef>
          </c:cat>
          <c:val>
            <c:numRef>
              <c:f>'Dados - Anual'!$B$25:$B$45</c:f>
              <c:numCache>
                <c:formatCode>_-* #,##0.0_-;\-* #,##0.0_-;_-* "-"??_-;_-@_-</c:formatCode>
                <c:ptCount val="21"/>
                <c:pt idx="0">
                  <c:v>68.616390243902444</c:v>
                </c:pt>
                <c:pt idx="1">
                  <c:v>69.113097560975618</c:v>
                </c:pt>
                <c:pt idx="2">
                  <c:v>69.591292682926834</c:v>
                </c:pt>
                <c:pt idx="3">
                  <c:v>69.825672146897105</c:v>
                </c:pt>
                <c:pt idx="4">
                  <c:v>70.283509012311455</c:v>
                </c:pt>
                <c:pt idx="5">
                  <c:v>70.726992342104026</c:v>
                </c:pt>
                <c:pt idx="6">
                  <c:v>71.158393665695002</c:v>
                </c:pt>
                <c:pt idx="7">
                  <c:v>71.579980097029392</c:v>
                </c:pt>
                <c:pt idx="8">
                  <c:v>71.989380010308778</c:v>
                </c:pt>
                <c:pt idx="9">
                  <c:v>72.387502412443695</c:v>
                </c:pt>
                <c:pt idx="10">
                  <c:v>72.772617106741833</c:v>
                </c:pt>
                <c:pt idx="11">
                  <c:v>73.14561210517067</c:v>
                </c:pt>
                <c:pt idx="12">
                  <c:v>73.507215354594578</c:v>
                </c:pt>
                <c:pt idx="13">
                  <c:v>73.856994611286666</c:v>
                </c:pt>
                <c:pt idx="14">
                  <c:v>74.195954082863111</c:v>
                </c:pt>
                <c:pt idx="15">
                  <c:v>74.523301370466726</c:v>
                </c:pt>
                <c:pt idx="16">
                  <c:v>74.838875455045653</c:v>
                </c:pt>
                <c:pt idx="17">
                  <c:v>75.143353565118701</c:v>
                </c:pt>
                <c:pt idx="18">
                  <c:v>75.491737777276171</c:v>
                </c:pt>
                <c:pt idx="19">
                  <c:v>75.8</c:v>
                </c:pt>
                <c:pt idx="20">
                  <c:v>75.990340055605245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E35-417E-98C0-FF826ACB72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429504"/>
        <c:axId val="111427968"/>
      </c:lineChart>
      <c:catAx>
        <c:axId val="11141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11417984"/>
        <c:crosses val="autoZero"/>
        <c:auto val="1"/>
        <c:lblAlgn val="ctr"/>
        <c:lblOffset val="100"/>
        <c:noMultiLvlLbl val="0"/>
      </c:catAx>
      <c:valAx>
        <c:axId val="111417984"/>
        <c:scaling>
          <c:orientation val="minMax"/>
          <c:min val="4.0000000000000008E-2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111416448"/>
        <c:crosses val="autoZero"/>
        <c:crossBetween val="between"/>
      </c:valAx>
      <c:valAx>
        <c:axId val="111427968"/>
        <c:scaling>
          <c:orientation val="minMax"/>
          <c:max val="78"/>
          <c:min val="68"/>
        </c:scaling>
        <c:delete val="0"/>
        <c:axPos val="r"/>
        <c:numFmt formatCode="#,##0" sourceLinked="0"/>
        <c:majorTickMark val="out"/>
        <c:minorTickMark val="none"/>
        <c:tickLblPos val="nextTo"/>
        <c:crossAx val="111429504"/>
        <c:crosses val="max"/>
        <c:crossBetween val="between"/>
        <c:majorUnit val="2"/>
      </c:valAx>
      <c:catAx>
        <c:axId val="1114295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1427968"/>
        <c:crosses val="autoZero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Despesa</a:t>
            </a:r>
            <a:r>
              <a:rPr lang="es-ES" baseline="0"/>
              <a:t> previdenciária (% do PIB) x </a:t>
            </a:r>
            <a:r>
              <a:rPr lang="es-ES" sz="1200" b="1" i="0" u="none" strike="noStrike" baseline="0">
                <a:effectLst/>
              </a:rPr>
              <a:t>Ano em que expectativa de vida atingiu 75 anos</a:t>
            </a:r>
            <a:endParaRPr lang="es-ES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pPr>
              <a:solidFill>
                <a:schemeClr val="tx2">
                  <a:lumMod val="50000"/>
                </a:schemeClr>
              </a:solidFill>
            </c:spPr>
          </c:marker>
          <c:dPt>
            <c:idx val="0"/>
            <c:marker>
              <c:spPr>
                <a:solidFill>
                  <a:srgbClr val="00B05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340B-4B8F-9D1F-2D659A679B80}"/>
              </c:ext>
            </c:extLst>
          </c:dPt>
          <c:dPt>
            <c:idx val="30"/>
            <c:marker>
              <c:spPr>
                <a:solidFill>
                  <a:srgbClr val="C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340B-4B8F-9D1F-2D659A679B80}"/>
              </c:ext>
            </c:extLst>
          </c:dPt>
          <c:xVal>
            <c:numRef>
              <c:f>'Comparativo - Brasil x OECD'!$B$2:$B$33</c:f>
              <c:numCache>
                <c:formatCode>General</c:formatCode>
                <c:ptCount val="32"/>
                <c:pt idx="0">
                  <c:v>2014</c:v>
                </c:pt>
                <c:pt idx="1">
                  <c:v>1988</c:v>
                </c:pt>
                <c:pt idx="2">
                  <c:v>1985</c:v>
                </c:pt>
                <c:pt idx="3">
                  <c:v>1987</c:v>
                </c:pt>
                <c:pt idx="4">
                  <c:v>1980</c:v>
                </c:pt>
                <c:pt idx="5">
                  <c:v>1990</c:v>
                </c:pt>
                <c:pt idx="6">
                  <c:v>1991</c:v>
                </c:pt>
                <c:pt idx="7">
                  <c:v>1991</c:v>
                </c:pt>
                <c:pt idx="8">
                  <c:v>1984</c:v>
                </c:pt>
                <c:pt idx="9">
                  <c:v>1990</c:v>
                </c:pt>
                <c:pt idx="10">
                  <c:v>1985</c:v>
                </c:pt>
                <c:pt idx="11">
                  <c:v>2011</c:v>
                </c:pt>
                <c:pt idx="12">
                  <c:v>1992</c:v>
                </c:pt>
                <c:pt idx="13">
                  <c:v>1984</c:v>
                </c:pt>
                <c:pt idx="14">
                  <c:v>1999</c:v>
                </c:pt>
                <c:pt idx="15">
                  <c:v>1990</c:v>
                </c:pt>
                <c:pt idx="16">
                  <c:v>2004</c:v>
                </c:pt>
                <c:pt idx="17">
                  <c:v>1980</c:v>
                </c:pt>
                <c:pt idx="18">
                  <c:v>1990</c:v>
                </c:pt>
                <c:pt idx="19">
                  <c:v>1980</c:v>
                </c:pt>
                <c:pt idx="20">
                  <c:v>2006</c:v>
                </c:pt>
                <c:pt idx="21">
                  <c:v>1995</c:v>
                </c:pt>
                <c:pt idx="22">
                  <c:v>2010</c:v>
                </c:pt>
                <c:pt idx="23">
                  <c:v>1980</c:v>
                </c:pt>
                <c:pt idx="24">
                  <c:v>1980</c:v>
                </c:pt>
                <c:pt idx="25">
                  <c:v>1980</c:v>
                </c:pt>
                <c:pt idx="26">
                  <c:v>2011</c:v>
                </c:pt>
                <c:pt idx="27">
                  <c:v>1987</c:v>
                </c:pt>
                <c:pt idx="28">
                  <c:v>1990</c:v>
                </c:pt>
                <c:pt idx="29">
                  <c:v>2004</c:v>
                </c:pt>
                <c:pt idx="30">
                  <c:v>1992</c:v>
                </c:pt>
                <c:pt idx="31">
                  <c:v>1999</c:v>
                </c:pt>
              </c:numCache>
            </c:numRef>
          </c:xVal>
          <c:yVal>
            <c:numRef>
              <c:f>'Comparativo - Brasil x OECD'!$C$2:$C$33</c:f>
              <c:numCache>
                <c:formatCode>_-* #,##0.0_-;\-* #,##0.0_-;_-* "-"??_-;_-@_-</c:formatCode>
                <c:ptCount val="32"/>
                <c:pt idx="0">
                  <c:v>6.8213264359954788</c:v>
                </c:pt>
                <c:pt idx="1">
                  <c:v>2.8768754465348998</c:v>
                </c:pt>
                <c:pt idx="2">
                  <c:v>11.391741760291</c:v>
                </c:pt>
                <c:pt idx="3">
                  <c:v>9.2549264471303996</c:v>
                </c:pt>
                <c:pt idx="4">
                  <c:v>3.0423499479240999</c:v>
                </c:pt>
                <c:pt idx="5">
                  <c:v>5.7659696530839</c:v>
                </c:pt>
                <c:pt idx="6">
                  <c:v>5.2491928409595996</c:v>
                </c:pt>
                <c:pt idx="7">
                  <c:v>8.4762041350229005</c:v>
                </c:pt>
                <c:pt idx="8">
                  <c:v>10.282069899983</c:v>
                </c:pt>
                <c:pt idx="9">
                  <c:v>9.4693853013130003</c:v>
                </c:pt>
                <c:pt idx="10">
                  <c:v>8.6814855674216993</c:v>
                </c:pt>
                <c:pt idx="11">
                  <c:v>9.9715349152274992</c:v>
                </c:pt>
                <c:pt idx="12">
                  <c:v>4.9934723974624999</c:v>
                </c:pt>
                <c:pt idx="13">
                  <c:v>10.768907988814</c:v>
                </c:pt>
                <c:pt idx="14">
                  <c:v>2.4986346208139998</c:v>
                </c:pt>
                <c:pt idx="15">
                  <c:v>8.1541337973928005</c:v>
                </c:pt>
                <c:pt idx="16">
                  <c:v>1.0807754394243001</c:v>
                </c:pt>
                <c:pt idx="17">
                  <c:v>6.3844331569491999</c:v>
                </c:pt>
                <c:pt idx="18">
                  <c:v>7.3133884889224996</c:v>
                </c:pt>
                <c:pt idx="19">
                  <c:v>4.5251692098455996</c:v>
                </c:pt>
                <c:pt idx="20">
                  <c:v>11.461029949124001</c:v>
                </c:pt>
                <c:pt idx="21">
                  <c:v>7.1967172581336998</c:v>
                </c:pt>
                <c:pt idx="22">
                  <c:v>6.9657444297177999</c:v>
                </c:pt>
                <c:pt idx="23">
                  <c:v>6.2276741944653997</c:v>
                </c:pt>
                <c:pt idx="24">
                  <c:v>6.9463176115906</c:v>
                </c:pt>
                <c:pt idx="25">
                  <c:v>5.7953228937326999</c:v>
                </c:pt>
                <c:pt idx="26">
                  <c:v>7.5433084325311004</c:v>
                </c:pt>
                <c:pt idx="27">
                  <c:v>5.2635725033367002</c:v>
                </c:pt>
                <c:pt idx="28">
                  <c:v>5.8248847074777999</c:v>
                </c:pt>
                <c:pt idx="29">
                  <c:v>3.8396440041678002</c:v>
                </c:pt>
                <c:pt idx="30">
                  <c:v>6.7238997677723003</c:v>
                </c:pt>
                <c:pt idx="31">
                  <c:v>10.433607461844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40B-4B8F-9D1F-2D659A679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241088"/>
        <c:axId val="111242624"/>
      </c:scatterChart>
      <c:valAx>
        <c:axId val="111241088"/>
        <c:scaling>
          <c:orientation val="minMax"/>
          <c:max val="2015"/>
          <c:min val="1980"/>
        </c:scaling>
        <c:delete val="0"/>
        <c:axPos val="b"/>
        <c:numFmt formatCode="General" sourceLinked="1"/>
        <c:majorTickMark val="none"/>
        <c:minorTickMark val="none"/>
        <c:tickLblPos val="nextTo"/>
        <c:crossAx val="111242624"/>
        <c:crosses val="autoZero"/>
        <c:crossBetween val="midCat"/>
        <c:majorUnit val="5"/>
      </c:valAx>
      <c:valAx>
        <c:axId val="111242624"/>
        <c:scaling>
          <c:orientation val="minMax"/>
          <c:max val="12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crossAx val="111241088"/>
        <c:crosses val="autoZero"/>
        <c:crossBetween val="midCat"/>
        <c:majorUnit val="2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es-ES" sz="1200" b="1" i="0" u="none" strike="noStrike" baseline="0">
                <a:effectLst/>
              </a:rPr>
              <a:t>Despesa previdenciária (% do PIB) x PIB per capita em $ 1.000 PPP</a:t>
            </a:r>
            <a:endParaRPr lang="pt-BR" sz="1200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dPt>
            <c:idx val="0"/>
            <c:marker>
              <c:spPr>
                <a:solidFill>
                  <a:srgbClr val="00B050"/>
                </a:solidFill>
                <a:ln w="9525">
                  <a:solidFill>
                    <a:schemeClr val="tx2">
                      <a:lumMod val="5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821E-4279-980E-671C2B914C95}"/>
              </c:ext>
            </c:extLst>
          </c:dPt>
          <c:dPt>
            <c:idx val="30"/>
            <c:marker>
              <c:spPr>
                <a:solidFill>
                  <a:srgbClr val="C00000"/>
                </a:solidFill>
                <a:ln w="9525">
                  <a:solidFill>
                    <a:schemeClr val="tx2">
                      <a:lumMod val="5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821E-4279-980E-671C2B914C95}"/>
              </c:ext>
            </c:extLst>
          </c:dPt>
          <c:xVal>
            <c:numRef>
              <c:f>'Comparativo - Brasil x OECD'!$I$2:$I$36</c:f>
              <c:numCache>
                <c:formatCode>_-* #,##0.0_-;\-* #,##0.0_-;_-* "-"??_-;_-@_-</c:formatCode>
                <c:ptCount val="35"/>
                <c:pt idx="0">
                  <c:v>14.827</c:v>
                </c:pt>
                <c:pt idx="1">
                  <c:v>41.762999999999998</c:v>
                </c:pt>
                <c:pt idx="2">
                  <c:v>44.021999999999998</c:v>
                </c:pt>
                <c:pt idx="3">
                  <c:v>40.859000000000002</c:v>
                </c:pt>
                <c:pt idx="4">
                  <c:v>41.564999999999998</c:v>
                </c:pt>
                <c:pt idx="5">
                  <c:v>28.603999999999999</c:v>
                </c:pt>
                <c:pt idx="6">
                  <c:v>43.314</c:v>
                </c:pt>
                <c:pt idx="7">
                  <c:v>40.250999999999998</c:v>
                </c:pt>
                <c:pt idx="8">
                  <c:v>37.325000000000003</c:v>
                </c:pt>
                <c:pt idx="9">
                  <c:v>42.143000000000001</c:v>
                </c:pt>
                <c:pt idx="10">
                  <c:v>26.626000000000001</c:v>
                </c:pt>
                <c:pt idx="11">
                  <c:v>22.603000000000002</c:v>
                </c:pt>
                <c:pt idx="12">
                  <c:v>45.673999999999999</c:v>
                </c:pt>
                <c:pt idx="13">
                  <c:v>35.871000000000002</c:v>
                </c:pt>
                <c:pt idx="14">
                  <c:v>31.327000000000002</c:v>
                </c:pt>
                <c:pt idx="15">
                  <c:v>91.072999999999993</c:v>
                </c:pt>
                <c:pt idx="16">
                  <c:v>15.754</c:v>
                </c:pt>
                <c:pt idx="17">
                  <c:v>46.387999999999998</c:v>
                </c:pt>
                <c:pt idx="18">
                  <c:v>32.734000000000002</c:v>
                </c:pt>
                <c:pt idx="19">
                  <c:v>62.737000000000002</c:v>
                </c:pt>
                <c:pt idx="20">
                  <c:v>22.52</c:v>
                </c:pt>
                <c:pt idx="21">
                  <c:v>26.931999999999999</c:v>
                </c:pt>
                <c:pt idx="22">
                  <c:v>25.167000000000002</c:v>
                </c:pt>
                <c:pt idx="23">
                  <c:v>32.53</c:v>
                </c:pt>
                <c:pt idx="24">
                  <c:v>43.709000000000003</c:v>
                </c:pt>
                <c:pt idx="25">
                  <c:v>54.551000000000002</c:v>
                </c:pt>
                <c:pt idx="26">
                  <c:v>17.795999999999999</c:v>
                </c:pt>
                <c:pt idx="27">
                  <c:v>36.590000000000003</c:v>
                </c:pt>
                <c:pt idx="28">
                  <c:v>49.781999999999996</c:v>
                </c:pt>
                <c:pt idx="29">
                  <c:v>20.265999999999998</c:v>
                </c:pt>
                <c:pt idx="30">
                  <c:v>36.235999999999997</c:v>
                </c:pt>
                <c:pt idx="31">
                  <c:v>28.513000000000002</c:v>
                </c:pt>
                <c:pt idx="32">
                  <c:v>34.335000000000001</c:v>
                </c:pt>
                <c:pt idx="33">
                  <c:v>39.558</c:v>
                </c:pt>
                <c:pt idx="34">
                  <c:v>30.574000000000002</c:v>
                </c:pt>
              </c:numCache>
            </c:numRef>
          </c:xVal>
          <c:yVal>
            <c:numRef>
              <c:f>'Comparativo - Brasil x OECD'!$J$2:$J$36</c:f>
              <c:numCache>
                <c:formatCode>_-* #,##0.0_-;\-* #,##0.0_-;_-* "-"??_-;_-@_-</c:formatCode>
                <c:ptCount val="35"/>
                <c:pt idx="0">
                  <c:v>6.4308421784106136</c:v>
                </c:pt>
                <c:pt idx="1">
                  <c:v>3.5082443571001001</c:v>
                </c:pt>
                <c:pt idx="2" formatCode="0.00">
                  <c:v>13.246215601018999</c:v>
                </c:pt>
                <c:pt idx="3" formatCode="0.00">
                  <c:v>10.174157650846</c:v>
                </c:pt>
                <c:pt idx="4" formatCode="0.00">
                  <c:v>4.3130704225352003</c:v>
                </c:pt>
                <c:pt idx="5" formatCode="0.00">
                  <c:v>8.8681500298649993</c:v>
                </c:pt>
                <c:pt idx="6" formatCode="0.00">
                  <c:v>6.2117874306622003</c:v>
                </c:pt>
                <c:pt idx="7" formatCode="0.00">
                  <c:v>10.283137477218</c:v>
                </c:pt>
                <c:pt idx="8" formatCode="0.00">
                  <c:v>13.769449656885</c:v>
                </c:pt>
                <c:pt idx="9" formatCode="0.00">
                  <c:v>10.565147399763999</c:v>
                </c:pt>
                <c:pt idx="10" formatCode="0.00">
                  <c:v>14.547471206618001</c:v>
                </c:pt>
                <c:pt idx="11" formatCode="0.00">
                  <c:v>9.9715349152274992</c:v>
                </c:pt>
                <c:pt idx="12" formatCode="0.00">
                  <c:v>5.2540636368886</c:v>
                </c:pt>
                <c:pt idx="13" formatCode="0.00">
                  <c:v>15.845663968706999</c:v>
                </c:pt>
                <c:pt idx="14" formatCode="0.00">
                  <c:v>2.2379391106662001</c:v>
                </c:pt>
                <c:pt idx="15" formatCode="0.00">
                  <c:v>7.7219869775943</c:v>
                </c:pt>
                <c:pt idx="16" formatCode="0.00">
                  <c:v>1.8370309836345999</c:v>
                </c:pt>
                <c:pt idx="17" formatCode="0.00">
                  <c:v>5.4563331424747004</c:v>
                </c:pt>
                <c:pt idx="18" formatCode="0.00">
                  <c:v>4.8567228388638997</c:v>
                </c:pt>
                <c:pt idx="19" formatCode="0.00">
                  <c:v>5.4309809581283002</c:v>
                </c:pt>
                <c:pt idx="20" formatCode="0.00">
                  <c:v>10.817205801611999</c:v>
                </c:pt>
                <c:pt idx="21" formatCode="0.00">
                  <c:v>13.041373058633001</c:v>
                </c:pt>
                <c:pt idx="22" formatCode="0.00">
                  <c:v>6.9528207142399001</c:v>
                </c:pt>
                <c:pt idx="23" formatCode="0.00">
                  <c:v>10.48923520085</c:v>
                </c:pt>
                <c:pt idx="24" formatCode="0.00">
                  <c:v>7.3779005172468999</c:v>
                </c:pt>
                <c:pt idx="25" formatCode="0.00">
                  <c:v>6.5629439189885002</c:v>
                </c:pt>
                <c:pt idx="26" formatCode="0.00">
                  <c:v>7.5433084325311004</c:v>
                </c:pt>
                <c:pt idx="27" formatCode="0.00">
                  <c:v>5.6104372250262999</c:v>
                </c:pt>
                <c:pt idx="28" formatCode="0.00">
                  <c:v>6.7169041824439999</c:v>
                </c:pt>
                <c:pt idx="29" formatCode="0.00">
                  <c:v>3.2302371027257002</c:v>
                </c:pt>
                <c:pt idx="30" formatCode="0.00">
                  <c:v>7.8779497113271004</c:v>
                </c:pt>
                <c:pt idx="31" formatCode="0.00">
                  <c:v>11.394840874802</c:v>
                </c:pt>
                <c:pt idx="32" formatCode="0.00">
                  <c:v>10.20637398159</c:v>
                </c:pt>
                <c:pt idx="33" formatCode="0.00">
                  <c:v>2.1362502430708998</c:v>
                </c:pt>
                <c:pt idx="34" formatCode="0.00">
                  <c:v>4.7819062899681999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21E-4279-980E-671C2B914C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293568"/>
        <c:axId val="111295104"/>
      </c:scatterChart>
      <c:valAx>
        <c:axId val="1112935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11295104"/>
        <c:crosses val="autoZero"/>
        <c:crossBetween val="midCat"/>
      </c:valAx>
      <c:valAx>
        <c:axId val="111295104"/>
        <c:scaling>
          <c:orientation val="minMax"/>
          <c:max val="1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11293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 sz="1200"/>
              <a:t>Expectativa de vida ao</a:t>
            </a:r>
            <a:r>
              <a:rPr lang="pt-BR" sz="1200" baseline="0"/>
              <a:t> nascer </a:t>
            </a:r>
            <a:r>
              <a:rPr lang="pt-BR" sz="1200"/>
              <a:t>x </a:t>
            </a:r>
            <a:r>
              <a:rPr lang="es-ES" sz="1200" b="1" i="0" baseline="0">
                <a:effectLst/>
              </a:rPr>
              <a:t>PIB per capita em $ 1.000 PPP (2011)</a:t>
            </a:r>
            <a:endParaRPr lang="pt-BR" sz="1200">
              <a:effectLst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dPt>
            <c:idx val="0"/>
            <c:marker>
              <c:spPr>
                <a:solidFill>
                  <a:srgbClr val="00B050"/>
                </a:solidFill>
                <a:ln w="9525">
                  <a:solidFill>
                    <a:schemeClr val="tx2">
                      <a:lumMod val="5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FFC0-4568-8952-2C15AB90E0C2}"/>
              </c:ext>
            </c:extLst>
          </c:dPt>
          <c:dPt>
            <c:idx val="30"/>
            <c:marker>
              <c:spPr>
                <a:solidFill>
                  <a:srgbClr val="C00000"/>
                </a:solidFill>
                <a:ln w="9525">
                  <a:solidFill>
                    <a:schemeClr val="tx2">
                      <a:lumMod val="5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FFC0-4568-8952-2C15AB90E0C2}"/>
              </c:ext>
            </c:extLst>
          </c:dPt>
          <c:xVal>
            <c:numRef>
              <c:f>'Comparativo - Brasil x OECD'!$I$2:$I$36</c:f>
              <c:numCache>
                <c:formatCode>_-* #,##0.0_-;\-* #,##0.0_-;_-* "-"??_-;_-@_-</c:formatCode>
                <c:ptCount val="35"/>
                <c:pt idx="0">
                  <c:v>14.827</c:v>
                </c:pt>
                <c:pt idx="1">
                  <c:v>41.762999999999998</c:v>
                </c:pt>
                <c:pt idx="2">
                  <c:v>44.021999999999998</c:v>
                </c:pt>
                <c:pt idx="3">
                  <c:v>40.859000000000002</c:v>
                </c:pt>
                <c:pt idx="4">
                  <c:v>41.564999999999998</c:v>
                </c:pt>
                <c:pt idx="5">
                  <c:v>28.603999999999999</c:v>
                </c:pt>
                <c:pt idx="6">
                  <c:v>43.314</c:v>
                </c:pt>
                <c:pt idx="7">
                  <c:v>40.250999999999998</c:v>
                </c:pt>
                <c:pt idx="8">
                  <c:v>37.325000000000003</c:v>
                </c:pt>
                <c:pt idx="9">
                  <c:v>42.143000000000001</c:v>
                </c:pt>
                <c:pt idx="10">
                  <c:v>26.626000000000001</c:v>
                </c:pt>
                <c:pt idx="11">
                  <c:v>22.603000000000002</c:v>
                </c:pt>
                <c:pt idx="12">
                  <c:v>45.673999999999999</c:v>
                </c:pt>
                <c:pt idx="13">
                  <c:v>35.871000000000002</c:v>
                </c:pt>
                <c:pt idx="14">
                  <c:v>31.327000000000002</c:v>
                </c:pt>
                <c:pt idx="15">
                  <c:v>91.072999999999993</c:v>
                </c:pt>
                <c:pt idx="16">
                  <c:v>15.754</c:v>
                </c:pt>
                <c:pt idx="17">
                  <c:v>46.387999999999998</c:v>
                </c:pt>
                <c:pt idx="18">
                  <c:v>32.734000000000002</c:v>
                </c:pt>
                <c:pt idx="19">
                  <c:v>62.737000000000002</c:v>
                </c:pt>
                <c:pt idx="20">
                  <c:v>22.52</c:v>
                </c:pt>
                <c:pt idx="21">
                  <c:v>26.931999999999999</c:v>
                </c:pt>
                <c:pt idx="22">
                  <c:v>25.167000000000002</c:v>
                </c:pt>
                <c:pt idx="23">
                  <c:v>32.53</c:v>
                </c:pt>
                <c:pt idx="24">
                  <c:v>43.709000000000003</c:v>
                </c:pt>
                <c:pt idx="25">
                  <c:v>54.551000000000002</c:v>
                </c:pt>
                <c:pt idx="26">
                  <c:v>17.795999999999999</c:v>
                </c:pt>
                <c:pt idx="27">
                  <c:v>36.590000000000003</c:v>
                </c:pt>
                <c:pt idx="28">
                  <c:v>49.781999999999996</c:v>
                </c:pt>
                <c:pt idx="29">
                  <c:v>20.265999999999998</c:v>
                </c:pt>
                <c:pt idx="30">
                  <c:v>36.235999999999997</c:v>
                </c:pt>
                <c:pt idx="31">
                  <c:v>28.513000000000002</c:v>
                </c:pt>
                <c:pt idx="32">
                  <c:v>34.335000000000001</c:v>
                </c:pt>
                <c:pt idx="33">
                  <c:v>39.558</c:v>
                </c:pt>
                <c:pt idx="34">
                  <c:v>30.574000000000002</c:v>
                </c:pt>
              </c:numCache>
            </c:numRef>
          </c:xVal>
          <c:yVal>
            <c:numRef>
              <c:f>'Comparativo - Brasil x OECD'!$K$2:$K$36</c:f>
              <c:numCache>
                <c:formatCode>_-* #,##0.0_-;\-* #,##0.0_-;_-* "-"??_-;_-@_-</c:formatCode>
                <c:ptCount val="35"/>
                <c:pt idx="0">
                  <c:v>74.195954082863111</c:v>
                </c:pt>
                <c:pt idx="1">
                  <c:v>80.982926829268294</c:v>
                </c:pt>
                <c:pt idx="2" formatCode="0.00">
                  <c:v>81.895121951219508</c:v>
                </c:pt>
                <c:pt idx="3" formatCode="0.00">
                  <c:v>80.585365853658544</c:v>
                </c:pt>
                <c:pt idx="4" formatCode="0.00">
                  <c:v>81.068317073170746</c:v>
                </c:pt>
                <c:pt idx="5" formatCode="0.00">
                  <c:v>79.571512195121954</c:v>
                </c:pt>
                <c:pt idx="6" formatCode="0.00">
                  <c:v>79.8</c:v>
                </c:pt>
                <c:pt idx="7" formatCode="0.00">
                  <c:v>80.470731707317086</c:v>
                </c:pt>
                <c:pt idx="8" formatCode="0.00">
                  <c:v>82.114634146341473</c:v>
                </c:pt>
                <c:pt idx="9" formatCode="0.00">
                  <c:v>80.741463414634154</c:v>
                </c:pt>
                <c:pt idx="10" formatCode="0.00">
                  <c:v>80.731707317073173</c:v>
                </c:pt>
                <c:pt idx="11" formatCode="0.00">
                  <c:v>74.858536585365869</c:v>
                </c:pt>
                <c:pt idx="12" formatCode="0.00">
                  <c:v>80.746341463414637</c:v>
                </c:pt>
                <c:pt idx="13" formatCode="0.00">
                  <c:v>82.187804878048794</c:v>
                </c:pt>
                <c:pt idx="14" formatCode="0.00">
                  <c:v>80.967073170731723</c:v>
                </c:pt>
                <c:pt idx="15" formatCode="0.00">
                  <c:v>80.987804878048777</c:v>
                </c:pt>
                <c:pt idx="16" formatCode="0.00">
                  <c:v>76.185658536585365</c:v>
                </c:pt>
                <c:pt idx="17" formatCode="0.00">
                  <c:v>81.2048780487805</c:v>
                </c:pt>
                <c:pt idx="18" formatCode="0.00">
                  <c:v>80.904878048780489</c:v>
                </c:pt>
                <c:pt idx="19" formatCode="0.00">
                  <c:v>81.2951219512195</c:v>
                </c:pt>
                <c:pt idx="20" formatCode="0.00">
                  <c:v>76.746341463414637</c:v>
                </c:pt>
                <c:pt idx="21" formatCode="0.00">
                  <c:v>80.470731707317086</c:v>
                </c:pt>
                <c:pt idx="22" formatCode="0.00">
                  <c:v>75.958536585365863</c:v>
                </c:pt>
                <c:pt idx="23" formatCode="0.00">
                  <c:v>82.475609756097569</c:v>
                </c:pt>
                <c:pt idx="24" formatCode="0.00">
                  <c:v>81.802439024390253</c:v>
                </c:pt>
                <c:pt idx="25" formatCode="0.00">
                  <c:v>82.695121951219519</c:v>
                </c:pt>
                <c:pt idx="26" formatCode="0.00">
                  <c:v>74.540487804878055</c:v>
                </c:pt>
                <c:pt idx="27" formatCode="0.00">
                  <c:v>80.951219512195124</c:v>
                </c:pt>
                <c:pt idx="28" formatCode="0.00">
                  <c:v>78.641463414634146</c:v>
                </c:pt>
                <c:pt idx="29" formatCode="0.00">
                  <c:v>77.932975609756099</c:v>
                </c:pt>
                <c:pt idx="30" formatCode="0.00">
                  <c:v>79.665541958715338</c:v>
                </c:pt>
                <c:pt idx="31" formatCode="0.00">
                  <c:v>79.970731707317086</c:v>
                </c:pt>
                <c:pt idx="32" formatCode="0.00">
                  <c:v>82.591219512195138</c:v>
                </c:pt>
                <c:pt idx="33" formatCode="0.00">
                  <c:v>82.358536585365869</c:v>
                </c:pt>
                <c:pt idx="34" formatCode="0.00">
                  <c:v>81.656097560975624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FC0-4568-8952-2C15AB90E0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448448"/>
        <c:axId val="111449984"/>
      </c:scatterChart>
      <c:valAx>
        <c:axId val="1114484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11449984"/>
        <c:crosses val="autoZero"/>
        <c:crossBetween val="midCat"/>
      </c:valAx>
      <c:valAx>
        <c:axId val="111449984"/>
        <c:scaling>
          <c:orientation val="minMax"/>
          <c:max val="84"/>
          <c:min val="7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11448448"/>
        <c:crosses val="autoZero"/>
        <c:crossBetween val="midCat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Benefícios emitidos</a:t>
            </a:r>
            <a:r>
              <a:rPr lang="es-ES" baseline="0"/>
              <a:t> pelo INSS em dezembro de 2016</a:t>
            </a:r>
            <a:endParaRPr lang="es-E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'Benefícios segundo grupo'!$Y$23:$Y$30</c:f>
              <c:strCache>
                <c:ptCount val="8"/>
                <c:pt idx="0">
                  <c:v>Aposentadoria (idade)</c:v>
                </c:pt>
                <c:pt idx="1">
                  <c:v>Pensão por morte</c:v>
                </c:pt>
                <c:pt idx="2">
                  <c:v>Aposentadoria (contribuição)</c:v>
                </c:pt>
                <c:pt idx="3">
                  <c:v>Aposentadoria (invalidez)</c:v>
                </c:pt>
                <c:pt idx="4">
                  <c:v>BPC deficiência</c:v>
                </c:pt>
                <c:pt idx="5">
                  <c:v>BPC idoso</c:v>
                </c:pt>
                <c:pt idx="6">
                  <c:v>Auxílio doença</c:v>
                </c:pt>
                <c:pt idx="7">
                  <c:v>Outros</c:v>
                </c:pt>
              </c:strCache>
            </c:strRef>
          </c:cat>
          <c:val>
            <c:numRef>
              <c:f>'Benefícios segundo grupo'!$Z$23:$Z$30</c:f>
              <c:numCache>
                <c:formatCode>0%</c:formatCode>
                <c:ptCount val="8"/>
                <c:pt idx="0">
                  <c:v>0.29883750008384213</c:v>
                </c:pt>
                <c:pt idx="1">
                  <c:v>0.22400696949114393</c:v>
                </c:pt>
                <c:pt idx="2">
                  <c:v>0.16920063766309074</c:v>
                </c:pt>
                <c:pt idx="3">
                  <c:v>9.5902088075359493E-2</c:v>
                </c:pt>
                <c:pt idx="4">
                  <c:v>7.2079737446252748E-2</c:v>
                </c:pt>
                <c:pt idx="5">
                  <c:v>5.848205935950794E-2</c:v>
                </c:pt>
                <c:pt idx="6">
                  <c:v>4.6472721988852592E-2</c:v>
                </c:pt>
                <c:pt idx="7">
                  <c:v>3.5018285891950551E-2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84-46D0-A8D8-3491800D48A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109716992"/>
        <c:axId val="109724032"/>
      </c:barChart>
      <c:catAx>
        <c:axId val="1097169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txPr>
          <a:bodyPr rot="-5400000" vert="horz" anchor="ctr" anchorCtr="0"/>
          <a:lstStyle/>
          <a:p>
            <a:pPr>
              <a:defRPr sz="1000"/>
            </a:pPr>
            <a:endParaRPr lang="pt-BR"/>
          </a:p>
        </c:txPr>
        <c:crossAx val="109724032"/>
        <c:crosses val="autoZero"/>
        <c:auto val="1"/>
        <c:lblAlgn val="ctr"/>
        <c:lblOffset val="100"/>
        <c:noMultiLvlLbl val="0"/>
      </c:catAx>
      <c:valAx>
        <c:axId val="109724032"/>
        <c:scaling>
          <c:orientation val="minMax"/>
          <c:max val="0.35000000000000003"/>
          <c:min val="0"/>
        </c:scaling>
        <c:delete val="0"/>
        <c:axPos val="l"/>
        <c:numFmt formatCode="0%" sourceLinked="1"/>
        <c:majorTickMark val="none"/>
        <c:minorTickMark val="none"/>
        <c:tickLblPos val="none"/>
        <c:spPr>
          <a:ln w="9525">
            <a:noFill/>
          </a:ln>
        </c:spPr>
        <c:crossAx val="109716992"/>
        <c:crosses val="autoZero"/>
        <c:crossBetween val="between"/>
        <c:majorUnit val="7.0000000000000007E-2"/>
      </c:valAx>
    </c:plotArea>
    <c:plotVisOnly val="1"/>
    <c:dispBlanksAs val="gap"/>
    <c:showDLblsOverMax val="0"/>
  </c:chart>
  <c:txPr>
    <a:bodyPr/>
    <a:lstStyle/>
    <a:p>
      <a:pPr>
        <a:defRPr sz="1000" b="1"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s-ES" sz="1200" b="1" i="0" baseline="0">
                <a:effectLst/>
              </a:rPr>
              <a:t>Benefícios emitidos pelo INSS em dezembro de 2016</a:t>
            </a:r>
            <a:endParaRPr lang="es-ES" sz="12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'Benefícios segundo grupo'!$Z$45</c:f>
              <c:strCache>
                <c:ptCount val="1"/>
                <c:pt idx="0">
                  <c:v>Urbano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strRef>
              <c:f>'Benefícios segundo grupo'!$Y$46:$Y$53</c:f>
              <c:strCache>
                <c:ptCount val="8"/>
                <c:pt idx="0">
                  <c:v>Aposentadoria (idade)</c:v>
                </c:pt>
                <c:pt idx="1">
                  <c:v>Pensão por morte</c:v>
                </c:pt>
                <c:pt idx="2">
                  <c:v>Aposentadoria (contribuição)</c:v>
                </c:pt>
                <c:pt idx="3">
                  <c:v>Aposentadoria (invalidez)</c:v>
                </c:pt>
                <c:pt idx="4">
                  <c:v>BPC deficiência</c:v>
                </c:pt>
                <c:pt idx="5">
                  <c:v>BPC idoso</c:v>
                </c:pt>
                <c:pt idx="6">
                  <c:v>Auxílio doença</c:v>
                </c:pt>
                <c:pt idx="7">
                  <c:v>Outros</c:v>
                </c:pt>
              </c:strCache>
            </c:strRef>
          </c:cat>
          <c:val>
            <c:numRef>
              <c:f>'Benefícios segundo grupo'!$Z$46:$Z$53</c:f>
              <c:numCache>
                <c:formatCode>0.0%</c:formatCode>
                <c:ptCount val="8"/>
                <c:pt idx="0">
                  <c:v>0.11202243446682252</c:v>
                </c:pt>
                <c:pt idx="1">
                  <c:v>0.1544027377481702</c:v>
                </c:pt>
                <c:pt idx="2">
                  <c:v>0.16898581069505533</c:v>
                </c:pt>
                <c:pt idx="3">
                  <c:v>8.2284625833153935E-2</c:v>
                </c:pt>
                <c:pt idx="4">
                  <c:v>7.2183137551854987E-2</c:v>
                </c:pt>
                <c:pt idx="5">
                  <c:v>5.8506542719606758E-2</c:v>
                </c:pt>
                <c:pt idx="6">
                  <c:v>3.9424673309867424E-2</c:v>
                </c:pt>
                <c:pt idx="7">
                  <c:v>3.1172875558379883E-2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B8-4DEE-9601-5D0315344FCC}"/>
            </c:ext>
          </c:extLst>
        </c:ser>
        <c:ser>
          <c:idx val="1"/>
          <c:order val="1"/>
          <c:tx>
            <c:strRef>
              <c:f>'Benefícios segundo grupo'!$AA$45</c:f>
              <c:strCache>
                <c:ptCount val="1"/>
                <c:pt idx="0">
                  <c:v>Rural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'Benefícios segundo grupo'!$Y$46:$Y$53</c:f>
              <c:strCache>
                <c:ptCount val="8"/>
                <c:pt idx="0">
                  <c:v>Aposentadoria (idade)</c:v>
                </c:pt>
                <c:pt idx="1">
                  <c:v>Pensão por morte</c:v>
                </c:pt>
                <c:pt idx="2">
                  <c:v>Aposentadoria (contribuição)</c:v>
                </c:pt>
                <c:pt idx="3">
                  <c:v>Aposentadoria (invalidez)</c:v>
                </c:pt>
                <c:pt idx="4">
                  <c:v>BPC deficiência</c:v>
                </c:pt>
                <c:pt idx="5">
                  <c:v>BPC idoso</c:v>
                </c:pt>
                <c:pt idx="6">
                  <c:v>Auxílio doença</c:v>
                </c:pt>
                <c:pt idx="7">
                  <c:v>Outros</c:v>
                </c:pt>
              </c:strCache>
            </c:strRef>
          </c:cat>
          <c:val>
            <c:numRef>
              <c:f>'Benefícios segundo grupo'!$AA$46:$AA$53</c:f>
              <c:numCache>
                <c:formatCode>0%</c:formatCode>
                <c:ptCount val="8"/>
                <c:pt idx="0">
                  <c:v>0.18720845296544603</c:v>
                </c:pt>
                <c:pt idx="1">
                  <c:v>6.9633540099058783E-2</c:v>
                </c:pt>
                <c:pt idx="2">
                  <c:v>6.3911758048226038E-4</c:v>
                </c:pt>
                <c:pt idx="3">
                  <c:v>1.3567310288148889E-2</c:v>
                </c:pt>
                <c:pt idx="4" formatCode="0.0%">
                  <c:v>0</c:v>
                </c:pt>
                <c:pt idx="5" formatCode="0.0%">
                  <c:v>0</c:v>
                </c:pt>
                <c:pt idx="6">
                  <c:v>6.2780400840540046E-3</c:v>
                </c:pt>
                <c:pt idx="7">
                  <c:v>3.690701099899019E-3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B8-4DEE-9601-5D0315344F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09757952"/>
        <c:axId val="109759488"/>
      </c:barChart>
      <c:catAx>
        <c:axId val="1097579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950"/>
            </a:pPr>
            <a:endParaRPr lang="pt-BR"/>
          </a:p>
        </c:txPr>
        <c:crossAx val="109759488"/>
        <c:crosses val="autoZero"/>
        <c:auto val="1"/>
        <c:lblAlgn val="ctr"/>
        <c:lblOffset val="100"/>
        <c:noMultiLvlLbl val="0"/>
      </c:catAx>
      <c:valAx>
        <c:axId val="109759488"/>
        <c:scaling>
          <c:orientation val="minMax"/>
          <c:max val="0.30000000000000004"/>
          <c:min val="0"/>
        </c:scaling>
        <c:delete val="0"/>
        <c:axPos val="l"/>
        <c:majorGridlines/>
        <c:numFmt formatCode="0.0%" sourceLinked="1"/>
        <c:majorTickMark val="none"/>
        <c:minorTickMark val="none"/>
        <c:tickLblPos val="nextTo"/>
        <c:spPr>
          <a:ln w="9525">
            <a:noFill/>
          </a:ln>
        </c:spPr>
        <c:crossAx val="109757952"/>
        <c:crosses val="autoZero"/>
        <c:crossBetween val="between"/>
        <c:majorUnit val="5.000000000000001E-2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s-ES" sz="1200" b="1" i="0" baseline="0">
                <a:effectLst/>
              </a:rPr>
              <a:t>Benefícios emitidos pelo INSS em dezembro de 2016</a:t>
            </a:r>
            <a:endParaRPr lang="es-ES" sz="12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'Benefícios segundo grupo'!$Z$45</c:f>
              <c:strCache>
                <c:ptCount val="1"/>
                <c:pt idx="0">
                  <c:v>Urbano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strRef>
              <c:f>'Benefícios segundo grupo'!$Y$46:$Y$53</c:f>
              <c:strCache>
                <c:ptCount val="8"/>
                <c:pt idx="0">
                  <c:v>Aposentadoria (idade)</c:v>
                </c:pt>
                <c:pt idx="1">
                  <c:v>Pensão por morte</c:v>
                </c:pt>
                <c:pt idx="2">
                  <c:v>Aposentadoria (contribuição)</c:v>
                </c:pt>
                <c:pt idx="3">
                  <c:v>Aposentadoria (invalidez)</c:v>
                </c:pt>
                <c:pt idx="4">
                  <c:v>BPC deficiência</c:v>
                </c:pt>
                <c:pt idx="5">
                  <c:v>BPC idoso</c:v>
                </c:pt>
                <c:pt idx="6">
                  <c:v>Auxílio doença</c:v>
                </c:pt>
                <c:pt idx="7">
                  <c:v>Outros</c:v>
                </c:pt>
              </c:strCache>
            </c:strRef>
          </c:cat>
          <c:val>
            <c:numRef>
              <c:f>'Benefícios segundo grupo'!$Z$46:$Z$53</c:f>
              <c:numCache>
                <c:formatCode>0.0%</c:formatCode>
                <c:ptCount val="8"/>
                <c:pt idx="0">
                  <c:v>0.11202243446682252</c:v>
                </c:pt>
                <c:pt idx="1">
                  <c:v>0.1544027377481702</c:v>
                </c:pt>
                <c:pt idx="2">
                  <c:v>0.16898581069505533</c:v>
                </c:pt>
                <c:pt idx="3">
                  <c:v>8.2284625833153935E-2</c:v>
                </c:pt>
                <c:pt idx="4">
                  <c:v>7.2183137551854987E-2</c:v>
                </c:pt>
                <c:pt idx="5">
                  <c:v>5.8506542719606758E-2</c:v>
                </c:pt>
                <c:pt idx="6">
                  <c:v>3.9424673309867424E-2</c:v>
                </c:pt>
                <c:pt idx="7">
                  <c:v>3.1172875558379883E-2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E2-4A58-A402-7C30896BAE60}"/>
            </c:ext>
          </c:extLst>
        </c:ser>
        <c:ser>
          <c:idx val="1"/>
          <c:order val="1"/>
          <c:tx>
            <c:strRef>
              <c:f>'Benefícios segundo grupo'!$AA$45</c:f>
              <c:strCache>
                <c:ptCount val="1"/>
                <c:pt idx="0">
                  <c:v>Rural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'Benefícios segundo grupo'!$Y$46:$Y$53</c:f>
              <c:strCache>
                <c:ptCount val="8"/>
                <c:pt idx="0">
                  <c:v>Aposentadoria (idade)</c:v>
                </c:pt>
                <c:pt idx="1">
                  <c:v>Pensão por morte</c:v>
                </c:pt>
                <c:pt idx="2">
                  <c:v>Aposentadoria (contribuição)</c:v>
                </c:pt>
                <c:pt idx="3">
                  <c:v>Aposentadoria (invalidez)</c:v>
                </c:pt>
                <c:pt idx="4">
                  <c:v>BPC deficiência</c:v>
                </c:pt>
                <c:pt idx="5">
                  <c:v>BPC idoso</c:v>
                </c:pt>
                <c:pt idx="6">
                  <c:v>Auxílio doença</c:v>
                </c:pt>
                <c:pt idx="7">
                  <c:v>Outros</c:v>
                </c:pt>
              </c:strCache>
            </c:strRef>
          </c:cat>
          <c:val>
            <c:numRef>
              <c:f>'Benefícios segundo grupo'!$AA$46:$AA$53</c:f>
              <c:numCache>
                <c:formatCode>0%</c:formatCode>
                <c:ptCount val="8"/>
                <c:pt idx="0">
                  <c:v>0.18720845296544603</c:v>
                </c:pt>
                <c:pt idx="1">
                  <c:v>6.9633540099058783E-2</c:v>
                </c:pt>
                <c:pt idx="2">
                  <c:v>6.3911758048226038E-4</c:v>
                </c:pt>
                <c:pt idx="3">
                  <c:v>1.3567310288148889E-2</c:v>
                </c:pt>
                <c:pt idx="4" formatCode="0.0%">
                  <c:v>0</c:v>
                </c:pt>
                <c:pt idx="5" formatCode="0.0%">
                  <c:v>0</c:v>
                </c:pt>
                <c:pt idx="6">
                  <c:v>6.2780400840540046E-3</c:v>
                </c:pt>
                <c:pt idx="7">
                  <c:v>3.690701099899019E-3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E2-4A58-A402-7C30896BAE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09808640"/>
        <c:axId val="109814528"/>
      </c:barChart>
      <c:lineChart>
        <c:grouping val="standard"/>
        <c:varyColors val="0"/>
        <c:ser>
          <c:idx val="2"/>
          <c:order val="2"/>
          <c:spPr>
            <a:ln>
              <a:noFill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'Benefícios segundo grupo'!$AB$46:$AB$53</c:f>
              <c:numCache>
                <c:formatCode>0%</c:formatCode>
                <c:ptCount val="8"/>
                <c:pt idx="0">
                  <c:v>0.29923088743226856</c:v>
                </c:pt>
                <c:pt idx="1">
                  <c:v>0.22403627784722899</c:v>
                </c:pt>
                <c:pt idx="2">
                  <c:v>0.1696249282755376</c:v>
                </c:pt>
                <c:pt idx="3">
                  <c:v>9.5851936121302828E-2</c:v>
                </c:pt>
                <c:pt idx="4">
                  <c:v>7.2183137551854987E-2</c:v>
                </c:pt>
                <c:pt idx="5">
                  <c:v>5.8506542719606758E-2</c:v>
                </c:pt>
                <c:pt idx="6">
                  <c:v>4.5702713393921429E-2</c:v>
                </c:pt>
                <c:pt idx="7">
                  <c:v>3.4863576658278904E-2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E2-4A58-A402-7C30896BAE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808640"/>
        <c:axId val="109814528"/>
      </c:lineChart>
      <c:catAx>
        <c:axId val="109808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950"/>
            </a:pPr>
            <a:endParaRPr lang="pt-BR"/>
          </a:p>
        </c:txPr>
        <c:crossAx val="109814528"/>
        <c:crosses val="autoZero"/>
        <c:auto val="1"/>
        <c:lblAlgn val="ctr"/>
        <c:lblOffset val="100"/>
        <c:noMultiLvlLbl val="0"/>
      </c:catAx>
      <c:valAx>
        <c:axId val="109814528"/>
        <c:scaling>
          <c:orientation val="minMax"/>
          <c:max val="0.35000000000000003"/>
          <c:min val="0"/>
        </c:scaling>
        <c:delete val="1"/>
        <c:axPos val="l"/>
        <c:numFmt formatCode="0.0%" sourceLinked="1"/>
        <c:majorTickMark val="none"/>
        <c:minorTickMark val="none"/>
        <c:tickLblPos val="nextTo"/>
        <c:crossAx val="109808640"/>
        <c:crosses val="autoZero"/>
        <c:crossBetween val="between"/>
        <c:majorUnit val="5.000000000000001E-2"/>
      </c:valAx>
    </c:plotArea>
    <c:legend>
      <c:legendPos val="b"/>
      <c:legendEntry>
        <c:idx val="2"/>
        <c:delete val="1"/>
      </c:legendEntry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DISTRIBUIÇÃO DO VALOR DE BENEFÍCIOS EMITIDOS POR CLIENTELA, SEGUNDO AS FAIXAS DE VALOR 
 (EM %)</a:t>
            </a:r>
          </a:p>
        </c:rich>
      </c:tx>
      <c:layout>
        <c:manualLayout>
          <c:xMode val="edge"/>
          <c:yMode val="edge"/>
          <c:x val="0.22147001934235977"/>
          <c:y val="1.416430594900849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</c:title>
    <c:autoTitleDeleted val="0"/>
    <c:view3D>
      <c:rotX val="15"/>
      <c:hPercent val="24"/>
      <c:rotY val="20"/>
      <c:depthPercent val="100"/>
      <c:rAngAx val="1"/>
    </c:view3D>
    <c:floor>
      <c:thickness val="0"/>
      <c:spPr>
        <a:solidFill>
          <a:schemeClr val="bg2">
            <a:lumMod val="10000"/>
          </a:schemeClr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3.8684719535783366E-3"/>
          <c:y val="0.18696883852691218"/>
          <c:w val="0.99226305609284338"/>
          <c:h val="0.6317280453257790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'[1]13'!$V$58</c:f>
              <c:strCache>
                <c:ptCount val="1"/>
                <c:pt idx="0">
                  <c:v>Urbana</c:v>
                </c:pt>
              </c:strCache>
            </c:strRef>
          </c:tx>
          <c:spPr>
            <a:solidFill>
              <a:srgbClr val="664B0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7.4607695314682365E-4"/>
                  <c:y val="-2.18625504673106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EEB-4713-9FAC-75C3F1F03D81}"/>
                </c:ext>
              </c:extLst>
            </c:dLbl>
            <c:dLbl>
              <c:idx val="1"/>
              <c:layout>
                <c:manualLayout>
                  <c:x val="-9.7180889139341364E-3"/>
                  <c:y val="-2.30801603057407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EEB-4713-9FAC-75C3F1F03D81}"/>
                </c:ext>
              </c:extLst>
            </c:dLbl>
            <c:dLbl>
              <c:idx val="2"/>
              <c:layout>
                <c:manualLayout>
                  <c:x val="-3.3512542073440565E-3"/>
                  <c:y val="-1.31322819775007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EEB-4713-9FAC-75C3F1F03D81}"/>
                </c:ext>
              </c:extLst>
            </c:dLbl>
            <c:dLbl>
              <c:idx val="3"/>
              <c:layout>
                <c:manualLayout>
                  <c:x val="1.075252440640273E-2"/>
                  <c:y val="-1.2433063430810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EEB-4713-9FAC-75C3F1F03D81}"/>
                </c:ext>
              </c:extLst>
            </c:dLbl>
            <c:dLbl>
              <c:idx val="4"/>
              <c:layout>
                <c:manualLayout>
                  <c:x val="-2.8876467810967643E-4"/>
                  <c:y val="-2.42269857910820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EEB-4713-9FAC-75C3F1F03D81}"/>
                </c:ext>
              </c:extLst>
            </c:dLbl>
            <c:dLbl>
              <c:idx val="5"/>
              <c:layout>
                <c:manualLayout>
                  <c:x val="1.6324748574706449E-3"/>
                  <c:y val="9.2317072263981004E-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EEB-4713-9FAC-75C3F1F03D81}"/>
                </c:ext>
              </c:extLst>
            </c:dLbl>
            <c:dLbl>
              <c:idx val="6"/>
              <c:layout>
                <c:manualLayout>
                  <c:x val="5.0979555988770464E-3"/>
                  <c:y val="-6.034217394213836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EEB-4713-9FAC-75C3F1F03D81}"/>
                </c:ext>
              </c:extLst>
            </c:dLbl>
            <c:dLbl>
              <c:idx val="7"/>
              <c:layout>
                <c:manualLayout>
                  <c:xMode val="edge"/>
                  <c:yMode val="edge"/>
                  <c:x val="4.8355899419729211E-3"/>
                  <c:y val="1.4164305949008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 algn="r"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EEB-4713-9FAC-75C3F1F03D81}"/>
                </c:ext>
              </c:extLst>
            </c:dLbl>
            <c:dLbl>
              <c:idx val="8"/>
              <c:layout>
                <c:manualLayout>
                  <c:xMode val="edge"/>
                  <c:yMode val="edge"/>
                  <c:x val="0.46421663442940037"/>
                  <c:y val="0.11898016997167139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 algn="r"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EEB-4713-9FAC-75C3F1F03D81}"/>
                </c:ext>
              </c:extLst>
            </c:dLbl>
            <c:dLbl>
              <c:idx val="9"/>
              <c:layout>
                <c:manualLayout>
                  <c:xMode val="edge"/>
                  <c:yMode val="edge"/>
                  <c:x val="0.18762088974854932"/>
                  <c:y val="1.4164305949008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 algn="r"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EEB-4713-9FAC-75C3F1F03D81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19052224371373308"/>
                  <c:y val="1.4164305949008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 algn="r"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EEB-4713-9FAC-75C3F1F03D81}"/>
                </c:ext>
              </c:extLst>
            </c:dLbl>
            <c:dLbl>
              <c:idx val="11"/>
              <c:layout>
                <c:manualLayout>
                  <c:xMode val="edge"/>
                  <c:yMode val="edge"/>
                  <c:x val="0.18762088974854932"/>
                  <c:y val="1.4164305949008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 algn="r"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EEB-4713-9FAC-75C3F1F03D8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 algn="r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'[1]13'!$U$59:$U$65</c:f>
              <c:strCache>
                <c:ptCount val="7"/>
                <c:pt idx="0">
                  <c:v>&lt; 1</c:v>
                </c:pt>
                <c:pt idx="1">
                  <c:v>= 1</c:v>
                </c:pt>
                <c:pt idx="2">
                  <c:v>1 ─┤ 2</c:v>
                </c:pt>
                <c:pt idx="3">
                  <c:v>2 ─┤ 3</c:v>
                </c:pt>
                <c:pt idx="4">
                  <c:v>3 ─┤ 4</c:v>
                </c:pt>
                <c:pt idx="5">
                  <c:v>4 ─┤ 5</c:v>
                </c:pt>
                <c:pt idx="6">
                  <c:v>&gt;5</c:v>
                </c:pt>
              </c:strCache>
            </c:strRef>
          </c:cat>
          <c:val>
            <c:numRef>
              <c:f>'[1]13'!$V$59:$V$65</c:f>
              <c:numCache>
                <c:formatCode>General</c:formatCode>
                <c:ptCount val="7"/>
                <c:pt idx="0">
                  <c:v>9.8858074588012781E-3</c:v>
                </c:pt>
                <c:pt idx="1">
                  <c:v>0.34383035383314758</c:v>
                </c:pt>
                <c:pt idx="2">
                  <c:v>0.19584893667779876</c:v>
                </c:pt>
                <c:pt idx="3">
                  <c:v>0.17705130036726111</c:v>
                </c:pt>
                <c:pt idx="4">
                  <c:v>0.15521296644930926</c:v>
                </c:pt>
                <c:pt idx="5">
                  <c:v>8.3699082328252114E-2</c:v>
                </c:pt>
                <c:pt idx="6">
                  <c:v>3.4471552885429961E-2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EEB-4713-9FAC-75C3F1F03D81}"/>
            </c:ext>
          </c:extLst>
        </c:ser>
        <c:ser>
          <c:idx val="1"/>
          <c:order val="1"/>
          <c:tx>
            <c:strRef>
              <c:f>'[1]13'!$W$58</c:f>
              <c:strCache>
                <c:ptCount val="1"/>
                <c:pt idx="0">
                  <c:v>Rural</c:v>
                </c:pt>
              </c:strCache>
            </c:strRef>
          </c:tx>
          <c:spPr>
            <a:solidFill>
              <a:srgbClr val="CC9B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EB-4713-9FAC-75C3F1F03D81}"/>
              </c:ext>
            </c:extLst>
          </c:dPt>
          <c:dLbls>
            <c:dLbl>
              <c:idx val="0"/>
              <c:layout>
                <c:manualLayout>
                  <c:x val="2.4670799128832299E-2"/>
                  <c:y val="-2.53937379640576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EEB-4713-9FAC-75C3F1F03D81}"/>
                </c:ext>
              </c:extLst>
            </c:dLbl>
            <c:dLbl>
              <c:idx val="1"/>
              <c:layout>
                <c:manualLayout>
                  <c:x val="2.0976357645816512E-2"/>
                  <c:y val="-2.58318276787639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EEB-4713-9FAC-75C3F1F03D81}"/>
                </c:ext>
              </c:extLst>
            </c:dLbl>
            <c:dLbl>
              <c:idx val="2"/>
              <c:layout>
                <c:manualLayout>
                  <c:x val="2.0963462739304606E-2"/>
                  <c:y val="-2.36657669915907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EEB-4713-9FAC-75C3F1F03D81}"/>
                </c:ext>
              </c:extLst>
            </c:dLbl>
            <c:dLbl>
              <c:idx val="3"/>
              <c:layout>
                <c:manualLayout>
                  <c:x val="2.7330297445894658E-2"/>
                  <c:y val="-2.341445279679987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EEB-4713-9FAC-75C3F1F03D81}"/>
                </c:ext>
              </c:extLst>
            </c:dLbl>
            <c:dLbl>
              <c:idx val="4"/>
              <c:layout>
                <c:manualLayout>
                  <c:x val="2.5960188245328197E-2"/>
                  <c:y val="-2.39349259812778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EEB-4713-9FAC-75C3F1F03D81}"/>
                </c:ext>
              </c:extLst>
            </c:dLbl>
            <c:dLbl>
              <c:idx val="5"/>
              <c:layout>
                <c:manualLayout>
                  <c:x val="2.7491433009945387E-2"/>
                  <c:y val="-2.41475764537931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EEB-4713-9FAC-75C3F1F03D81}"/>
                </c:ext>
              </c:extLst>
            </c:dLbl>
            <c:dLbl>
              <c:idx val="6"/>
              <c:layout>
                <c:manualLayout>
                  <c:x val="2.8055559786167805E-2"/>
                  <c:y val="-2.1446469332976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EEB-4713-9FAC-75C3F1F03D81}"/>
                </c:ext>
              </c:extLst>
            </c:dLbl>
            <c:dLbl>
              <c:idx val="7"/>
              <c:layout>
                <c:manualLayout>
                  <c:xMode val="edge"/>
                  <c:yMode val="edge"/>
                  <c:x val="0.19825918762088976"/>
                  <c:y val="1.4164305949008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EEB-4713-9FAC-75C3F1F03D81}"/>
                </c:ext>
              </c:extLst>
            </c:dLbl>
            <c:dLbl>
              <c:idx val="8"/>
              <c:layout>
                <c:manualLayout>
                  <c:xMode val="edge"/>
                  <c:yMode val="edge"/>
                  <c:x val="0.4874274661508704"/>
                  <c:y val="0.11898016997167139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EEB-4713-9FAC-75C3F1F03D81}"/>
                </c:ext>
              </c:extLst>
            </c:dLbl>
            <c:dLbl>
              <c:idx val="9"/>
              <c:layout>
                <c:manualLayout>
                  <c:xMode val="edge"/>
                  <c:yMode val="edge"/>
                  <c:x val="0.19922630560928434"/>
                  <c:y val="1.4164305949008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EEB-4713-9FAC-75C3F1F03D81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20116054158607349"/>
                  <c:y val="1.4164305949008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EEB-4713-9FAC-75C3F1F03D81}"/>
                </c:ext>
              </c:extLst>
            </c:dLbl>
            <c:dLbl>
              <c:idx val="11"/>
              <c:layout>
                <c:manualLayout>
                  <c:xMode val="edge"/>
                  <c:yMode val="edge"/>
                  <c:x val="0.20309477756286268"/>
                  <c:y val="1.4164305949008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EEB-4713-9FAC-75C3F1F03D8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'[1]13'!$U$59:$U$65</c:f>
              <c:strCache>
                <c:ptCount val="7"/>
                <c:pt idx="0">
                  <c:v>&lt; 1</c:v>
                </c:pt>
                <c:pt idx="1">
                  <c:v>= 1</c:v>
                </c:pt>
                <c:pt idx="2">
                  <c:v>1 ─┤ 2</c:v>
                </c:pt>
                <c:pt idx="3">
                  <c:v>2 ─┤ 3</c:v>
                </c:pt>
                <c:pt idx="4">
                  <c:v>3 ─┤ 4</c:v>
                </c:pt>
                <c:pt idx="5">
                  <c:v>4 ─┤ 5</c:v>
                </c:pt>
                <c:pt idx="6">
                  <c:v>&gt;5</c:v>
                </c:pt>
              </c:strCache>
            </c:strRef>
          </c:cat>
          <c:val>
            <c:numRef>
              <c:f>'[1]13'!$W$59:$W$65</c:f>
              <c:numCache>
                <c:formatCode>General</c:formatCode>
                <c:ptCount val="7"/>
                <c:pt idx="0">
                  <c:v>3.6463896040047862E-3</c:v>
                </c:pt>
                <c:pt idx="1">
                  <c:v>0.98641203721946236</c:v>
                </c:pt>
                <c:pt idx="2">
                  <c:v>7.3548653801524351E-3</c:v>
                </c:pt>
                <c:pt idx="3">
                  <c:v>1.6383465279154789E-3</c:v>
                </c:pt>
                <c:pt idx="4">
                  <c:v>6.6364055365148681E-4</c:v>
                </c:pt>
                <c:pt idx="5">
                  <c:v>2.4729424746670854E-4</c:v>
                </c:pt>
                <c:pt idx="6">
                  <c:v>3.7426467346545778E-5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3EEB-4713-9FAC-75C3F1F03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1626496"/>
        <c:axId val="111669248"/>
        <c:axId val="0"/>
      </c:bar3DChart>
      <c:catAx>
        <c:axId val="1116264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116692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1669248"/>
        <c:scaling>
          <c:orientation val="minMax"/>
          <c:max val="1.1000000000000001"/>
        </c:scaling>
        <c:delete val="1"/>
        <c:axPos val="l"/>
        <c:numFmt formatCode="General" sourceLinked="1"/>
        <c:majorTickMark val="out"/>
        <c:minorTickMark val="none"/>
        <c:tickLblPos val="nextTo"/>
        <c:crossAx val="111626496"/>
        <c:crosses val="autoZero"/>
        <c:crossBetween val="between"/>
        <c:majorUnit val="0.05"/>
        <c:minorUnit val="0.05"/>
      </c:valAx>
      <c:spPr>
        <a:solidFill>
          <a:srgbClr val="FFFFD5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0"/>
        <c:txPr>
          <a:bodyPr/>
          <a:lstStyle/>
          <a:p>
            <a:pPr>
              <a:defRPr sz="53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</c:legendEntry>
      <c:legendEntry>
        <c:idx val="1"/>
        <c:txPr>
          <a:bodyPr/>
          <a:lstStyle/>
          <a:p>
            <a:pPr>
              <a:defRPr sz="53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</c:legendEntry>
      <c:layout>
        <c:manualLayout>
          <c:xMode val="edge"/>
          <c:yMode val="edge"/>
          <c:x val="0.45454545454545453"/>
          <c:y val="0.9178470254957507"/>
          <c:w val="9.1876208897485545E-2"/>
          <c:h val="6.232294617563738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2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B58707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 paperSize="9" orientation="landscape" horizontalDpi="300" verticalDpi="300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DISTRIBUIÇÃO DA QUANTIDADE DE BENEFÍCIOS EMITIDOS POR CLIENTELA, SEGUNDO AS FAIXAS DE VALOR  
(EM %)</a:t>
            </a:r>
          </a:p>
        </c:rich>
      </c:tx>
      <c:layout>
        <c:manualLayout>
          <c:xMode val="edge"/>
          <c:yMode val="edge"/>
          <c:x val="0.20502901353965183"/>
          <c:y val="1.6713091922005572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</c:title>
    <c:autoTitleDeleted val="0"/>
    <c:view3D>
      <c:rotX val="15"/>
      <c:hPercent val="26"/>
      <c:rotY val="20"/>
      <c:depthPercent val="100"/>
      <c:rAngAx val="1"/>
    </c:view3D>
    <c:floor>
      <c:thickness val="0"/>
      <c:spPr>
        <a:solidFill>
          <a:schemeClr val="bg2">
            <a:lumMod val="10000"/>
          </a:schemeClr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3.8684719535783366E-3"/>
          <c:y val="0.14206128133704735"/>
          <c:w val="0.99226305609284338"/>
          <c:h val="0.6796657381615598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'[1]13'!$V$38</c:f>
              <c:strCache>
                <c:ptCount val="1"/>
                <c:pt idx="0">
                  <c:v>Urbana</c:v>
                </c:pt>
              </c:strCache>
            </c:strRef>
          </c:tx>
          <c:spPr>
            <a:solidFill>
              <a:srgbClr val="664B0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CB-42E5-ABD2-2ADC35C2329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CB-42E5-ABD2-2ADC35C232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CB-42E5-ABD2-2ADC35C232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CB-42E5-ABD2-2ADC35C232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CB-42E5-ABD2-2ADC35C232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CB-42E5-ABD2-2ADC35C232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CB-42E5-ABD2-2ADC35C23295}"/>
              </c:ext>
            </c:extLst>
          </c:dPt>
          <c:dLbls>
            <c:dLbl>
              <c:idx val="0"/>
              <c:layout>
                <c:manualLayout>
                  <c:x val="5.8906369779212764E-3"/>
                  <c:y val="-2.92106244379619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6CB-42E5-ABD2-2ADC35C23295}"/>
                </c:ext>
              </c:extLst>
            </c:dLbl>
            <c:dLbl>
              <c:idx val="1"/>
              <c:layout>
                <c:manualLayout>
                  <c:x val="-4.8515308893931908E-3"/>
                  <c:y val="-3.56624920492180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6CB-42E5-ABD2-2ADC35C23295}"/>
                </c:ext>
              </c:extLst>
            </c:dLbl>
            <c:dLbl>
              <c:idx val="2"/>
              <c:layout>
                <c:manualLayout>
                  <c:x val="-6.967310904319457E-4"/>
                  <c:y val="-1.40846182528019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6CB-42E5-ABD2-2ADC35C23295}"/>
                </c:ext>
              </c:extLst>
            </c:dLbl>
            <c:dLbl>
              <c:idx val="3"/>
              <c:layout>
                <c:manualLayout>
                  <c:x val="-3.3118587449296744E-3"/>
                  <c:y val="-8.091008122591891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6CB-42E5-ABD2-2ADC35C23295}"/>
                </c:ext>
              </c:extLst>
            </c:dLbl>
            <c:dLbl>
              <c:idx val="4"/>
              <c:layout>
                <c:manualLayout>
                  <c:x val="-2.6354345938865986E-3"/>
                  <c:y val="-1.20992257583401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6CB-42E5-ABD2-2ADC35C23295}"/>
                </c:ext>
              </c:extLst>
            </c:dLbl>
            <c:dLbl>
              <c:idx val="5"/>
              <c:layout>
                <c:manualLayout>
                  <c:x val="1.2157561542718187E-2"/>
                  <c:y val="-1.68511248071706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6CB-42E5-ABD2-2ADC35C23295}"/>
                </c:ext>
              </c:extLst>
            </c:dLbl>
            <c:dLbl>
              <c:idx val="6"/>
              <c:layout>
                <c:manualLayout>
                  <c:x val="1.3410905841798826E-2"/>
                  <c:y val="-3.56709728832642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6CB-42E5-ABD2-2ADC35C23295}"/>
                </c:ext>
              </c:extLst>
            </c:dLbl>
            <c:dLbl>
              <c:idx val="7"/>
              <c:layout>
                <c:manualLayout>
                  <c:xMode val="edge"/>
                  <c:yMode val="edge"/>
                  <c:x val="0.2562862669245648"/>
                  <c:y val="1.3927576601671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6CB-42E5-ABD2-2ADC35C23295}"/>
                </c:ext>
              </c:extLst>
            </c:dLbl>
            <c:dLbl>
              <c:idx val="8"/>
              <c:layout>
                <c:manualLayout>
                  <c:xMode val="edge"/>
                  <c:yMode val="edge"/>
                  <c:x val="0.46228239845261121"/>
                  <c:y val="0.13370473537604458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6CB-42E5-ABD2-2ADC35C23295}"/>
                </c:ext>
              </c:extLst>
            </c:dLbl>
            <c:dLbl>
              <c:idx val="9"/>
              <c:layout>
                <c:manualLayout>
                  <c:xMode val="edge"/>
                  <c:yMode val="edge"/>
                  <c:x val="0.25531914893617019"/>
                  <c:y val="1.3927576601671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6CB-42E5-ABD2-2ADC35C23295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2572533849129594"/>
                  <c:y val="1.3927576601671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6CB-42E5-ABD2-2ADC35C23295}"/>
                </c:ext>
              </c:extLst>
            </c:dLbl>
            <c:dLbl>
              <c:idx val="11"/>
              <c:layout>
                <c:manualLayout>
                  <c:xMode val="edge"/>
                  <c:yMode val="edge"/>
                  <c:x val="0.25531914893617019"/>
                  <c:y val="1.3927576601671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6CB-42E5-ABD2-2ADC35C23295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6CB-42E5-ABD2-2ADC35C2329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'[1]13'!$U$39:$U$45</c:f>
              <c:strCache>
                <c:ptCount val="7"/>
                <c:pt idx="0">
                  <c:v>&lt; 1</c:v>
                </c:pt>
                <c:pt idx="1">
                  <c:v>= 1</c:v>
                </c:pt>
                <c:pt idx="2">
                  <c:v>1 ─┤ 2</c:v>
                </c:pt>
                <c:pt idx="3">
                  <c:v>2 ─┤ 3</c:v>
                </c:pt>
                <c:pt idx="4">
                  <c:v>3 ─┤ 4</c:v>
                </c:pt>
                <c:pt idx="5">
                  <c:v>4 ─┤ 5</c:v>
                </c:pt>
                <c:pt idx="6">
                  <c:v>&gt;5</c:v>
                </c:pt>
              </c:strCache>
            </c:strRef>
          </c:cat>
          <c:val>
            <c:numRef>
              <c:f>'[1]13'!$V$39:$V$45</c:f>
              <c:numCache>
                <c:formatCode>General</c:formatCode>
                <c:ptCount val="7"/>
                <c:pt idx="0">
                  <c:v>2.8953612341200065E-2</c:v>
                </c:pt>
                <c:pt idx="1">
                  <c:v>0.53622126974022377</c:v>
                </c:pt>
                <c:pt idx="2">
                  <c:v>0.21377231285222348</c:v>
                </c:pt>
                <c:pt idx="3">
                  <c:v>0.11150850280748704</c:v>
                </c:pt>
                <c:pt idx="4">
                  <c:v>7.0138206030714967E-2</c:v>
                </c:pt>
                <c:pt idx="5">
                  <c:v>2.9671373108899182E-2</c:v>
                </c:pt>
                <c:pt idx="6">
                  <c:v>9.7347231192515017E-3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6CB-42E5-ABD2-2ADC35C23295}"/>
            </c:ext>
          </c:extLst>
        </c:ser>
        <c:ser>
          <c:idx val="1"/>
          <c:order val="1"/>
          <c:tx>
            <c:strRef>
              <c:f>'[1]13'!$W$38</c:f>
              <c:strCache>
                <c:ptCount val="1"/>
                <c:pt idx="0">
                  <c:v>Rural</c:v>
                </c:pt>
              </c:strCache>
            </c:strRef>
          </c:tx>
          <c:spPr>
            <a:solidFill>
              <a:srgbClr val="CC9B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8545007792787976E-2"/>
                  <c:y val="-3.5982716645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6CB-42E5-ABD2-2ADC35C23295}"/>
                </c:ext>
              </c:extLst>
            </c:dLbl>
            <c:dLbl>
              <c:idx val="1"/>
              <c:layout>
                <c:manualLayout>
                  <c:x val="1.5539783832630216E-2"/>
                  <c:y val="-1.58895736918678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6CB-42E5-ABD2-2ADC35C23295}"/>
                </c:ext>
              </c:extLst>
            </c:dLbl>
            <c:dLbl>
              <c:idx val="2"/>
              <c:layout>
                <c:manualLayout>
                  <c:x val="2.2985932367738382E-2"/>
                  <c:y val="-3.17554595369171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6CB-42E5-ABD2-2ADC35C23295}"/>
                </c:ext>
              </c:extLst>
            </c:dLbl>
            <c:dLbl>
              <c:idx val="3"/>
              <c:layout>
                <c:manualLayout>
                  <c:x val="1.7469552282753709E-2"/>
                  <c:y val="-3.13700202516468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6CB-42E5-ABD2-2ADC35C23295}"/>
                </c:ext>
              </c:extLst>
            </c:dLbl>
            <c:dLbl>
              <c:idx val="4"/>
              <c:layout>
                <c:manualLayout>
                  <c:x val="2.4525604512201871E-2"/>
                  <c:y val="-3.44459310274237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6CB-42E5-ABD2-2ADC35C23295}"/>
                </c:ext>
              </c:extLst>
            </c:dLbl>
            <c:dLbl>
              <c:idx val="5"/>
              <c:layout>
                <c:manualLayout>
                  <c:x val="2.674606679967706E-2"/>
                  <c:y val="-3.45222585338391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6CB-42E5-ABD2-2ADC35C23295}"/>
                </c:ext>
              </c:extLst>
            </c:dLbl>
            <c:dLbl>
              <c:idx val="6"/>
              <c:layout>
                <c:manualLayout>
                  <c:x val="2.4131040679876259E-2"/>
                  <c:y val="-2.898544367190869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6CB-42E5-ABD2-2ADC35C23295}"/>
                </c:ext>
              </c:extLst>
            </c:dLbl>
            <c:dLbl>
              <c:idx val="7"/>
              <c:layout>
                <c:manualLayout>
                  <c:xMode val="edge"/>
                  <c:yMode val="edge"/>
                  <c:x val="0.26499032882011603"/>
                  <c:y val="1.3927576601671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6CB-42E5-ABD2-2ADC35C23295}"/>
                </c:ext>
              </c:extLst>
            </c:dLbl>
            <c:dLbl>
              <c:idx val="8"/>
              <c:layout>
                <c:manualLayout>
                  <c:xMode val="edge"/>
                  <c:yMode val="edge"/>
                  <c:x val="0.4864603481624758"/>
                  <c:y val="0.16155988857938719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6CB-42E5-ABD2-2ADC35C23295}"/>
                </c:ext>
              </c:extLst>
            </c:dLbl>
            <c:dLbl>
              <c:idx val="9"/>
              <c:layout>
                <c:manualLayout>
                  <c:xMode val="edge"/>
                  <c:yMode val="edge"/>
                  <c:x val="0.26692456479690524"/>
                  <c:y val="1.3927576601671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6CB-42E5-ABD2-2ADC35C23295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25918762088974856"/>
                  <c:y val="1.3927576601671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6CB-42E5-ABD2-2ADC35C23295}"/>
                </c:ext>
              </c:extLst>
            </c:dLbl>
            <c:dLbl>
              <c:idx val="11"/>
              <c:layout>
                <c:manualLayout>
                  <c:xMode val="edge"/>
                  <c:yMode val="edge"/>
                  <c:x val="0.27079303675048355"/>
                  <c:y val="1.3927576601671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6CB-42E5-ABD2-2ADC35C2329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'[1]13'!$U$39:$U$45</c:f>
              <c:strCache>
                <c:ptCount val="7"/>
                <c:pt idx="0">
                  <c:v>&lt; 1</c:v>
                </c:pt>
                <c:pt idx="1">
                  <c:v>= 1</c:v>
                </c:pt>
                <c:pt idx="2">
                  <c:v>1 ─┤ 2</c:v>
                </c:pt>
                <c:pt idx="3">
                  <c:v>2 ─┤ 3</c:v>
                </c:pt>
                <c:pt idx="4">
                  <c:v>3 ─┤ 4</c:v>
                </c:pt>
                <c:pt idx="5">
                  <c:v>4 ─┤ 5</c:v>
                </c:pt>
                <c:pt idx="6">
                  <c:v>&gt;5</c:v>
                </c:pt>
              </c:strCache>
            </c:strRef>
          </c:cat>
          <c:val>
            <c:numRef>
              <c:f>'[1]13'!$W$39:$W$45</c:f>
              <c:numCache>
                <c:formatCode>General</c:formatCode>
                <c:ptCount val="7"/>
                <c:pt idx="0">
                  <c:v>7.9841939567311462E-3</c:v>
                </c:pt>
                <c:pt idx="1">
                  <c:v>0.98555385667624429</c:v>
                </c:pt>
                <c:pt idx="2">
                  <c:v>5.5134982192690018E-3</c:v>
                </c:pt>
                <c:pt idx="3">
                  <c:v>6.9228394879523403E-4</c:v>
                </c:pt>
                <c:pt idx="4">
                  <c:v>1.9238894572122769E-4</c:v>
                </c:pt>
                <c:pt idx="5">
                  <c:v>5.6926044213404358E-5</c:v>
                </c:pt>
                <c:pt idx="6">
                  <c:v>6.8522090256875615E-6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6CB-42E5-ABD2-2ADC35C232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3983872"/>
        <c:axId val="113985408"/>
        <c:axId val="0"/>
      </c:bar3DChart>
      <c:catAx>
        <c:axId val="113983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13985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3985408"/>
        <c:scaling>
          <c:orientation val="minMax"/>
          <c:max val="1.1000000000000001"/>
        </c:scaling>
        <c:delete val="1"/>
        <c:axPos val="l"/>
        <c:numFmt formatCode="General" sourceLinked="1"/>
        <c:majorTickMark val="out"/>
        <c:minorTickMark val="none"/>
        <c:tickLblPos val="nextTo"/>
        <c:crossAx val="113983872"/>
        <c:crosses val="autoZero"/>
        <c:crossBetween val="between"/>
        <c:majorUnit val="0.05"/>
        <c:minorUnit val="0.05"/>
      </c:valAx>
      <c:spPr>
        <a:solidFill>
          <a:srgbClr val="FFFFD5"/>
        </a:solidFill>
        <a:ln w="12700">
          <a:solidFill>
            <a:srgbClr val="808080"/>
          </a:solidFill>
          <a:prstDash val="solid"/>
        </a:ln>
      </c:spPr>
    </c:plotArea>
    <c:legend>
      <c:legendPos val="b"/>
      <c:legendEntry>
        <c:idx val="0"/>
        <c:txPr>
          <a:bodyPr/>
          <a:lstStyle/>
          <a:p>
            <a:pPr>
              <a:defRPr sz="53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</c:legendEntry>
      <c:legendEntry>
        <c:idx val="1"/>
        <c:txPr>
          <a:bodyPr/>
          <a:lstStyle/>
          <a:p>
            <a:pPr>
              <a:defRPr sz="53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</c:legendEntry>
      <c:layout>
        <c:manualLayout>
          <c:xMode val="edge"/>
          <c:yMode val="edge"/>
          <c:x val="0.45454545454545453"/>
          <c:y val="0.91922005571030641"/>
          <c:w val="9.1876208897485545E-2"/>
          <c:h val="6.128133704735372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2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B58707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 paperSize="9" orientation="landscape" horizontalDpi="300" verticalDpi="300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200" b="1" i="0" baseline="0">
                <a:effectLst/>
                <a:latin typeface="Calibri (Corpo)"/>
              </a:rPr>
              <a:t>Gráfico 5: Faixas de valor em salários mínimos, dos benefícios do INSS (Quantidade)</a:t>
            </a:r>
            <a:endParaRPr lang="es-ES" sz="1200">
              <a:effectLst/>
              <a:latin typeface="Calibri (Corpo)"/>
            </a:endParaRP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'Benefícios - Valor urb e rur'!$V$10</c:f>
              <c:strCache>
                <c:ptCount val="1"/>
                <c:pt idx="0">
                  <c:v>Urbano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strRef>
              <c:f>'Benefícios - Valor urb e rur'!$U$11:$U$18</c:f>
              <c:strCache>
                <c:ptCount val="8"/>
                <c:pt idx="0">
                  <c:v>&lt; 1</c:v>
                </c:pt>
                <c:pt idx="1">
                  <c:v>= 1</c:v>
                </c:pt>
                <c:pt idx="2">
                  <c:v>1 -| 2</c:v>
                </c:pt>
                <c:pt idx="3">
                  <c:v>2 -| 3</c:v>
                </c:pt>
                <c:pt idx="4">
                  <c:v>3 -| 4</c:v>
                </c:pt>
                <c:pt idx="5">
                  <c:v>4 -| 5</c:v>
                </c:pt>
                <c:pt idx="6">
                  <c:v>5 -| 6</c:v>
                </c:pt>
                <c:pt idx="7">
                  <c:v>&gt; 6</c:v>
                </c:pt>
              </c:strCache>
            </c:strRef>
          </c:cat>
          <c:val>
            <c:numRef>
              <c:f>'Benefícios - Valor urb e rur'!$V$11:$V$18</c:f>
              <c:numCache>
                <c:formatCode>0%</c:formatCode>
                <c:ptCount val="8"/>
                <c:pt idx="0">
                  <c:v>2.0817150368037697E-2</c:v>
                </c:pt>
                <c:pt idx="1">
                  <c:v>0.38553389025100399</c:v>
                </c:pt>
                <c:pt idx="2">
                  <c:v>0.15369862415528512</c:v>
                </c:pt>
                <c:pt idx="3">
                  <c:v>8.017269979660159E-2</c:v>
                </c:pt>
                <c:pt idx="4">
                  <c:v>5.0428166415979754E-2</c:v>
                </c:pt>
                <c:pt idx="5">
                  <c:v>2.1333208041719027E-2</c:v>
                </c:pt>
                <c:pt idx="6">
                  <c:v>6.7213993919940018E-3</c:v>
                </c:pt>
                <c:pt idx="7">
                  <c:v>2.7769946228982612E-4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54-4792-A0CD-8531A73E4065}"/>
            </c:ext>
          </c:extLst>
        </c:ser>
        <c:ser>
          <c:idx val="1"/>
          <c:order val="1"/>
          <c:tx>
            <c:strRef>
              <c:f>'Benefícios - Valor urb e rur'!$W$10</c:f>
              <c:strCache>
                <c:ptCount val="1"/>
                <c:pt idx="0">
                  <c:v>Rural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'Benefícios - Valor urb e rur'!$U$11:$U$18</c:f>
              <c:strCache>
                <c:ptCount val="8"/>
                <c:pt idx="0">
                  <c:v>&lt; 1</c:v>
                </c:pt>
                <c:pt idx="1">
                  <c:v>= 1</c:v>
                </c:pt>
                <c:pt idx="2">
                  <c:v>1 -| 2</c:v>
                </c:pt>
                <c:pt idx="3">
                  <c:v>2 -| 3</c:v>
                </c:pt>
                <c:pt idx="4">
                  <c:v>3 -| 4</c:v>
                </c:pt>
                <c:pt idx="5">
                  <c:v>4 -| 5</c:v>
                </c:pt>
                <c:pt idx="6">
                  <c:v>5 -| 6</c:v>
                </c:pt>
                <c:pt idx="7">
                  <c:v>&gt; 6</c:v>
                </c:pt>
              </c:strCache>
            </c:strRef>
          </c:cat>
          <c:val>
            <c:numRef>
              <c:f>'Benefícios - Valor urb e rur'!$W$11:$W$18</c:f>
              <c:numCache>
                <c:formatCode>0%</c:formatCode>
                <c:ptCount val="8"/>
                <c:pt idx="0">
                  <c:v>2.2436955275129985E-3</c:v>
                </c:pt>
                <c:pt idx="1">
                  <c:v>0.2769575479167104</c:v>
                </c:pt>
                <c:pt idx="2">
                  <c:v>1.5493876229165987E-3</c:v>
                </c:pt>
                <c:pt idx="3">
                  <c:v>1.9454367066964882E-4</c:v>
                </c:pt>
                <c:pt idx="4">
                  <c:v>5.4064595549278075E-5</c:v>
                </c:pt>
                <c:pt idx="5">
                  <c:v>1.5997195395402826E-5</c:v>
                </c:pt>
                <c:pt idx="6">
                  <c:v>1.8070905909621712E-6</c:v>
                </c:pt>
                <c:pt idx="7">
                  <c:v>1.1849774366965056E-7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54-4792-A0CD-8531A73E4065}"/>
            </c:ext>
          </c:extLst>
        </c:ser>
        <c:ser>
          <c:idx val="2"/>
          <c:order val="2"/>
          <c:tx>
            <c:strRef>
              <c:f>'Benefícios - Valor urb e rur'!$X$10</c:f>
              <c:strCache>
                <c:ptCount val="1"/>
                <c:pt idx="0">
                  <c:v>Total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'Benefícios - Valor urb e rur'!$U$11:$U$18</c:f>
              <c:strCache>
                <c:ptCount val="8"/>
                <c:pt idx="0">
                  <c:v>&lt; 1</c:v>
                </c:pt>
                <c:pt idx="1">
                  <c:v>= 1</c:v>
                </c:pt>
                <c:pt idx="2">
                  <c:v>1 -| 2</c:v>
                </c:pt>
                <c:pt idx="3">
                  <c:v>2 -| 3</c:v>
                </c:pt>
                <c:pt idx="4">
                  <c:v>3 -| 4</c:v>
                </c:pt>
                <c:pt idx="5">
                  <c:v>4 -| 5</c:v>
                </c:pt>
                <c:pt idx="6">
                  <c:v>5 -| 6</c:v>
                </c:pt>
                <c:pt idx="7">
                  <c:v>&gt; 6</c:v>
                </c:pt>
              </c:strCache>
            </c:strRef>
          </c:cat>
          <c:val>
            <c:numRef>
              <c:f>'Benefícios - Valor urb e rur'!$X$11:$X$18</c:f>
              <c:numCache>
                <c:formatCode>0%</c:formatCode>
                <c:ptCount val="8"/>
                <c:pt idx="0">
                  <c:v>2.3060845895550696E-2</c:v>
                </c:pt>
                <c:pt idx="1">
                  <c:v>0.66249143816771439</c:v>
                </c:pt>
                <c:pt idx="2">
                  <c:v>0.15524801177820172</c:v>
                </c:pt>
                <c:pt idx="3">
                  <c:v>8.036724346727124E-2</c:v>
                </c:pt>
                <c:pt idx="4">
                  <c:v>5.048223101152903E-2</c:v>
                </c:pt>
                <c:pt idx="5">
                  <c:v>2.1349205237114428E-2</c:v>
                </c:pt>
                <c:pt idx="6">
                  <c:v>6.723206482584964E-3</c:v>
                </c:pt>
                <c:pt idx="7">
                  <c:v>2.7781796003349576E-4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54-4792-A0CD-8531A73E40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14427776"/>
        <c:axId val="114429312"/>
      </c:barChart>
      <c:catAx>
        <c:axId val="1144277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4429312"/>
        <c:crosses val="autoZero"/>
        <c:auto val="1"/>
        <c:lblAlgn val="ctr"/>
        <c:lblOffset val="100"/>
        <c:noMultiLvlLbl val="0"/>
      </c:catAx>
      <c:valAx>
        <c:axId val="114429312"/>
        <c:scaling>
          <c:orientation val="minMax"/>
          <c:max val="0.75000000000000011"/>
        </c:scaling>
        <c:delete val="1"/>
        <c:axPos val="l"/>
        <c:numFmt formatCode="0%" sourceLinked="1"/>
        <c:majorTickMark val="none"/>
        <c:minorTickMark val="none"/>
        <c:tickLblPos val="nextTo"/>
        <c:crossAx val="114427776"/>
        <c:crosses val="autoZero"/>
        <c:crossBetween val="between"/>
        <c:majorUnit val="0.15000000000000002"/>
      </c:valAx>
    </c:plotArea>
    <c:legend>
      <c:legendPos val="b"/>
      <c:legendEntry>
        <c:idx val="2"/>
        <c:delete val="1"/>
      </c:legendEntry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200" b="1" i="0" baseline="0">
                <a:effectLst/>
                <a:latin typeface="Calibri (Corpo)"/>
              </a:rPr>
              <a:t>Gráfico 6: Faixas de valor em salários mínimos, dos benefícios do INSS (Valor)</a:t>
            </a:r>
            <a:endParaRPr lang="es-ES" sz="1200">
              <a:effectLst/>
              <a:latin typeface="Calibri (Corpo)"/>
            </a:endParaRP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'Benefícios - Valor urb e rur'!$V$21</c:f>
              <c:strCache>
                <c:ptCount val="1"/>
                <c:pt idx="0">
                  <c:v>Urbano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strRef>
              <c:f>'Benefícios - Valor urb e rur'!$U$22:$U$29</c:f>
              <c:strCache>
                <c:ptCount val="8"/>
                <c:pt idx="0">
                  <c:v>&lt; 1</c:v>
                </c:pt>
                <c:pt idx="1">
                  <c:v>= 1</c:v>
                </c:pt>
                <c:pt idx="2">
                  <c:v>1 -| 2</c:v>
                </c:pt>
                <c:pt idx="3">
                  <c:v>2 -| 3</c:v>
                </c:pt>
                <c:pt idx="4">
                  <c:v>3 -| 4</c:v>
                </c:pt>
                <c:pt idx="5">
                  <c:v>4 -| 5</c:v>
                </c:pt>
                <c:pt idx="6">
                  <c:v>5 -| 6</c:v>
                </c:pt>
                <c:pt idx="7">
                  <c:v>&gt; 6</c:v>
                </c:pt>
              </c:strCache>
            </c:strRef>
          </c:cat>
          <c:val>
            <c:numRef>
              <c:f>'Benefícios - Valor urb e rur'!$V$22:$V$29</c:f>
              <c:numCache>
                <c:formatCode>0%</c:formatCode>
                <c:ptCount val="8"/>
                <c:pt idx="0">
                  <c:v>7.9061080947849145E-3</c:v>
                </c:pt>
                <c:pt idx="1">
                  <c:v>0.27497601536360783</c:v>
                </c:pt>
                <c:pt idx="2">
                  <c:v>0.15662887124559852</c:v>
                </c:pt>
                <c:pt idx="3">
                  <c:v>0.14159558790309801</c:v>
                </c:pt>
                <c:pt idx="4">
                  <c:v>0.12413052707879274</c:v>
                </c:pt>
                <c:pt idx="5">
                  <c:v>6.6937778737772707E-2</c:v>
                </c:pt>
                <c:pt idx="6">
                  <c:v>2.5688997841929018E-2</c:v>
                </c:pt>
                <c:pt idx="7">
                  <c:v>1.8793949720203368E-3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95-4ADB-A98B-3CC0A1C68DAB}"/>
            </c:ext>
          </c:extLst>
        </c:ser>
        <c:ser>
          <c:idx val="1"/>
          <c:order val="1"/>
          <c:tx>
            <c:strRef>
              <c:f>'Benefícios - Valor urb e rur'!$W$21</c:f>
              <c:strCache>
                <c:ptCount val="1"/>
                <c:pt idx="0">
                  <c:v>Rural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'Benefícios - Valor urb e rur'!$U$22:$U$29</c:f>
              <c:strCache>
                <c:ptCount val="8"/>
                <c:pt idx="0">
                  <c:v>&lt; 1</c:v>
                </c:pt>
                <c:pt idx="1">
                  <c:v>= 1</c:v>
                </c:pt>
                <c:pt idx="2">
                  <c:v>1 -| 2</c:v>
                </c:pt>
                <c:pt idx="3">
                  <c:v>2 -| 3</c:v>
                </c:pt>
                <c:pt idx="4">
                  <c:v>3 -| 4</c:v>
                </c:pt>
                <c:pt idx="5">
                  <c:v>4 -| 5</c:v>
                </c:pt>
                <c:pt idx="6">
                  <c:v>5 -| 6</c:v>
                </c:pt>
                <c:pt idx="7">
                  <c:v>&gt; 6</c:v>
                </c:pt>
              </c:strCache>
            </c:strRef>
          </c:cat>
          <c:val>
            <c:numRef>
              <c:f>'Benefícios - Valor urb e rur'!$W$22:$W$29</c:f>
              <c:numCache>
                <c:formatCode>0%</c:formatCode>
                <c:ptCount val="8"/>
                <c:pt idx="0">
                  <c:v>7.3021401742731098E-4</c:v>
                </c:pt>
                <c:pt idx="1">
                  <c:v>0.19753563792129997</c:v>
                </c:pt>
                <c:pt idx="2">
                  <c:v>1.4728612079684688E-3</c:v>
                </c:pt>
                <c:pt idx="3">
                  <c:v>3.2808989987611801E-4</c:v>
                </c:pt>
                <c:pt idx="4">
                  <c:v>1.3289847971190656E-4</c:v>
                </c:pt>
                <c:pt idx="5">
                  <c:v>4.9522334566499008E-5</c:v>
                </c:pt>
                <c:pt idx="6">
                  <c:v>6.9208050735606494E-6</c:v>
                </c:pt>
                <c:pt idx="7">
                  <c:v>5.7409647212656604E-7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95-4ADB-A98B-3CC0A1C68DAB}"/>
            </c:ext>
          </c:extLst>
        </c:ser>
        <c:ser>
          <c:idx val="2"/>
          <c:order val="2"/>
          <c:tx>
            <c:strRef>
              <c:f>'Benefícios - Valor urb e rur'!$X$21</c:f>
              <c:strCache>
                <c:ptCount val="1"/>
                <c:pt idx="0">
                  <c:v>Total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'Benefícios - Valor urb e rur'!$U$22:$U$29</c:f>
              <c:strCache>
                <c:ptCount val="8"/>
                <c:pt idx="0">
                  <c:v>&lt; 1</c:v>
                </c:pt>
                <c:pt idx="1">
                  <c:v>= 1</c:v>
                </c:pt>
                <c:pt idx="2">
                  <c:v>1 -| 2</c:v>
                </c:pt>
                <c:pt idx="3">
                  <c:v>2 -| 3</c:v>
                </c:pt>
                <c:pt idx="4">
                  <c:v>3 -| 4</c:v>
                </c:pt>
                <c:pt idx="5">
                  <c:v>4 -| 5</c:v>
                </c:pt>
                <c:pt idx="6">
                  <c:v>5 -| 6</c:v>
                </c:pt>
                <c:pt idx="7">
                  <c:v>&gt; 6</c:v>
                </c:pt>
              </c:strCache>
            </c:strRef>
          </c:cat>
          <c:val>
            <c:numRef>
              <c:f>'Benefícios - Valor urb e rur'!$X$22:$X$29</c:f>
              <c:numCache>
                <c:formatCode>0%</c:formatCode>
                <c:ptCount val="8"/>
                <c:pt idx="0">
                  <c:v>8.6363221122122257E-3</c:v>
                </c:pt>
                <c:pt idx="1">
                  <c:v>0.4725116532849078</c:v>
                </c:pt>
                <c:pt idx="2">
                  <c:v>0.15810173245356698</c:v>
                </c:pt>
                <c:pt idx="3">
                  <c:v>0.14192367780297413</c:v>
                </c:pt>
                <c:pt idx="4">
                  <c:v>0.12426342555850464</c:v>
                </c:pt>
                <c:pt idx="5">
                  <c:v>6.6987301072339203E-2</c:v>
                </c:pt>
                <c:pt idx="6">
                  <c:v>2.5695918647002578E-2</c:v>
                </c:pt>
                <c:pt idx="7">
                  <c:v>1.8799690684924634E-3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F95-4ADB-A98B-3CC0A1C68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14490368"/>
        <c:axId val="114492160"/>
      </c:barChart>
      <c:catAx>
        <c:axId val="1144903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4492160"/>
        <c:crosses val="autoZero"/>
        <c:auto val="1"/>
        <c:lblAlgn val="ctr"/>
        <c:lblOffset val="100"/>
        <c:noMultiLvlLbl val="0"/>
      </c:catAx>
      <c:valAx>
        <c:axId val="114492160"/>
        <c:scaling>
          <c:orientation val="minMax"/>
          <c:max val="0.5"/>
          <c:min val="0"/>
        </c:scaling>
        <c:delete val="1"/>
        <c:axPos val="l"/>
        <c:numFmt formatCode="0%" sourceLinked="1"/>
        <c:majorTickMark val="none"/>
        <c:minorTickMark val="none"/>
        <c:tickLblPos val="nextTo"/>
        <c:crossAx val="114490368"/>
        <c:crosses val="autoZero"/>
        <c:crossBetween val="between"/>
        <c:majorUnit val="0.1"/>
      </c:valAx>
      <c:spPr>
        <a:noFill/>
        <a:ln w="25400">
          <a:noFill/>
        </a:ln>
      </c:spPr>
    </c:plotArea>
    <c:legend>
      <c:legendPos val="b"/>
      <c:legendEntry>
        <c:idx val="2"/>
        <c:delete val="1"/>
      </c:legendEntry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s-ES" sz="1200"/>
              <a:t>Gráfico 7: Faixas de valor em salários mínimos dos benefícios do RGPS urbano (Quantidade e Valor)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'Benefícios - Valor urb e rur'!$AH$10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strRef>
              <c:f>'Benefícios - Valor urb e rur'!$AG$11:$AG$18</c:f>
              <c:strCache>
                <c:ptCount val="8"/>
                <c:pt idx="0">
                  <c:v>&lt; 1</c:v>
                </c:pt>
                <c:pt idx="1">
                  <c:v>= 1</c:v>
                </c:pt>
                <c:pt idx="2">
                  <c:v>1 -| 2</c:v>
                </c:pt>
                <c:pt idx="3">
                  <c:v>2 -| 3</c:v>
                </c:pt>
                <c:pt idx="4">
                  <c:v>3 -| 4</c:v>
                </c:pt>
                <c:pt idx="5">
                  <c:v>4 -| 5</c:v>
                </c:pt>
                <c:pt idx="6">
                  <c:v>5 -| 6</c:v>
                </c:pt>
                <c:pt idx="7">
                  <c:v>&gt; 6</c:v>
                </c:pt>
              </c:strCache>
            </c:strRef>
          </c:cat>
          <c:val>
            <c:numRef>
              <c:f>'Benefícios - Valor urb e rur'!$AH$11:$AH$18</c:f>
              <c:numCache>
                <c:formatCode>0%</c:formatCode>
                <c:ptCount val="8"/>
                <c:pt idx="0">
                  <c:v>3.5099242315916809E-2</c:v>
                </c:pt>
                <c:pt idx="1">
                  <c:v>0.43186712613654382</c:v>
                </c:pt>
                <c:pt idx="2">
                  <c:v>0.26163598558686996</c:v>
                </c:pt>
                <c:pt idx="3" formatCode="0.0%">
                  <c:v>0.13691871428986332</c:v>
                </c:pt>
                <c:pt idx="4" formatCode="0.0%">
                  <c:v>8.6118472269742133E-2</c:v>
                </c:pt>
                <c:pt idx="5" formatCode="0.0%">
                  <c:v>3.6431739366309231E-2</c:v>
                </c:pt>
                <c:pt idx="6" formatCode="0.0%">
                  <c:v>1.1476374349145901E-2</c:v>
                </c:pt>
                <c:pt idx="7" formatCode="0.0%">
                  <c:v>4.5234568560881933E-4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F4-46B7-9AB4-CB3C145DCB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14523136"/>
        <c:axId val="114529024"/>
      </c:barChart>
      <c:lineChart>
        <c:grouping val="standard"/>
        <c:varyColors val="0"/>
        <c:ser>
          <c:idx val="1"/>
          <c:order val="1"/>
          <c:tx>
            <c:strRef>
              <c:f>'Benefícios - Valor urb e rur'!$AI$10</c:f>
              <c:strCache>
                <c:ptCount val="1"/>
                <c:pt idx="0">
                  <c:v>Valor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'Benefícios - Valor urb e rur'!$AG$11:$AG$18</c:f>
              <c:strCache>
                <c:ptCount val="8"/>
                <c:pt idx="0">
                  <c:v>&lt; 1</c:v>
                </c:pt>
                <c:pt idx="1">
                  <c:v>= 1</c:v>
                </c:pt>
                <c:pt idx="2">
                  <c:v>1 -| 2</c:v>
                </c:pt>
                <c:pt idx="3">
                  <c:v>2 -| 3</c:v>
                </c:pt>
                <c:pt idx="4">
                  <c:v>3 -| 4</c:v>
                </c:pt>
                <c:pt idx="5">
                  <c:v>4 -| 5</c:v>
                </c:pt>
                <c:pt idx="6">
                  <c:v>5 -| 6</c:v>
                </c:pt>
                <c:pt idx="7">
                  <c:v>&gt; 6</c:v>
                </c:pt>
              </c:strCache>
            </c:strRef>
          </c:cat>
          <c:val>
            <c:numRef>
              <c:f>'Benefícios - Valor urb e rur'!$AI$11:$AI$18</c:f>
              <c:numCache>
                <c:formatCode>0%</c:formatCode>
                <c:ptCount val="8"/>
                <c:pt idx="0">
                  <c:v>1.1153935610492671E-2</c:v>
                </c:pt>
                <c:pt idx="1">
                  <c:v>0.25609858990127521</c:v>
                </c:pt>
                <c:pt idx="2">
                  <c:v>0.22148220847809189</c:v>
                </c:pt>
                <c:pt idx="3" formatCode="0.0%">
                  <c:v>0.20105258606773821</c:v>
                </c:pt>
                <c:pt idx="4" formatCode="0.0%">
                  <c:v>0.17624907041182777</c:v>
                </c:pt>
                <c:pt idx="5" formatCode="0.0%">
                  <c:v>9.5042768521424834E-2</c:v>
                </c:pt>
                <c:pt idx="6" formatCode="0.0%">
                  <c:v>3.6468216743743294E-2</c:v>
                </c:pt>
                <c:pt idx="7" formatCode="0.0%">
                  <c:v>2.4526242654061064E-3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0F4-46B7-9AB4-CB3C145DCB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4523136"/>
        <c:axId val="114529024"/>
      </c:lineChart>
      <c:catAx>
        <c:axId val="1145231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4529024"/>
        <c:crosses val="autoZero"/>
        <c:auto val="1"/>
        <c:lblAlgn val="ctr"/>
        <c:lblOffset val="100"/>
        <c:noMultiLvlLbl val="0"/>
      </c:catAx>
      <c:valAx>
        <c:axId val="114529024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14523136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b="1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Gráfico : Salário mínimo real (IPCA) - R$ dez/17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'Salário Mínimo'!$A$2:$A$284</c:f>
              <c:numCache>
                <c:formatCode>mmm\-yy</c:formatCode>
                <c:ptCount val="283"/>
                <c:pt idx="0">
                  <c:v>34516</c:v>
                </c:pt>
                <c:pt idx="1">
                  <c:v>34547</c:v>
                </c:pt>
                <c:pt idx="2">
                  <c:v>34578</c:v>
                </c:pt>
                <c:pt idx="3">
                  <c:v>34608</c:v>
                </c:pt>
                <c:pt idx="4">
                  <c:v>34639</c:v>
                </c:pt>
                <c:pt idx="5">
                  <c:v>34669</c:v>
                </c:pt>
                <c:pt idx="6">
                  <c:v>34700</c:v>
                </c:pt>
                <c:pt idx="7">
                  <c:v>34731</c:v>
                </c:pt>
                <c:pt idx="8">
                  <c:v>34759</c:v>
                </c:pt>
                <c:pt idx="9">
                  <c:v>34790</c:v>
                </c:pt>
                <c:pt idx="10">
                  <c:v>34820</c:v>
                </c:pt>
                <c:pt idx="11">
                  <c:v>34851</c:v>
                </c:pt>
                <c:pt idx="12">
                  <c:v>34881</c:v>
                </c:pt>
                <c:pt idx="13">
                  <c:v>34912</c:v>
                </c:pt>
                <c:pt idx="14">
                  <c:v>34943</c:v>
                </c:pt>
                <c:pt idx="15">
                  <c:v>34973</c:v>
                </c:pt>
                <c:pt idx="16">
                  <c:v>35004</c:v>
                </c:pt>
                <c:pt idx="17">
                  <c:v>35034</c:v>
                </c:pt>
                <c:pt idx="18">
                  <c:v>35065</c:v>
                </c:pt>
                <c:pt idx="19">
                  <c:v>35096</c:v>
                </c:pt>
                <c:pt idx="20">
                  <c:v>35125</c:v>
                </c:pt>
                <c:pt idx="21">
                  <c:v>35156</c:v>
                </c:pt>
                <c:pt idx="22">
                  <c:v>35186</c:v>
                </c:pt>
                <c:pt idx="23">
                  <c:v>35217</c:v>
                </c:pt>
                <c:pt idx="24">
                  <c:v>35247</c:v>
                </c:pt>
                <c:pt idx="25">
                  <c:v>35278</c:v>
                </c:pt>
                <c:pt idx="26">
                  <c:v>35309</c:v>
                </c:pt>
                <c:pt idx="27">
                  <c:v>35339</c:v>
                </c:pt>
                <c:pt idx="28">
                  <c:v>35370</c:v>
                </c:pt>
                <c:pt idx="29">
                  <c:v>35400</c:v>
                </c:pt>
                <c:pt idx="30">
                  <c:v>35431</c:v>
                </c:pt>
                <c:pt idx="31">
                  <c:v>35462</c:v>
                </c:pt>
                <c:pt idx="32">
                  <c:v>35490</c:v>
                </c:pt>
                <c:pt idx="33">
                  <c:v>35521</c:v>
                </c:pt>
                <c:pt idx="34">
                  <c:v>35551</c:v>
                </c:pt>
                <c:pt idx="35">
                  <c:v>35582</c:v>
                </c:pt>
                <c:pt idx="36">
                  <c:v>35612</c:v>
                </c:pt>
                <c:pt idx="37">
                  <c:v>35643</c:v>
                </c:pt>
                <c:pt idx="38">
                  <c:v>35674</c:v>
                </c:pt>
                <c:pt idx="39">
                  <c:v>35704</c:v>
                </c:pt>
                <c:pt idx="40">
                  <c:v>35735</c:v>
                </c:pt>
                <c:pt idx="41">
                  <c:v>35765</c:v>
                </c:pt>
                <c:pt idx="42">
                  <c:v>35796</c:v>
                </c:pt>
                <c:pt idx="43">
                  <c:v>35827</c:v>
                </c:pt>
                <c:pt idx="44">
                  <c:v>35855</c:v>
                </c:pt>
                <c:pt idx="45">
                  <c:v>35886</c:v>
                </c:pt>
                <c:pt idx="46">
                  <c:v>35916</c:v>
                </c:pt>
                <c:pt idx="47">
                  <c:v>35947</c:v>
                </c:pt>
                <c:pt idx="48">
                  <c:v>35977</c:v>
                </c:pt>
                <c:pt idx="49">
                  <c:v>36008</c:v>
                </c:pt>
                <c:pt idx="50">
                  <c:v>36039</c:v>
                </c:pt>
                <c:pt idx="51">
                  <c:v>36069</c:v>
                </c:pt>
                <c:pt idx="52">
                  <c:v>36100</c:v>
                </c:pt>
                <c:pt idx="53">
                  <c:v>36130</c:v>
                </c:pt>
                <c:pt idx="54">
                  <c:v>36161</c:v>
                </c:pt>
                <c:pt idx="55">
                  <c:v>36192</c:v>
                </c:pt>
                <c:pt idx="56">
                  <c:v>36220</c:v>
                </c:pt>
                <c:pt idx="57">
                  <c:v>36251</c:v>
                </c:pt>
                <c:pt idx="58">
                  <c:v>36281</c:v>
                </c:pt>
                <c:pt idx="59">
                  <c:v>36312</c:v>
                </c:pt>
                <c:pt idx="60">
                  <c:v>36342</c:v>
                </c:pt>
                <c:pt idx="61">
                  <c:v>36373</c:v>
                </c:pt>
                <c:pt idx="62">
                  <c:v>36404</c:v>
                </c:pt>
                <c:pt idx="63">
                  <c:v>36434</c:v>
                </c:pt>
                <c:pt idx="64">
                  <c:v>36465</c:v>
                </c:pt>
                <c:pt idx="65">
                  <c:v>36495</c:v>
                </c:pt>
                <c:pt idx="66">
                  <c:v>36526</c:v>
                </c:pt>
                <c:pt idx="67">
                  <c:v>36557</c:v>
                </c:pt>
                <c:pt idx="68">
                  <c:v>36586</c:v>
                </c:pt>
                <c:pt idx="69">
                  <c:v>36617</c:v>
                </c:pt>
                <c:pt idx="70">
                  <c:v>36647</c:v>
                </c:pt>
                <c:pt idx="71">
                  <c:v>36678</c:v>
                </c:pt>
                <c:pt idx="72">
                  <c:v>36708</c:v>
                </c:pt>
                <c:pt idx="73">
                  <c:v>36739</c:v>
                </c:pt>
                <c:pt idx="74">
                  <c:v>36770</c:v>
                </c:pt>
                <c:pt idx="75">
                  <c:v>36800</c:v>
                </c:pt>
                <c:pt idx="76">
                  <c:v>36831</c:v>
                </c:pt>
                <c:pt idx="77">
                  <c:v>36861</c:v>
                </c:pt>
                <c:pt idx="78">
                  <c:v>36892</c:v>
                </c:pt>
                <c:pt idx="79">
                  <c:v>36923</c:v>
                </c:pt>
                <c:pt idx="80">
                  <c:v>36951</c:v>
                </c:pt>
                <c:pt idx="81">
                  <c:v>36982</c:v>
                </c:pt>
                <c:pt idx="82">
                  <c:v>37012</c:v>
                </c:pt>
                <c:pt idx="83">
                  <c:v>37043</c:v>
                </c:pt>
                <c:pt idx="84">
                  <c:v>37073</c:v>
                </c:pt>
                <c:pt idx="85">
                  <c:v>37104</c:v>
                </c:pt>
                <c:pt idx="86">
                  <c:v>37135</c:v>
                </c:pt>
                <c:pt idx="87">
                  <c:v>37165</c:v>
                </c:pt>
                <c:pt idx="88">
                  <c:v>37196</c:v>
                </c:pt>
                <c:pt idx="89">
                  <c:v>37226</c:v>
                </c:pt>
                <c:pt idx="90">
                  <c:v>37257</c:v>
                </c:pt>
                <c:pt idx="91">
                  <c:v>37288</c:v>
                </c:pt>
                <c:pt idx="92">
                  <c:v>37316</c:v>
                </c:pt>
                <c:pt idx="93">
                  <c:v>37347</c:v>
                </c:pt>
                <c:pt idx="94">
                  <c:v>37377</c:v>
                </c:pt>
                <c:pt idx="95">
                  <c:v>37408</c:v>
                </c:pt>
                <c:pt idx="96">
                  <c:v>37438</c:v>
                </c:pt>
                <c:pt idx="97">
                  <c:v>37469</c:v>
                </c:pt>
                <c:pt idx="98">
                  <c:v>37500</c:v>
                </c:pt>
                <c:pt idx="99">
                  <c:v>37530</c:v>
                </c:pt>
                <c:pt idx="100">
                  <c:v>37561</c:v>
                </c:pt>
                <c:pt idx="101">
                  <c:v>37591</c:v>
                </c:pt>
                <c:pt idx="102">
                  <c:v>37622</c:v>
                </c:pt>
                <c:pt idx="103">
                  <c:v>37653</c:v>
                </c:pt>
                <c:pt idx="104">
                  <c:v>37681</c:v>
                </c:pt>
                <c:pt idx="105">
                  <c:v>37712</c:v>
                </c:pt>
                <c:pt idx="106">
                  <c:v>37742</c:v>
                </c:pt>
                <c:pt idx="107">
                  <c:v>37773</c:v>
                </c:pt>
                <c:pt idx="108">
                  <c:v>37803</c:v>
                </c:pt>
                <c:pt idx="109">
                  <c:v>37834</c:v>
                </c:pt>
                <c:pt idx="110">
                  <c:v>37865</c:v>
                </c:pt>
                <c:pt idx="111">
                  <c:v>37895</c:v>
                </c:pt>
                <c:pt idx="112">
                  <c:v>37926</c:v>
                </c:pt>
                <c:pt idx="113">
                  <c:v>37956</c:v>
                </c:pt>
                <c:pt idx="114">
                  <c:v>37987</c:v>
                </c:pt>
                <c:pt idx="115">
                  <c:v>38018</c:v>
                </c:pt>
                <c:pt idx="116">
                  <c:v>38047</c:v>
                </c:pt>
                <c:pt idx="117">
                  <c:v>38078</c:v>
                </c:pt>
                <c:pt idx="118">
                  <c:v>38108</c:v>
                </c:pt>
                <c:pt idx="119">
                  <c:v>38139</c:v>
                </c:pt>
                <c:pt idx="120">
                  <c:v>38169</c:v>
                </c:pt>
                <c:pt idx="121">
                  <c:v>38200</c:v>
                </c:pt>
                <c:pt idx="122">
                  <c:v>38231</c:v>
                </c:pt>
                <c:pt idx="123">
                  <c:v>38261</c:v>
                </c:pt>
                <c:pt idx="124">
                  <c:v>38292</c:v>
                </c:pt>
                <c:pt idx="125">
                  <c:v>38322</c:v>
                </c:pt>
                <c:pt idx="126">
                  <c:v>38353</c:v>
                </c:pt>
                <c:pt idx="127">
                  <c:v>38384</c:v>
                </c:pt>
                <c:pt idx="128">
                  <c:v>38412</c:v>
                </c:pt>
                <c:pt idx="129">
                  <c:v>38443</c:v>
                </c:pt>
                <c:pt idx="130">
                  <c:v>38473</c:v>
                </c:pt>
                <c:pt idx="131">
                  <c:v>38504</c:v>
                </c:pt>
                <c:pt idx="132">
                  <c:v>38534</c:v>
                </c:pt>
                <c:pt idx="133">
                  <c:v>38565</c:v>
                </c:pt>
                <c:pt idx="134">
                  <c:v>38596</c:v>
                </c:pt>
                <c:pt idx="135">
                  <c:v>38626</c:v>
                </c:pt>
                <c:pt idx="136">
                  <c:v>38657</c:v>
                </c:pt>
                <c:pt idx="137">
                  <c:v>38687</c:v>
                </c:pt>
                <c:pt idx="138">
                  <c:v>38718</c:v>
                </c:pt>
                <c:pt idx="139">
                  <c:v>38749</c:v>
                </c:pt>
                <c:pt idx="140">
                  <c:v>38777</c:v>
                </c:pt>
                <c:pt idx="141">
                  <c:v>38808</c:v>
                </c:pt>
                <c:pt idx="142">
                  <c:v>38838</c:v>
                </c:pt>
                <c:pt idx="143">
                  <c:v>38869</c:v>
                </c:pt>
                <c:pt idx="144">
                  <c:v>38899</c:v>
                </c:pt>
                <c:pt idx="145">
                  <c:v>38930</c:v>
                </c:pt>
                <c:pt idx="146">
                  <c:v>38961</c:v>
                </c:pt>
                <c:pt idx="147">
                  <c:v>38991</c:v>
                </c:pt>
                <c:pt idx="148">
                  <c:v>39022</c:v>
                </c:pt>
                <c:pt idx="149">
                  <c:v>39052</c:v>
                </c:pt>
                <c:pt idx="150">
                  <c:v>39083</c:v>
                </c:pt>
                <c:pt idx="151">
                  <c:v>39114</c:v>
                </c:pt>
                <c:pt idx="152">
                  <c:v>39142</c:v>
                </c:pt>
                <c:pt idx="153">
                  <c:v>39173</c:v>
                </c:pt>
                <c:pt idx="154">
                  <c:v>39203</c:v>
                </c:pt>
                <c:pt idx="155">
                  <c:v>39234</c:v>
                </c:pt>
                <c:pt idx="156">
                  <c:v>39264</c:v>
                </c:pt>
                <c:pt idx="157">
                  <c:v>39295</c:v>
                </c:pt>
                <c:pt idx="158">
                  <c:v>39326</c:v>
                </c:pt>
                <c:pt idx="159">
                  <c:v>39356</c:v>
                </c:pt>
                <c:pt idx="160">
                  <c:v>39387</c:v>
                </c:pt>
                <c:pt idx="161">
                  <c:v>39417</c:v>
                </c:pt>
                <c:pt idx="162">
                  <c:v>39448</c:v>
                </c:pt>
                <c:pt idx="163">
                  <c:v>39479</c:v>
                </c:pt>
                <c:pt idx="164">
                  <c:v>39508</c:v>
                </c:pt>
                <c:pt idx="165">
                  <c:v>39539</c:v>
                </c:pt>
                <c:pt idx="166">
                  <c:v>39569</c:v>
                </c:pt>
                <c:pt idx="167">
                  <c:v>39600</c:v>
                </c:pt>
                <c:pt idx="168">
                  <c:v>39630</c:v>
                </c:pt>
                <c:pt idx="169">
                  <c:v>39661</c:v>
                </c:pt>
                <c:pt idx="170">
                  <c:v>39692</c:v>
                </c:pt>
                <c:pt idx="171">
                  <c:v>39722</c:v>
                </c:pt>
                <c:pt idx="172">
                  <c:v>39753</c:v>
                </c:pt>
                <c:pt idx="173">
                  <c:v>39783</c:v>
                </c:pt>
                <c:pt idx="174">
                  <c:v>39814</c:v>
                </c:pt>
                <c:pt idx="175">
                  <c:v>39845</c:v>
                </c:pt>
                <c:pt idx="176">
                  <c:v>39873</c:v>
                </c:pt>
                <c:pt idx="177">
                  <c:v>39904</c:v>
                </c:pt>
                <c:pt idx="178">
                  <c:v>39934</c:v>
                </c:pt>
                <c:pt idx="179">
                  <c:v>39965</c:v>
                </c:pt>
                <c:pt idx="180">
                  <c:v>39995</c:v>
                </c:pt>
                <c:pt idx="181">
                  <c:v>40026</c:v>
                </c:pt>
                <c:pt idx="182">
                  <c:v>40057</c:v>
                </c:pt>
                <c:pt idx="183">
                  <c:v>40087</c:v>
                </c:pt>
                <c:pt idx="184">
                  <c:v>40118</c:v>
                </c:pt>
                <c:pt idx="185">
                  <c:v>40148</c:v>
                </c:pt>
                <c:pt idx="186">
                  <c:v>40179</c:v>
                </c:pt>
                <c:pt idx="187">
                  <c:v>40210</c:v>
                </c:pt>
                <c:pt idx="188">
                  <c:v>40238</c:v>
                </c:pt>
                <c:pt idx="189">
                  <c:v>40269</c:v>
                </c:pt>
                <c:pt idx="190">
                  <c:v>40299</c:v>
                </c:pt>
                <c:pt idx="191">
                  <c:v>40330</c:v>
                </c:pt>
                <c:pt idx="192">
                  <c:v>40360</c:v>
                </c:pt>
                <c:pt idx="193">
                  <c:v>40391</c:v>
                </c:pt>
                <c:pt idx="194">
                  <c:v>40422</c:v>
                </c:pt>
                <c:pt idx="195">
                  <c:v>40452</c:v>
                </c:pt>
                <c:pt idx="196">
                  <c:v>40483</c:v>
                </c:pt>
                <c:pt idx="197">
                  <c:v>40513</c:v>
                </c:pt>
                <c:pt idx="198">
                  <c:v>40544</c:v>
                </c:pt>
                <c:pt idx="199">
                  <c:v>40575</c:v>
                </c:pt>
                <c:pt idx="200">
                  <c:v>40603</c:v>
                </c:pt>
                <c:pt idx="201">
                  <c:v>40634</c:v>
                </c:pt>
                <c:pt idx="202">
                  <c:v>40664</c:v>
                </c:pt>
                <c:pt idx="203">
                  <c:v>40695</c:v>
                </c:pt>
                <c:pt idx="204">
                  <c:v>40725</c:v>
                </c:pt>
                <c:pt idx="205">
                  <c:v>40756</c:v>
                </c:pt>
                <c:pt idx="206">
                  <c:v>40787</c:v>
                </c:pt>
                <c:pt idx="207">
                  <c:v>40817</c:v>
                </c:pt>
                <c:pt idx="208">
                  <c:v>40848</c:v>
                </c:pt>
                <c:pt idx="209">
                  <c:v>40878</c:v>
                </c:pt>
                <c:pt idx="210">
                  <c:v>40909</c:v>
                </c:pt>
                <c:pt idx="211">
                  <c:v>40940</c:v>
                </c:pt>
                <c:pt idx="212">
                  <c:v>40969</c:v>
                </c:pt>
                <c:pt idx="213">
                  <c:v>41000</c:v>
                </c:pt>
                <c:pt idx="214">
                  <c:v>41030</c:v>
                </c:pt>
                <c:pt idx="215">
                  <c:v>41061</c:v>
                </c:pt>
                <c:pt idx="216">
                  <c:v>41091</c:v>
                </c:pt>
                <c:pt idx="217">
                  <c:v>41122</c:v>
                </c:pt>
                <c:pt idx="218">
                  <c:v>41153</c:v>
                </c:pt>
                <c:pt idx="219">
                  <c:v>41183</c:v>
                </c:pt>
                <c:pt idx="220">
                  <c:v>41214</c:v>
                </c:pt>
                <c:pt idx="221">
                  <c:v>41244</c:v>
                </c:pt>
                <c:pt idx="222">
                  <c:v>41275</c:v>
                </c:pt>
                <c:pt idx="223">
                  <c:v>41306</c:v>
                </c:pt>
                <c:pt idx="224">
                  <c:v>41334</c:v>
                </c:pt>
                <c:pt idx="225">
                  <c:v>41365</c:v>
                </c:pt>
                <c:pt idx="226">
                  <c:v>41395</c:v>
                </c:pt>
                <c:pt idx="227">
                  <c:v>41426</c:v>
                </c:pt>
                <c:pt idx="228">
                  <c:v>41456</c:v>
                </c:pt>
                <c:pt idx="229">
                  <c:v>41487</c:v>
                </c:pt>
                <c:pt idx="230">
                  <c:v>41518</c:v>
                </c:pt>
                <c:pt idx="231">
                  <c:v>41548</c:v>
                </c:pt>
                <c:pt idx="232">
                  <c:v>41579</c:v>
                </c:pt>
                <c:pt idx="233">
                  <c:v>41609</c:v>
                </c:pt>
                <c:pt idx="234">
                  <c:v>41640</c:v>
                </c:pt>
                <c:pt idx="235">
                  <c:v>41671</c:v>
                </c:pt>
                <c:pt idx="236">
                  <c:v>41699</c:v>
                </c:pt>
                <c:pt idx="237">
                  <c:v>41730</c:v>
                </c:pt>
                <c:pt idx="238">
                  <c:v>41760</c:v>
                </c:pt>
                <c:pt idx="239">
                  <c:v>41791</c:v>
                </c:pt>
                <c:pt idx="240">
                  <c:v>41821</c:v>
                </c:pt>
                <c:pt idx="241">
                  <c:v>41852</c:v>
                </c:pt>
                <c:pt idx="242">
                  <c:v>41883</c:v>
                </c:pt>
                <c:pt idx="243">
                  <c:v>41913</c:v>
                </c:pt>
                <c:pt idx="244">
                  <c:v>41944</c:v>
                </c:pt>
                <c:pt idx="245">
                  <c:v>41974</c:v>
                </c:pt>
                <c:pt idx="246">
                  <c:v>42005</c:v>
                </c:pt>
                <c:pt idx="247">
                  <c:v>42036</c:v>
                </c:pt>
                <c:pt idx="248">
                  <c:v>42064</c:v>
                </c:pt>
                <c:pt idx="249">
                  <c:v>42095</c:v>
                </c:pt>
                <c:pt idx="250">
                  <c:v>42125</c:v>
                </c:pt>
                <c:pt idx="251">
                  <c:v>42156</c:v>
                </c:pt>
                <c:pt idx="252">
                  <c:v>42186</c:v>
                </c:pt>
                <c:pt idx="253">
                  <c:v>42217</c:v>
                </c:pt>
                <c:pt idx="254">
                  <c:v>42248</c:v>
                </c:pt>
                <c:pt idx="255">
                  <c:v>42278</c:v>
                </c:pt>
                <c:pt idx="256">
                  <c:v>42309</c:v>
                </c:pt>
                <c:pt idx="257">
                  <c:v>42339</c:v>
                </c:pt>
                <c:pt idx="258">
                  <c:v>42370</c:v>
                </c:pt>
                <c:pt idx="259">
                  <c:v>42401</c:v>
                </c:pt>
                <c:pt idx="260">
                  <c:v>42430</c:v>
                </c:pt>
                <c:pt idx="261">
                  <c:v>42461</c:v>
                </c:pt>
                <c:pt idx="262">
                  <c:v>42491</c:v>
                </c:pt>
                <c:pt idx="263">
                  <c:v>42522</c:v>
                </c:pt>
                <c:pt idx="264">
                  <c:v>42552</c:v>
                </c:pt>
                <c:pt idx="265">
                  <c:v>42583</c:v>
                </c:pt>
                <c:pt idx="266">
                  <c:v>42614</c:v>
                </c:pt>
                <c:pt idx="267">
                  <c:v>42644</c:v>
                </c:pt>
                <c:pt idx="268">
                  <c:v>42675</c:v>
                </c:pt>
                <c:pt idx="269">
                  <c:v>42705</c:v>
                </c:pt>
                <c:pt idx="270">
                  <c:v>42736</c:v>
                </c:pt>
                <c:pt idx="271">
                  <c:v>42767</c:v>
                </c:pt>
                <c:pt idx="272">
                  <c:v>42795</c:v>
                </c:pt>
                <c:pt idx="273">
                  <c:v>42826</c:v>
                </c:pt>
                <c:pt idx="274">
                  <c:v>42856</c:v>
                </c:pt>
                <c:pt idx="275">
                  <c:v>42887</c:v>
                </c:pt>
                <c:pt idx="276">
                  <c:v>42917</c:v>
                </c:pt>
                <c:pt idx="277">
                  <c:v>42948</c:v>
                </c:pt>
                <c:pt idx="278">
                  <c:v>42979</c:v>
                </c:pt>
                <c:pt idx="279">
                  <c:v>43009</c:v>
                </c:pt>
                <c:pt idx="280">
                  <c:v>43040</c:v>
                </c:pt>
                <c:pt idx="281">
                  <c:v>43070</c:v>
                </c:pt>
                <c:pt idx="282">
                  <c:v>43101</c:v>
                </c:pt>
              </c:numCache>
            </c:numRef>
          </c:cat>
          <c:val>
            <c:numRef>
              <c:f>'Salário Mínimo'!$E$2:$E$284</c:f>
              <c:numCache>
                <c:formatCode>_-* #,##0_-;\-* #,##0_-;_-* "-"??_-;_-@_-</c:formatCode>
                <c:ptCount val="283"/>
                <c:pt idx="0">
                  <c:v>370.97902858346771</c:v>
                </c:pt>
                <c:pt idx="1">
                  <c:v>347.22807574194616</c:v>
                </c:pt>
                <c:pt idx="2">
                  <c:v>368.29811707694705</c:v>
                </c:pt>
                <c:pt idx="3">
                  <c:v>362.7497722744813</c:v>
                </c:pt>
                <c:pt idx="4">
                  <c:v>353.48753604641684</c:v>
                </c:pt>
                <c:pt idx="5">
                  <c:v>343.82770574389883</c:v>
                </c:pt>
                <c:pt idx="6">
                  <c:v>338.04684324939467</c:v>
                </c:pt>
                <c:pt idx="7">
                  <c:v>332.39605151128859</c:v>
                </c:pt>
                <c:pt idx="8">
                  <c:v>329.04115207538172</c:v>
                </c:pt>
                <c:pt idx="9">
                  <c:v>324.0177414630113</c:v>
                </c:pt>
                <c:pt idx="10">
                  <c:v>451.90128654134753</c:v>
                </c:pt>
                <c:pt idx="11">
                  <c:v>440.14930022533082</c:v>
                </c:pt>
                <c:pt idx="12">
                  <c:v>430.42176826259634</c:v>
                </c:pt>
                <c:pt idx="13">
                  <c:v>420.49801510609274</c:v>
                </c:pt>
                <c:pt idx="14">
                  <c:v>416.3758937578894</c:v>
                </c:pt>
                <c:pt idx="15">
                  <c:v>412.29418136240133</c:v>
                </c:pt>
                <c:pt idx="16">
                  <c:v>406.56166192919983</c:v>
                </c:pt>
                <c:pt idx="17">
                  <c:v>400.67178666522085</c:v>
                </c:pt>
                <c:pt idx="18">
                  <c:v>394.51731652739414</c:v>
                </c:pt>
                <c:pt idx="19">
                  <c:v>389.30068731734167</c:v>
                </c:pt>
                <c:pt idx="20">
                  <c:v>385.3317700854609</c:v>
                </c:pt>
                <c:pt idx="21">
                  <c:v>383.98781274086804</c:v>
                </c:pt>
                <c:pt idx="22">
                  <c:v>424.71494200056583</c:v>
                </c:pt>
                <c:pt idx="23">
                  <c:v>419.59587235780003</c:v>
                </c:pt>
                <c:pt idx="24">
                  <c:v>414.6614016778334</c:v>
                </c:pt>
                <c:pt idx="25">
                  <c:v>410.10918967246914</c:v>
                </c:pt>
                <c:pt idx="26">
                  <c:v>408.31261417012036</c:v>
                </c:pt>
                <c:pt idx="27">
                  <c:v>407.70106257625639</c:v>
                </c:pt>
                <c:pt idx="28">
                  <c:v>406.48161772308669</c:v>
                </c:pt>
                <c:pt idx="29">
                  <c:v>405.18502564103591</c:v>
                </c:pt>
                <c:pt idx="30">
                  <c:v>403.28956468700682</c:v>
                </c:pt>
                <c:pt idx="31">
                  <c:v>398.58624697272887</c:v>
                </c:pt>
                <c:pt idx="32">
                  <c:v>396.60323081863561</c:v>
                </c:pt>
                <c:pt idx="33">
                  <c:v>394.59081764862776</c:v>
                </c:pt>
                <c:pt idx="34">
                  <c:v>419.08790251001295</c:v>
                </c:pt>
                <c:pt idx="35">
                  <c:v>417.37665821134675</c:v>
                </c:pt>
                <c:pt idx="36">
                  <c:v>415.13492959155161</c:v>
                </c:pt>
                <c:pt idx="37">
                  <c:v>414.22363758885655</c:v>
                </c:pt>
                <c:pt idx="38">
                  <c:v>414.30649888863405</c:v>
                </c:pt>
                <c:pt idx="39">
                  <c:v>414.05806405020411</c:v>
                </c:pt>
                <c:pt idx="40">
                  <c:v>413.10791584376273</c:v>
                </c:pt>
                <c:pt idx="41">
                  <c:v>412.40682424255095</c:v>
                </c:pt>
                <c:pt idx="42">
                  <c:v>410.64106765164905</c:v>
                </c:pt>
                <c:pt idx="43">
                  <c:v>407.74607055073898</c:v>
                </c:pt>
                <c:pt idx="44">
                  <c:v>405.87902702641691</c:v>
                </c:pt>
                <c:pt idx="45">
                  <c:v>404.5037143974659</c:v>
                </c:pt>
                <c:pt idx="46">
                  <c:v>437.16316566632196</c:v>
                </c:pt>
                <c:pt idx="47">
                  <c:v>434.98822454360413</c:v>
                </c:pt>
                <c:pt idx="48">
                  <c:v>434.90124429474503</c:v>
                </c:pt>
                <c:pt idx="49">
                  <c:v>435.42375279810335</c:v>
                </c:pt>
                <c:pt idx="50">
                  <c:v>437.65579736466293</c:v>
                </c:pt>
                <c:pt idx="51">
                  <c:v>438.62076304335795</c:v>
                </c:pt>
                <c:pt idx="52">
                  <c:v>438.53305643207113</c:v>
                </c:pt>
                <c:pt idx="53">
                  <c:v>439.05992834608736</c:v>
                </c:pt>
                <c:pt idx="54">
                  <c:v>437.61579621856561</c:v>
                </c:pt>
                <c:pt idx="55">
                  <c:v>434.57377976024475</c:v>
                </c:pt>
                <c:pt idx="56">
                  <c:v>430.05816898589245</c:v>
                </c:pt>
                <c:pt idx="57">
                  <c:v>425.3789999860461</c:v>
                </c:pt>
                <c:pt idx="58">
                  <c:v>442.53368825425434</c:v>
                </c:pt>
                <c:pt idx="59">
                  <c:v>441.21005808001405</c:v>
                </c:pt>
                <c:pt idx="60">
                  <c:v>440.37334871745207</c:v>
                </c:pt>
                <c:pt idx="61">
                  <c:v>435.62503582693773</c:v>
                </c:pt>
                <c:pt idx="62">
                  <c:v>433.19912075073415</c:v>
                </c:pt>
                <c:pt idx="63">
                  <c:v>431.86035365440506</c:v>
                </c:pt>
                <c:pt idx="64">
                  <c:v>426.78165199565689</c:v>
                </c:pt>
                <c:pt idx="65">
                  <c:v>422.76538087732257</c:v>
                </c:pt>
                <c:pt idx="66">
                  <c:v>420.24391737308412</c:v>
                </c:pt>
                <c:pt idx="67">
                  <c:v>417.65445972280259</c:v>
                </c:pt>
                <c:pt idx="68">
                  <c:v>417.11221384480439</c:v>
                </c:pt>
                <c:pt idx="69">
                  <c:v>462.10061607526256</c:v>
                </c:pt>
                <c:pt idx="70">
                  <c:v>460.16791084969361</c:v>
                </c:pt>
                <c:pt idx="71">
                  <c:v>460.12189865982765</c:v>
                </c:pt>
                <c:pt idx="72">
                  <c:v>459.06604675229681</c:v>
                </c:pt>
                <c:pt idx="73">
                  <c:v>451.79219245379176</c:v>
                </c:pt>
                <c:pt idx="74">
                  <c:v>445.95024425406314</c:v>
                </c:pt>
                <c:pt idx="75">
                  <c:v>444.92691235564467</c:v>
                </c:pt>
                <c:pt idx="76">
                  <c:v>444.30488551592282</c:v>
                </c:pt>
                <c:pt idx="77">
                  <c:v>442.88764505175743</c:v>
                </c:pt>
                <c:pt idx="78">
                  <c:v>440.28993443856996</c:v>
                </c:pt>
                <c:pt idx="79">
                  <c:v>437.79450575576129</c:v>
                </c:pt>
                <c:pt idx="80">
                  <c:v>435.78987234298393</c:v>
                </c:pt>
                <c:pt idx="81">
                  <c:v>517.51804745765514</c:v>
                </c:pt>
                <c:pt idx="82">
                  <c:v>514.53375169780804</c:v>
                </c:pt>
                <c:pt idx="83">
                  <c:v>512.43277731083356</c:v>
                </c:pt>
                <c:pt idx="84">
                  <c:v>509.78191137170029</c:v>
                </c:pt>
                <c:pt idx="85">
                  <c:v>503.09080368272038</c:v>
                </c:pt>
                <c:pt idx="86">
                  <c:v>499.59364814569977</c:v>
                </c:pt>
                <c:pt idx="87">
                  <c:v>498.19869180863708</c:v>
                </c:pt>
                <c:pt idx="88">
                  <c:v>494.09768105587256</c:v>
                </c:pt>
                <c:pt idx="89">
                  <c:v>490.6143193882167</c:v>
                </c:pt>
                <c:pt idx="90">
                  <c:v>487.44592090235102</c:v>
                </c:pt>
                <c:pt idx="91">
                  <c:v>484.92431446712163</c:v>
                </c:pt>
                <c:pt idx="92">
                  <c:v>483.18484901068365</c:v>
                </c:pt>
                <c:pt idx="93">
                  <c:v>533.67003425081055</c:v>
                </c:pt>
                <c:pt idx="94">
                  <c:v>529.4345577885025</c:v>
                </c:pt>
                <c:pt idx="95">
                  <c:v>528.32507513072744</c:v>
                </c:pt>
                <c:pt idx="96">
                  <c:v>526.11539049066641</c:v>
                </c:pt>
                <c:pt idx="97">
                  <c:v>519.92824438251432</c:v>
                </c:pt>
                <c:pt idx="98">
                  <c:v>516.57053589916973</c:v>
                </c:pt>
                <c:pt idx="99">
                  <c:v>512.87781562665839</c:v>
                </c:pt>
                <c:pt idx="100">
                  <c:v>506.24599311682755</c:v>
                </c:pt>
                <c:pt idx="101">
                  <c:v>491.40554563854363</c:v>
                </c:pt>
                <c:pt idx="102">
                  <c:v>481.29828172237382</c:v>
                </c:pt>
                <c:pt idx="103">
                  <c:v>470.70736598765166</c:v>
                </c:pt>
                <c:pt idx="104">
                  <c:v>463.43149157000312</c:v>
                </c:pt>
                <c:pt idx="105">
                  <c:v>549.36065384175117</c:v>
                </c:pt>
                <c:pt idx="106">
                  <c:v>544.08304827349639</c:v>
                </c:pt>
                <c:pt idx="107">
                  <c:v>540.78426426150111</c:v>
                </c:pt>
                <c:pt idx="108">
                  <c:v>541.59665925037734</c:v>
                </c:pt>
                <c:pt idx="109">
                  <c:v>540.51562799438875</c:v>
                </c:pt>
                <c:pt idx="110">
                  <c:v>538.68410204742736</c:v>
                </c:pt>
                <c:pt idx="111">
                  <c:v>534.51488593711758</c:v>
                </c:pt>
                <c:pt idx="112">
                  <c:v>532.96927503950246</c:v>
                </c:pt>
                <c:pt idx="113">
                  <c:v>531.16331975234493</c:v>
                </c:pt>
                <c:pt idx="114">
                  <c:v>528.41555884634352</c:v>
                </c:pt>
                <c:pt idx="115">
                  <c:v>524.42989166965458</c:v>
                </c:pt>
                <c:pt idx="116">
                  <c:v>521.25026505283279</c:v>
                </c:pt>
                <c:pt idx="117">
                  <c:v>518.81184936083605</c:v>
                </c:pt>
                <c:pt idx="118">
                  <c:v>559.97426535907744</c:v>
                </c:pt>
                <c:pt idx="119">
                  <c:v>557.13288763215337</c:v>
                </c:pt>
                <c:pt idx="120">
                  <c:v>553.20513120062867</c:v>
                </c:pt>
                <c:pt idx="121">
                  <c:v>548.21636230366528</c:v>
                </c:pt>
                <c:pt idx="122">
                  <c:v>544.45959112490368</c:v>
                </c:pt>
                <c:pt idx="123">
                  <c:v>542.66878413725078</c:v>
                </c:pt>
                <c:pt idx="124">
                  <c:v>540.29150153051683</c:v>
                </c:pt>
                <c:pt idx="125">
                  <c:v>536.58903717401586</c:v>
                </c:pt>
                <c:pt idx="126">
                  <c:v>532.01371918899076</c:v>
                </c:pt>
                <c:pt idx="127">
                  <c:v>528.94583335552772</c:v>
                </c:pt>
                <c:pt idx="128">
                  <c:v>525.84335754600761</c:v>
                </c:pt>
                <c:pt idx="129">
                  <c:v>522.65516106352015</c:v>
                </c:pt>
                <c:pt idx="130">
                  <c:v>597.86224584215699</c:v>
                </c:pt>
                <c:pt idx="131">
                  <c:v>594.94700551513267</c:v>
                </c:pt>
                <c:pt idx="132">
                  <c:v>595.0660187188771</c:v>
                </c:pt>
                <c:pt idx="133">
                  <c:v>593.58206355997766</c:v>
                </c:pt>
                <c:pt idx="134">
                  <c:v>592.5746865927689</c:v>
                </c:pt>
                <c:pt idx="135">
                  <c:v>590.50790891157919</c:v>
                </c:pt>
                <c:pt idx="136">
                  <c:v>586.11206839858937</c:v>
                </c:pt>
                <c:pt idx="137">
                  <c:v>582.90608493146635</c:v>
                </c:pt>
                <c:pt idx="138">
                  <c:v>580.81515039006229</c:v>
                </c:pt>
                <c:pt idx="139">
                  <c:v>577.40844059057713</c:v>
                </c:pt>
                <c:pt idx="140">
                  <c:v>575.05073258697064</c:v>
                </c:pt>
                <c:pt idx="141">
                  <c:v>668.02003520010567</c:v>
                </c:pt>
                <c:pt idx="142">
                  <c:v>666.62013292097186</c:v>
                </c:pt>
                <c:pt idx="143">
                  <c:v>665.95417874222915</c:v>
                </c:pt>
                <c:pt idx="144">
                  <c:v>667.35562555589786</c:v>
                </c:pt>
                <c:pt idx="145">
                  <c:v>666.09005445243815</c:v>
                </c:pt>
                <c:pt idx="146">
                  <c:v>665.75717586450514</c:v>
                </c:pt>
                <c:pt idx="147">
                  <c:v>664.36201563167913</c:v>
                </c:pt>
                <c:pt idx="148">
                  <c:v>662.17683208579479</c:v>
                </c:pt>
                <c:pt idx="149">
                  <c:v>660.13042775974009</c:v>
                </c:pt>
                <c:pt idx="150">
                  <c:v>656.97693845515516</c:v>
                </c:pt>
                <c:pt idx="151">
                  <c:v>654.09890328072049</c:v>
                </c:pt>
                <c:pt idx="152">
                  <c:v>651.23347598638031</c:v>
                </c:pt>
                <c:pt idx="153">
                  <c:v>704.44703418729114</c:v>
                </c:pt>
                <c:pt idx="154">
                  <c:v>702.69030841625067</c:v>
                </c:pt>
                <c:pt idx="155">
                  <c:v>700.72826926231687</c:v>
                </c:pt>
                <c:pt idx="156">
                  <c:v>698.77170847857644</c:v>
                </c:pt>
                <c:pt idx="157">
                  <c:v>697.09867166657716</c:v>
                </c:pt>
                <c:pt idx="158">
                  <c:v>693.83763478309618</c:v>
                </c:pt>
                <c:pt idx="159">
                  <c:v>692.59097103523254</c:v>
                </c:pt>
                <c:pt idx="160">
                  <c:v>690.51941279684206</c:v>
                </c:pt>
                <c:pt idx="161">
                  <c:v>687.90537238179161</c:v>
                </c:pt>
                <c:pt idx="162">
                  <c:v>682.85226561623051</c:v>
                </c:pt>
                <c:pt idx="163">
                  <c:v>679.18466840683493</c:v>
                </c:pt>
                <c:pt idx="164">
                  <c:v>738.12434174868406</c:v>
                </c:pt>
                <c:pt idx="165">
                  <c:v>734.59827005243244</c:v>
                </c:pt>
                <c:pt idx="166">
                  <c:v>730.58007961455371</c:v>
                </c:pt>
                <c:pt idx="167">
                  <c:v>724.85373510720615</c:v>
                </c:pt>
                <c:pt idx="168">
                  <c:v>719.52921888743879</c:v>
                </c:pt>
                <c:pt idx="169">
                  <c:v>715.73581904649245</c:v>
                </c:pt>
                <c:pt idx="170">
                  <c:v>713.73735445402122</c:v>
                </c:pt>
                <c:pt idx="171">
                  <c:v>711.8864496848405</c:v>
                </c:pt>
                <c:pt idx="172">
                  <c:v>708.69731178182303</c:v>
                </c:pt>
                <c:pt idx="173">
                  <c:v>706.15515323019383</c:v>
                </c:pt>
                <c:pt idx="174">
                  <c:v>704.18343959931508</c:v>
                </c:pt>
                <c:pt idx="175">
                  <c:v>785.25559102736224</c:v>
                </c:pt>
                <c:pt idx="176">
                  <c:v>780.96030932606948</c:v>
                </c:pt>
                <c:pt idx="177">
                  <c:v>779.40150631344227</c:v>
                </c:pt>
                <c:pt idx="178">
                  <c:v>775.67825071003347</c:v>
                </c:pt>
                <c:pt idx="179">
                  <c:v>772.04961750774783</c:v>
                </c:pt>
                <c:pt idx="180">
                  <c:v>769.28020875622542</c:v>
                </c:pt>
                <c:pt idx="181">
                  <c:v>767.43835670014471</c:v>
                </c:pt>
                <c:pt idx="182">
                  <c:v>766.28892331517204</c:v>
                </c:pt>
                <c:pt idx="183">
                  <c:v>764.45423315559833</c:v>
                </c:pt>
                <c:pt idx="184">
                  <c:v>762.31973788950802</c:v>
                </c:pt>
                <c:pt idx="185">
                  <c:v>759.20698923365046</c:v>
                </c:pt>
                <c:pt idx="186">
                  <c:v>829.60907975793134</c:v>
                </c:pt>
                <c:pt idx="187">
                  <c:v>823.43332978454669</c:v>
                </c:pt>
                <c:pt idx="188">
                  <c:v>817.06025975843079</c:v>
                </c:pt>
                <c:pt idx="189">
                  <c:v>812.83352542621446</c:v>
                </c:pt>
                <c:pt idx="190">
                  <c:v>808.22663361461207</c:v>
                </c:pt>
                <c:pt idx="191">
                  <c:v>804.76613921598391</c:v>
                </c:pt>
                <c:pt idx="192">
                  <c:v>804.76613921598391</c:v>
                </c:pt>
                <c:pt idx="193">
                  <c:v>804.68567064891818</c:v>
                </c:pt>
                <c:pt idx="194">
                  <c:v>804.3639250788865</c:v>
                </c:pt>
                <c:pt idx="195">
                  <c:v>800.76050281621326</c:v>
                </c:pt>
                <c:pt idx="196">
                  <c:v>794.7995065173335</c:v>
                </c:pt>
                <c:pt idx="197">
                  <c:v>788.25697363615268</c:v>
                </c:pt>
                <c:pt idx="198">
                  <c:v>829.3998120926841</c:v>
                </c:pt>
                <c:pt idx="199">
                  <c:v>822.57246066913035</c:v>
                </c:pt>
                <c:pt idx="200">
                  <c:v>823.60007176785064</c:v>
                </c:pt>
                <c:pt idx="201">
                  <c:v>817.14462919719233</c:v>
                </c:pt>
                <c:pt idx="202">
                  <c:v>810.90069385451227</c:v>
                </c:pt>
                <c:pt idx="203">
                  <c:v>807.10728959342339</c:v>
                </c:pt>
                <c:pt idx="204">
                  <c:v>805.89844193052727</c:v>
                </c:pt>
                <c:pt idx="205">
                  <c:v>804.61106422776311</c:v>
                </c:pt>
                <c:pt idx="206">
                  <c:v>801.64497780986733</c:v>
                </c:pt>
                <c:pt idx="207">
                  <c:v>797.41865891760426</c:v>
                </c:pt>
                <c:pt idx="208">
                  <c:v>794.00443982635102</c:v>
                </c:pt>
                <c:pt idx="209">
                  <c:v>789.89697555347152</c:v>
                </c:pt>
                <c:pt idx="210">
                  <c:v>897.01203851250193</c:v>
                </c:pt>
                <c:pt idx="211">
                  <c:v>892.01674474194579</c:v>
                </c:pt>
                <c:pt idx="212">
                  <c:v>888.02065180880697</c:v>
                </c:pt>
                <c:pt idx="213">
                  <c:v>886.15971640435782</c:v>
                </c:pt>
                <c:pt idx="214">
                  <c:v>880.52436049717619</c:v>
                </c:pt>
                <c:pt idx="215">
                  <c:v>877.36584346071652</c:v>
                </c:pt>
                <c:pt idx="216">
                  <c:v>876.66451185123606</c:v>
                </c:pt>
                <c:pt idx="217">
                  <c:v>872.91099457456551</c:v>
                </c:pt>
                <c:pt idx="218">
                  <c:v>869.34667321438656</c:v>
                </c:pt>
                <c:pt idx="219">
                  <c:v>864.41948216603998</c:v>
                </c:pt>
                <c:pt idx="220">
                  <c:v>859.34932117112999</c:v>
                </c:pt>
                <c:pt idx="221">
                  <c:v>854.2239773072871</c:v>
                </c:pt>
                <c:pt idx="222">
                  <c:v>923.83331905333739</c:v>
                </c:pt>
                <c:pt idx="223">
                  <c:v>915.95609662238473</c:v>
                </c:pt>
                <c:pt idx="224">
                  <c:v>910.49313779561146</c:v>
                </c:pt>
                <c:pt idx="225">
                  <c:v>906.23383875347042</c:v>
                </c:pt>
                <c:pt idx="226">
                  <c:v>901.2768162640175</c:v>
                </c:pt>
                <c:pt idx="227">
                  <c:v>897.95438503937226</c:v>
                </c:pt>
                <c:pt idx="228">
                  <c:v>895.62575806839459</c:v>
                </c:pt>
                <c:pt idx="229">
                  <c:v>895.35715092311773</c:v>
                </c:pt>
                <c:pt idx="230">
                  <c:v>893.21343867030919</c:v>
                </c:pt>
                <c:pt idx="231">
                  <c:v>890.09809533663008</c:v>
                </c:pt>
                <c:pt idx="232">
                  <c:v>885.0532915746553</c:v>
                </c:pt>
                <c:pt idx="233">
                  <c:v>880.29967333862589</c:v>
                </c:pt>
                <c:pt idx="234">
                  <c:v>931.45562812854121</c:v>
                </c:pt>
                <c:pt idx="235">
                  <c:v>926.36064458333283</c:v>
                </c:pt>
                <c:pt idx="236">
                  <c:v>920.01255793359076</c:v>
                </c:pt>
                <c:pt idx="237">
                  <c:v>911.62560239158836</c:v>
                </c:pt>
                <c:pt idx="238">
                  <c:v>905.55836137040683</c:v>
                </c:pt>
                <c:pt idx="239">
                  <c:v>901.41186678320446</c:v>
                </c:pt>
                <c:pt idx="240">
                  <c:v>897.82058444542224</c:v>
                </c:pt>
                <c:pt idx="241">
                  <c:v>897.73081136428596</c:v>
                </c:pt>
                <c:pt idx="242">
                  <c:v>895.49208116138254</c:v>
                </c:pt>
                <c:pt idx="243">
                  <c:v>890.41670593753815</c:v>
                </c:pt>
                <c:pt idx="244">
                  <c:v>886.69259703001273</c:v>
                </c:pt>
                <c:pt idx="245">
                  <c:v>882.1934106357694</c:v>
                </c:pt>
                <c:pt idx="246">
                  <c:v>952.74594020368522</c:v>
                </c:pt>
                <c:pt idx="247">
                  <c:v>941.07659048171251</c:v>
                </c:pt>
                <c:pt idx="248">
                  <c:v>929.7338376622331</c:v>
                </c:pt>
                <c:pt idx="249">
                  <c:v>917.62123732948396</c:v>
                </c:pt>
                <c:pt idx="250">
                  <c:v>911.15205771967408</c:v>
                </c:pt>
                <c:pt idx="251">
                  <c:v>904.4590606707111</c:v>
                </c:pt>
                <c:pt idx="252">
                  <c:v>897.3698389430607</c:v>
                </c:pt>
                <c:pt idx="253">
                  <c:v>891.84042828767713</c:v>
                </c:pt>
                <c:pt idx="254">
                  <c:v>889.882686377646</c:v>
                </c:pt>
                <c:pt idx="255">
                  <c:v>885.10312947846262</c:v>
                </c:pt>
                <c:pt idx="256">
                  <c:v>877.90431410281917</c:v>
                </c:pt>
                <c:pt idx="257">
                  <c:v>869.12614008793128</c:v>
                </c:pt>
                <c:pt idx="258">
                  <c:v>961.36858151263004</c:v>
                </c:pt>
                <c:pt idx="259">
                  <c:v>949.31231511072406</c:v>
                </c:pt>
                <c:pt idx="260">
                  <c:v>940.84471269645621</c:v>
                </c:pt>
                <c:pt idx="261">
                  <c:v>936.81640216713765</c:v>
                </c:pt>
                <c:pt idx="262">
                  <c:v>931.13646970195566</c:v>
                </c:pt>
                <c:pt idx="263">
                  <c:v>923.92981712835456</c:v>
                </c:pt>
                <c:pt idx="264">
                  <c:v>920.70734143333766</c:v>
                </c:pt>
                <c:pt idx="265">
                  <c:v>915.94443039528198</c:v>
                </c:pt>
                <c:pt idx="266">
                  <c:v>911.93192990370562</c:v>
                </c:pt>
                <c:pt idx="267">
                  <c:v>911.20296752968227</c:v>
                </c:pt>
                <c:pt idx="268">
                  <c:v>908.83998357239432</c:v>
                </c:pt>
                <c:pt idx="269">
                  <c:v>907.20701095267896</c:v>
                </c:pt>
                <c:pt idx="270">
                  <c:v>963.08004312365256</c:v>
                </c:pt>
                <c:pt idx="271">
                  <c:v>959.43419318953215</c:v>
                </c:pt>
                <c:pt idx="272">
                  <c:v>956.27847422459047</c:v>
                </c:pt>
                <c:pt idx="273">
                  <c:v>953.89373987490342</c:v>
                </c:pt>
                <c:pt idx="274">
                  <c:v>952.56015565698397</c:v>
                </c:pt>
                <c:pt idx="275">
                  <c:v>949.61634498752244</c:v>
                </c:pt>
                <c:pt idx="276">
                  <c:v>951.80549763207614</c:v>
                </c:pt>
                <c:pt idx="277">
                  <c:v>949.52663371116921</c:v>
                </c:pt>
                <c:pt idx="278">
                  <c:v>947.72595439781344</c:v>
                </c:pt>
                <c:pt idx="279">
                  <c:v>946.21201517353586</c:v>
                </c:pt>
                <c:pt idx="280">
                  <c:v>942.25454607999995</c:v>
                </c:pt>
                <c:pt idx="281">
                  <c:v>939.6235999999999</c:v>
                </c:pt>
                <c:pt idx="282">
                  <c:v>954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FE-4795-8032-A5BBF40D73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2305664"/>
        <c:axId val="112307200"/>
      </c:lineChart>
      <c:dateAx>
        <c:axId val="1123056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12307200"/>
        <c:crosses val="autoZero"/>
        <c:auto val="1"/>
        <c:lblOffset val="100"/>
        <c:baseTimeUnit val="months"/>
      </c:dateAx>
      <c:valAx>
        <c:axId val="112307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pt-BR"/>
          </a:p>
        </c:txPr>
        <c:crossAx val="112305664"/>
        <c:crosses val="autoZero"/>
        <c:crossBetween val="between"/>
        <c:majorUnit val="2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Composição do déficit previdenciário em 2015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A55E-4806-AB3E-CA89790B9B88}"/>
              </c:ext>
            </c:extLst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3-A55E-4806-AB3E-CA89790B9B88}"/>
              </c:ext>
            </c:extLst>
          </c:dPt>
          <c:dPt>
            <c:idx val="2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5-A55E-4806-AB3E-CA89790B9B88}"/>
              </c:ext>
            </c:extLst>
          </c:dPt>
          <c:dPt>
            <c:idx val="3"/>
            <c:bubble3D val="0"/>
            <c:spPr>
              <a:solidFill>
                <a:srgbClr val="00B050"/>
              </a:solidFill>
            </c:spPr>
            <c:extLst>
              <c:ext xmlns:c16="http://schemas.microsoft.com/office/drawing/2014/chart" uri="{C3380CC4-5D6E-409C-BE32-E72D297353CC}">
                <c16:uniqueId val="{00000007-A55E-4806-AB3E-CA89790B9B88}"/>
              </c:ext>
            </c:extLst>
          </c:dPt>
          <c:dLbls>
            <c:dLbl>
              <c:idx val="0"/>
              <c:layout>
                <c:manualLayout>
                  <c:x val="-0.1123746719160105"/>
                  <c:y val="0.21065215806357537"/>
                </c:manualLayout>
              </c:layout>
              <c:spPr/>
              <c:txPr>
                <a:bodyPr/>
                <a:lstStyle/>
                <a:p>
                  <a:pPr>
                    <a:defRPr sz="1200" b="1">
                      <a:solidFill>
                        <a:schemeClr val="bg1"/>
                      </a:solidFill>
                    </a:defRPr>
                  </a:pPr>
                  <a:endParaRPr lang="pt-B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55E-4806-AB3E-CA89790B9B88}"/>
                </c:ext>
              </c:extLst>
            </c:dLbl>
            <c:dLbl>
              <c:idx val="2"/>
              <c:layout>
                <c:manualLayout>
                  <c:x val="8.4291338582677164E-2"/>
                  <c:y val="-2.3796296296296298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55E-4806-AB3E-CA89790B9B88}"/>
                </c:ext>
              </c:extLst>
            </c:dLbl>
            <c:dLbl>
              <c:idx val="3"/>
              <c:spPr/>
              <c:txPr>
                <a:bodyPr/>
                <a:lstStyle/>
                <a:p>
                  <a:pPr>
                    <a:defRPr sz="1200" b="1">
                      <a:solidFill>
                        <a:schemeClr val="bg1"/>
                      </a:solidFill>
                    </a:defRPr>
                  </a:pPr>
                  <a:endParaRPr lang="pt-B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A55E-4806-AB3E-CA89790B9B8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/>
                </a:pPr>
                <a:endParaRPr lang="pt-B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'Composição do déficit'!$A$2:$A$5</c:f>
              <c:strCache>
                <c:ptCount val="4"/>
                <c:pt idx="0">
                  <c:v>União - civis</c:v>
                </c:pt>
                <c:pt idx="1">
                  <c:v>União - militares</c:v>
                </c:pt>
                <c:pt idx="2">
                  <c:v>Estaduais</c:v>
                </c:pt>
                <c:pt idx="3">
                  <c:v>RGPS</c:v>
                </c:pt>
              </c:strCache>
            </c:strRef>
          </c:cat>
          <c:val>
            <c:numRef>
              <c:f>'Composição do déficit'!$B$2:$B$5</c:f>
              <c:numCache>
                <c:formatCode>_-* #,##0_-;\-* #,##0_-;_-* "-"??_-;_-@_-</c:formatCode>
                <c:ptCount val="4"/>
                <c:pt idx="0">
                  <c:v>40.006999999999998</c:v>
                </c:pt>
                <c:pt idx="1">
                  <c:v>32.506</c:v>
                </c:pt>
                <c:pt idx="2">
                  <c:v>60.9</c:v>
                </c:pt>
                <c:pt idx="3">
                  <c:v>85.818096042869968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55E-4806-AB3E-CA89790B9B88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txPr>
    <a:bodyPr/>
    <a:lstStyle/>
    <a:p>
      <a:pPr>
        <a:defRPr sz="1000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Composição do déficit previdenciário em 2016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73F7-46D2-B2DB-8A50EC7DD7E6}"/>
              </c:ext>
            </c:extLst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3-73F7-46D2-B2DB-8A50EC7DD7E6}"/>
              </c:ext>
            </c:extLst>
          </c:dPt>
          <c:dPt>
            <c:idx val="2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5-73F7-46D2-B2DB-8A50EC7DD7E6}"/>
              </c:ext>
            </c:extLst>
          </c:dPt>
          <c:dPt>
            <c:idx val="3"/>
            <c:bubble3D val="0"/>
            <c:spPr>
              <a:solidFill>
                <a:srgbClr val="00B050"/>
              </a:solidFill>
            </c:spPr>
            <c:extLst>
              <c:ext xmlns:c16="http://schemas.microsoft.com/office/drawing/2014/chart" uri="{C3380CC4-5D6E-409C-BE32-E72D297353CC}">
                <c16:uniqueId val="{00000007-73F7-46D2-B2DB-8A50EC7DD7E6}"/>
              </c:ext>
            </c:extLst>
          </c:dPt>
          <c:dLbls>
            <c:dLbl>
              <c:idx val="0"/>
              <c:layout>
                <c:manualLayout>
                  <c:x val="-0.12070800524934383"/>
                  <c:y val="0.21065213955693554"/>
                </c:manualLayout>
              </c:layout>
              <c:spPr/>
              <c:txPr>
                <a:bodyPr/>
                <a:lstStyle/>
                <a:p>
                  <a:pPr>
                    <a:defRPr sz="1200" b="1">
                      <a:solidFill>
                        <a:schemeClr val="bg1"/>
                      </a:solidFill>
                    </a:defRPr>
                  </a:pPr>
                  <a:endParaRPr lang="pt-B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F7-46D2-B2DB-8A50EC7DD7E6}"/>
                </c:ext>
              </c:extLst>
            </c:dLbl>
            <c:dLbl>
              <c:idx val="2"/>
              <c:layout>
                <c:manualLayout>
                  <c:x val="8.4291338582677164E-2"/>
                  <c:y val="-2.3796296296296298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3F7-46D2-B2DB-8A50EC7DD7E6}"/>
                </c:ext>
              </c:extLst>
            </c:dLbl>
            <c:dLbl>
              <c:idx val="3"/>
              <c:layout>
                <c:manualLayout>
                  <c:x val="-3.6364829396325713E-3"/>
                  <c:y val="-4.9460718236666701E-2"/>
                </c:manualLayout>
              </c:layout>
              <c:spPr/>
              <c:txPr>
                <a:bodyPr/>
                <a:lstStyle/>
                <a:p>
                  <a:pPr>
                    <a:defRPr sz="1200" b="1">
                      <a:solidFill>
                        <a:sysClr val="windowText" lastClr="000000"/>
                      </a:solidFill>
                    </a:defRPr>
                  </a:pPr>
                  <a:endParaRPr lang="pt-B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3F7-46D2-B2DB-8A50EC7DD7E6}"/>
                </c:ext>
              </c:extLst>
            </c:dLbl>
            <c:dLbl>
              <c:idx val="4"/>
              <c:layout>
                <c:manualLayout>
                  <c:x val="0.16423643919510061"/>
                  <c:y val="0.16495570285119318"/>
                </c:manualLayout>
              </c:layout>
              <c:spPr/>
              <c:txPr>
                <a:bodyPr/>
                <a:lstStyle/>
                <a:p>
                  <a:pPr>
                    <a:defRPr sz="1200" b="1">
                      <a:solidFill>
                        <a:schemeClr val="bg1"/>
                      </a:solidFill>
                    </a:defRPr>
                  </a:pPr>
                  <a:endParaRPr lang="pt-BR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3F7-46D2-B2DB-8A50EC7DD7E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chemeClr val="tx1"/>
                    </a:solidFill>
                  </a:defRPr>
                </a:pPr>
                <a:endParaRPr lang="pt-BR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'Composição do déficit'!$E$2:$E$6</c:f>
              <c:strCache>
                <c:ptCount val="5"/>
                <c:pt idx="0">
                  <c:v>União - civis</c:v>
                </c:pt>
                <c:pt idx="1">
                  <c:v>União - militares</c:v>
                </c:pt>
                <c:pt idx="2">
                  <c:v>Estaduais</c:v>
                </c:pt>
                <c:pt idx="3">
                  <c:v>RGPS urbano</c:v>
                </c:pt>
                <c:pt idx="4">
                  <c:v>RGPS rural</c:v>
                </c:pt>
              </c:strCache>
            </c:strRef>
          </c:cat>
          <c:val>
            <c:numRef>
              <c:f>'Composição do déficit'!$F$2:$F$6</c:f>
              <c:numCache>
                <c:formatCode>_-* #,##0_-;\-* #,##0_-;_-* "-"??_-;_-@_-</c:formatCode>
                <c:ptCount val="5"/>
                <c:pt idx="0">
                  <c:v>43.082000000000001</c:v>
                </c:pt>
                <c:pt idx="1">
                  <c:v>34.069000000000003</c:v>
                </c:pt>
                <c:pt idx="2">
                  <c:v>90</c:v>
                </c:pt>
                <c:pt idx="3">
                  <c:v>46.333394272404895</c:v>
                </c:pt>
                <c:pt idx="4">
                  <c:v>103.40054563819511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3F7-46D2-B2DB-8A50EC7DD7E6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txPr>
    <a:bodyPr/>
    <a:lstStyle/>
    <a:p>
      <a:pPr>
        <a:defRPr sz="1000">
          <a:latin typeface="Calibri (Corpo)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62</xdr:col>
      <xdr:colOff>38100</xdr:colOff>
      <xdr:row>0</xdr:row>
      <xdr:rowOff>104775</xdr:rowOff>
    </xdr:from>
    <xdr:to>
      <xdr:col>69</xdr:col>
      <xdr:colOff>342900</xdr:colOff>
      <xdr:row>17</xdr:row>
      <xdr:rowOff>95250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</xdr:row>
      <xdr:rowOff>0</xdr:rowOff>
    </xdr:from>
    <xdr:to>
      <xdr:col>18</xdr:col>
      <xdr:colOff>314325</xdr:colOff>
      <xdr:row>17</xdr:row>
      <xdr:rowOff>152400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0</xdr:colOff>
      <xdr:row>19</xdr:row>
      <xdr:rowOff>0</xdr:rowOff>
    </xdr:from>
    <xdr:to>
      <xdr:col>18</xdr:col>
      <xdr:colOff>304800</xdr:colOff>
      <xdr:row>35</xdr:row>
      <xdr:rowOff>152400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0</xdr:colOff>
      <xdr:row>1</xdr:row>
      <xdr:rowOff>0</xdr:rowOff>
    </xdr:from>
    <xdr:to>
      <xdr:col>26</xdr:col>
      <xdr:colOff>304800</xdr:colOff>
      <xdr:row>17</xdr:row>
      <xdr:rowOff>152400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0</xdr:colOff>
      <xdr:row>19</xdr:row>
      <xdr:rowOff>0</xdr:rowOff>
    </xdr:from>
    <xdr:to>
      <xdr:col>26</xdr:col>
      <xdr:colOff>304800</xdr:colOff>
      <xdr:row>35</xdr:row>
      <xdr:rowOff>152400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253</xdr:col>
      <xdr:colOff>285750</xdr:colOff>
      <xdr:row>28</xdr:row>
      <xdr:rowOff>80962</xdr:rowOff>
    </xdr:from>
    <xdr:to>
      <xdr:col>260</xdr:col>
      <xdr:colOff>590550</xdr:colOff>
      <xdr:row>45</xdr:row>
      <xdr:rowOff>23812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261</xdr:col>
      <xdr:colOff>85725</xdr:colOff>
      <xdr:row>28</xdr:row>
      <xdr:rowOff>85725</xdr:rowOff>
    </xdr:from>
    <xdr:to>
      <xdr:col>268</xdr:col>
      <xdr:colOff>390525</xdr:colOff>
      <xdr:row>45</xdr:row>
      <xdr:rowOff>28575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46</xdr:row>
      <xdr:rowOff>28575</xdr:rowOff>
    </xdr:from>
    <xdr:to>
      <xdr:col>5</xdr:col>
      <xdr:colOff>828675</xdr:colOff>
      <xdr:row>63</xdr:row>
      <xdr:rowOff>19050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82</xdr:row>
      <xdr:rowOff>0</xdr:rowOff>
    </xdr:from>
    <xdr:to>
      <xdr:col>5</xdr:col>
      <xdr:colOff>809625</xdr:colOff>
      <xdr:row>98</xdr:row>
      <xdr:rowOff>152400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64</xdr:row>
      <xdr:rowOff>0</xdr:rowOff>
    </xdr:from>
    <xdr:to>
      <xdr:col>5</xdr:col>
      <xdr:colOff>809625</xdr:colOff>
      <xdr:row>80</xdr:row>
      <xdr:rowOff>152400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9525</xdr:rowOff>
    </xdr:from>
    <xdr:to>
      <xdr:col>6</xdr:col>
      <xdr:colOff>228600</xdr:colOff>
      <xdr:row>54</xdr:row>
      <xdr:rowOff>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19049</xdr:colOff>
      <xdr:row>37</xdr:row>
      <xdr:rowOff>0</xdr:rowOff>
    </xdr:from>
    <xdr:to>
      <xdr:col>11</xdr:col>
      <xdr:colOff>200024</xdr:colOff>
      <xdr:row>53</xdr:row>
      <xdr:rowOff>152400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37</xdr:row>
      <xdr:rowOff>0</xdr:rowOff>
    </xdr:from>
    <xdr:to>
      <xdr:col>17</xdr:col>
      <xdr:colOff>19050</xdr:colOff>
      <xdr:row>53</xdr:row>
      <xdr:rowOff>152400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9525</xdr:colOff>
      <xdr:row>11</xdr:row>
      <xdr:rowOff>14287</xdr:rowOff>
    </xdr:from>
    <xdr:to>
      <xdr:col>32</xdr:col>
      <xdr:colOff>476250</xdr:colOff>
      <xdr:row>28</xdr:row>
      <xdr:rowOff>4762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29</xdr:col>
      <xdr:colOff>0</xdr:colOff>
      <xdr:row>44</xdr:row>
      <xdr:rowOff>0</xdr:rowOff>
    </xdr:from>
    <xdr:to>
      <xdr:col>34</xdr:col>
      <xdr:colOff>590550</xdr:colOff>
      <xdr:row>60</xdr:row>
      <xdr:rowOff>152400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29</xdr:col>
      <xdr:colOff>0</xdr:colOff>
      <xdr:row>62</xdr:row>
      <xdr:rowOff>0</xdr:rowOff>
    </xdr:from>
    <xdr:to>
      <xdr:col>34</xdr:col>
      <xdr:colOff>590550</xdr:colOff>
      <xdr:row>78</xdr:row>
      <xdr:rowOff>152400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58</xdr:row>
      <xdr:rowOff>9525</xdr:rowOff>
    </xdr:from>
    <xdr:to>
      <xdr:col>18</xdr:col>
      <xdr:colOff>638175</xdr:colOff>
      <xdr:row>78</xdr:row>
      <xdr:rowOff>133350</xdr:rowOff>
    </xdr:to>
    <xdr:graphicFrame macro="">
      <xdr:nvGraphicFramePr>
        <xdr:cNvPr id="2" name="Gráfico 1025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</xdr:colOff>
      <xdr:row>36</xdr:row>
      <xdr:rowOff>0</xdr:rowOff>
    </xdr:from>
    <xdr:to>
      <xdr:col>18</xdr:col>
      <xdr:colOff>638175</xdr:colOff>
      <xdr:row>56</xdr:row>
      <xdr:rowOff>152400</xdr:rowOff>
    </xdr:to>
    <xdr:graphicFrame macro="">
      <xdr:nvGraphicFramePr>
        <xdr:cNvPr id="3" name="Gráfico 1026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0</xdr:colOff>
      <xdr:row>9</xdr:row>
      <xdr:rowOff>0</xdr:rowOff>
    </xdr:from>
    <xdr:to>
      <xdr:col>30</xdr:col>
      <xdr:colOff>714375</xdr:colOff>
      <xdr:row>21</xdr:row>
      <xdr:rowOff>114300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0</xdr:colOff>
      <xdr:row>22</xdr:row>
      <xdr:rowOff>0</xdr:rowOff>
    </xdr:from>
    <xdr:to>
      <xdr:col>30</xdr:col>
      <xdr:colOff>714375</xdr:colOff>
      <xdr:row>35</xdr:row>
      <xdr:rowOff>114300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32</xdr:col>
      <xdr:colOff>9525</xdr:colOff>
      <xdr:row>22</xdr:row>
      <xdr:rowOff>4762</xdr:rowOff>
    </xdr:from>
    <xdr:to>
      <xdr:col>37</xdr:col>
      <xdr:colOff>723900</xdr:colOff>
      <xdr:row>35</xdr:row>
      <xdr:rowOff>119062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13</xdr:col>
      <xdr:colOff>304800</xdr:colOff>
      <xdr:row>18</xdr:row>
      <xdr:rowOff>44450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47625</xdr:rowOff>
    </xdr:from>
    <xdr:to>
      <xdr:col>6</xdr:col>
      <xdr:colOff>400050</xdr:colOff>
      <xdr:row>29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28575</xdr:colOff>
      <xdr:row>12</xdr:row>
      <xdr:rowOff>47625</xdr:rowOff>
    </xdr:from>
    <xdr:to>
      <xdr:col>14</xdr:col>
      <xdr:colOff>333375</xdr:colOff>
      <xdr:row>29</xdr:row>
      <xdr:rowOff>38100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eps16.1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esentação"/>
      <sheetName val="01"/>
      <sheetName val="02"/>
      <sheetName val="02 (2)"/>
      <sheetName val="03"/>
      <sheetName val="04"/>
      <sheetName val="05"/>
      <sheetName val="06"/>
      <sheetName val="07"/>
      <sheetName val="08"/>
      <sheetName val="09"/>
      <sheetName val="10"/>
      <sheetName val="10 (2)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6 (2)"/>
      <sheetName val="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38">
          <cell r="V38" t="str">
            <v>Urbana</v>
          </cell>
          <cell r="W38" t="str">
            <v>Rural</v>
          </cell>
        </row>
        <row r="39">
          <cell r="U39" t="str">
            <v>&lt; 1</v>
          </cell>
          <cell r="V39">
            <v>2.8953612341200065E-2</v>
          </cell>
          <cell r="W39">
            <v>7.9841939567311462E-3</v>
          </cell>
        </row>
        <row r="40">
          <cell r="U40" t="str">
            <v>= 1</v>
          </cell>
          <cell r="V40">
            <v>0.53622126974022377</v>
          </cell>
          <cell r="W40">
            <v>0.98555385667624429</v>
          </cell>
        </row>
        <row r="41">
          <cell r="U41" t="str">
            <v>1 ─┤ 2</v>
          </cell>
          <cell r="V41">
            <v>0.21377231285222348</v>
          </cell>
          <cell r="W41">
            <v>5.5134982192690018E-3</v>
          </cell>
        </row>
        <row r="42">
          <cell r="U42" t="str">
            <v>2 ─┤ 3</v>
          </cell>
          <cell r="V42">
            <v>0.11150850280748704</v>
          </cell>
          <cell r="W42">
            <v>6.9228394879523403E-4</v>
          </cell>
        </row>
        <row r="43">
          <cell r="U43" t="str">
            <v>3 ─┤ 4</v>
          </cell>
          <cell r="V43">
            <v>7.0138206030714967E-2</v>
          </cell>
          <cell r="W43">
            <v>1.9238894572122769E-4</v>
          </cell>
        </row>
        <row r="44">
          <cell r="U44" t="str">
            <v>4 ─┤ 5</v>
          </cell>
          <cell r="V44">
            <v>2.9671373108899182E-2</v>
          </cell>
          <cell r="W44">
            <v>5.6926044213404358E-5</v>
          </cell>
        </row>
        <row r="45">
          <cell r="U45" t="str">
            <v>&gt;5</v>
          </cell>
          <cell r="V45">
            <v>9.7347231192515017E-3</v>
          </cell>
          <cell r="W45">
            <v>6.8522090256875615E-6</v>
          </cell>
        </row>
        <row r="58">
          <cell r="V58" t="str">
            <v>Urbana</v>
          </cell>
          <cell r="W58" t="str">
            <v>Rural</v>
          </cell>
        </row>
        <row r="59">
          <cell r="U59" t="str">
            <v>&lt; 1</v>
          </cell>
          <cell r="V59">
            <v>9.8858074588012781E-3</v>
          </cell>
          <cell r="W59">
            <v>3.6463896040047862E-3</v>
          </cell>
        </row>
        <row r="60">
          <cell r="U60" t="str">
            <v>= 1</v>
          </cell>
          <cell r="V60">
            <v>0.34383035383314758</v>
          </cell>
          <cell r="W60">
            <v>0.98641203721946236</v>
          </cell>
        </row>
        <row r="61">
          <cell r="U61" t="str">
            <v>1 ─┤ 2</v>
          </cell>
          <cell r="V61">
            <v>0.19584893667779876</v>
          </cell>
          <cell r="W61">
            <v>7.3548653801524351E-3</v>
          </cell>
        </row>
        <row r="62">
          <cell r="U62" t="str">
            <v>2 ─┤ 3</v>
          </cell>
          <cell r="V62">
            <v>0.17705130036726111</v>
          </cell>
          <cell r="W62">
            <v>1.6383465279154789E-3</v>
          </cell>
        </row>
        <row r="63">
          <cell r="U63" t="str">
            <v>3 ─┤ 4</v>
          </cell>
          <cell r="V63">
            <v>0.15521296644930926</v>
          </cell>
          <cell r="W63">
            <v>6.6364055365148681E-4</v>
          </cell>
        </row>
        <row r="64">
          <cell r="U64" t="str">
            <v>4 ─┤ 5</v>
          </cell>
          <cell r="V64">
            <v>8.3699082328252114E-2</v>
          </cell>
          <cell r="W64">
            <v>2.4729424746670854E-4</v>
          </cell>
        </row>
        <row r="65">
          <cell r="U65" t="str">
            <v>&gt;5</v>
          </cell>
          <cell r="V65">
            <v>3.4471552885429961E-2</v>
          </cell>
          <cell r="W65">
            <v>3.7426467346545778E-5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previdencia.gov.br/dados-abertos/dados-abertos-previdencia-social/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68"/>
  <sheetViews>
    <sheetView workbookViewId="0">
      <pane xSplit="3" ySplit="13" topLeftCell="D32" activePane="bottomRight" state="frozen"/>
      <selection pane="topRight" activeCell="D1" sqref="D1"/>
      <selection pane="bottomLeft" activeCell="A14" sqref="A14"/>
      <selection pane="bottomRight"/>
    </sheetView>
  </sheetViews>
  <sheetFormatPr defaultRowHeight="12.75" x14ac:dyDescent="0.2"/>
  <cols>
    <col min="1" max="1" width="44" style="23" bestFit="1" customWidth="1"/>
    <col min="2" max="2" width="25.7109375" style="23" bestFit="1" customWidth="1"/>
    <col min="3" max="3" width="30.28515625" style="23" bestFit="1" customWidth="1"/>
    <col min="4" max="4" width="13.42578125" style="23" bestFit="1" customWidth="1"/>
    <col min="5" max="60" width="11.42578125" style="23" bestFit="1" customWidth="1"/>
    <col min="61" max="256" width="9.140625" style="23"/>
    <col min="257" max="257" width="44" style="23" bestFit="1" customWidth="1"/>
    <col min="258" max="258" width="25.7109375" style="23" bestFit="1" customWidth="1"/>
    <col min="259" max="259" width="30.28515625" style="23" bestFit="1" customWidth="1"/>
    <col min="260" max="260" width="13.42578125" style="23" bestFit="1" customWidth="1"/>
    <col min="261" max="316" width="11.42578125" style="23" bestFit="1" customWidth="1"/>
    <col min="317" max="512" width="9.140625" style="23"/>
    <col min="513" max="513" width="44" style="23" bestFit="1" customWidth="1"/>
    <col min="514" max="514" width="25.7109375" style="23" bestFit="1" customWidth="1"/>
    <col min="515" max="515" width="30.28515625" style="23" bestFit="1" customWidth="1"/>
    <col min="516" max="516" width="13.42578125" style="23" bestFit="1" customWidth="1"/>
    <col min="517" max="572" width="11.42578125" style="23" bestFit="1" customWidth="1"/>
    <col min="573" max="768" width="9.140625" style="23"/>
    <col min="769" max="769" width="44" style="23" bestFit="1" customWidth="1"/>
    <col min="770" max="770" width="25.7109375" style="23" bestFit="1" customWidth="1"/>
    <col min="771" max="771" width="30.28515625" style="23" bestFit="1" customWidth="1"/>
    <col min="772" max="772" width="13.42578125" style="23" bestFit="1" customWidth="1"/>
    <col min="773" max="828" width="11.42578125" style="23" bestFit="1" customWidth="1"/>
    <col min="829" max="1024" width="9.140625" style="23"/>
    <col min="1025" max="1025" width="44" style="23" bestFit="1" customWidth="1"/>
    <col min="1026" max="1026" width="25.7109375" style="23" bestFit="1" customWidth="1"/>
    <col min="1027" max="1027" width="30.28515625" style="23" bestFit="1" customWidth="1"/>
    <col min="1028" max="1028" width="13.42578125" style="23" bestFit="1" customWidth="1"/>
    <col min="1029" max="1084" width="11.42578125" style="23" bestFit="1" customWidth="1"/>
    <col min="1085" max="1280" width="9.140625" style="23"/>
    <col min="1281" max="1281" width="44" style="23" bestFit="1" customWidth="1"/>
    <col min="1282" max="1282" width="25.7109375" style="23" bestFit="1" customWidth="1"/>
    <col min="1283" max="1283" width="30.28515625" style="23" bestFit="1" customWidth="1"/>
    <col min="1284" max="1284" width="13.42578125" style="23" bestFit="1" customWidth="1"/>
    <col min="1285" max="1340" width="11.42578125" style="23" bestFit="1" customWidth="1"/>
    <col min="1341" max="1536" width="9.140625" style="23"/>
    <col min="1537" max="1537" width="44" style="23" bestFit="1" customWidth="1"/>
    <col min="1538" max="1538" width="25.7109375" style="23" bestFit="1" customWidth="1"/>
    <col min="1539" max="1539" width="30.28515625" style="23" bestFit="1" customWidth="1"/>
    <col min="1540" max="1540" width="13.42578125" style="23" bestFit="1" customWidth="1"/>
    <col min="1541" max="1596" width="11.42578125" style="23" bestFit="1" customWidth="1"/>
    <col min="1597" max="1792" width="9.140625" style="23"/>
    <col min="1793" max="1793" width="44" style="23" bestFit="1" customWidth="1"/>
    <col min="1794" max="1794" width="25.7109375" style="23" bestFit="1" customWidth="1"/>
    <col min="1795" max="1795" width="30.28515625" style="23" bestFit="1" customWidth="1"/>
    <col min="1796" max="1796" width="13.42578125" style="23" bestFit="1" customWidth="1"/>
    <col min="1797" max="1852" width="11.42578125" style="23" bestFit="1" customWidth="1"/>
    <col min="1853" max="2048" width="9.140625" style="23"/>
    <col min="2049" max="2049" width="44" style="23" bestFit="1" customWidth="1"/>
    <col min="2050" max="2050" width="25.7109375" style="23" bestFit="1" customWidth="1"/>
    <col min="2051" max="2051" width="30.28515625" style="23" bestFit="1" customWidth="1"/>
    <col min="2052" max="2052" width="13.42578125" style="23" bestFit="1" customWidth="1"/>
    <col min="2053" max="2108" width="11.42578125" style="23" bestFit="1" customWidth="1"/>
    <col min="2109" max="2304" width="9.140625" style="23"/>
    <col min="2305" max="2305" width="44" style="23" bestFit="1" customWidth="1"/>
    <col min="2306" max="2306" width="25.7109375" style="23" bestFit="1" customWidth="1"/>
    <col min="2307" max="2307" width="30.28515625" style="23" bestFit="1" customWidth="1"/>
    <col min="2308" max="2308" width="13.42578125" style="23" bestFit="1" customWidth="1"/>
    <col min="2309" max="2364" width="11.42578125" style="23" bestFit="1" customWidth="1"/>
    <col min="2365" max="2560" width="9.140625" style="23"/>
    <col min="2561" max="2561" width="44" style="23" bestFit="1" customWidth="1"/>
    <col min="2562" max="2562" width="25.7109375" style="23" bestFit="1" customWidth="1"/>
    <col min="2563" max="2563" width="30.28515625" style="23" bestFit="1" customWidth="1"/>
    <col min="2564" max="2564" width="13.42578125" style="23" bestFit="1" customWidth="1"/>
    <col min="2565" max="2620" width="11.42578125" style="23" bestFit="1" customWidth="1"/>
    <col min="2621" max="2816" width="9.140625" style="23"/>
    <col min="2817" max="2817" width="44" style="23" bestFit="1" customWidth="1"/>
    <col min="2818" max="2818" width="25.7109375" style="23" bestFit="1" customWidth="1"/>
    <col min="2819" max="2819" width="30.28515625" style="23" bestFit="1" customWidth="1"/>
    <col min="2820" max="2820" width="13.42578125" style="23" bestFit="1" customWidth="1"/>
    <col min="2821" max="2876" width="11.42578125" style="23" bestFit="1" customWidth="1"/>
    <col min="2877" max="3072" width="9.140625" style="23"/>
    <col min="3073" max="3073" width="44" style="23" bestFit="1" customWidth="1"/>
    <col min="3074" max="3074" width="25.7109375" style="23" bestFit="1" customWidth="1"/>
    <col min="3075" max="3075" width="30.28515625" style="23" bestFit="1" customWidth="1"/>
    <col min="3076" max="3076" width="13.42578125" style="23" bestFit="1" customWidth="1"/>
    <col min="3077" max="3132" width="11.42578125" style="23" bestFit="1" customWidth="1"/>
    <col min="3133" max="3328" width="9.140625" style="23"/>
    <col min="3329" max="3329" width="44" style="23" bestFit="1" customWidth="1"/>
    <col min="3330" max="3330" width="25.7109375" style="23" bestFit="1" customWidth="1"/>
    <col min="3331" max="3331" width="30.28515625" style="23" bestFit="1" customWidth="1"/>
    <col min="3332" max="3332" width="13.42578125" style="23" bestFit="1" customWidth="1"/>
    <col min="3333" max="3388" width="11.42578125" style="23" bestFit="1" customWidth="1"/>
    <col min="3389" max="3584" width="9.140625" style="23"/>
    <col min="3585" max="3585" width="44" style="23" bestFit="1" customWidth="1"/>
    <col min="3586" max="3586" width="25.7109375" style="23" bestFit="1" customWidth="1"/>
    <col min="3587" max="3587" width="30.28515625" style="23" bestFit="1" customWidth="1"/>
    <col min="3588" max="3588" width="13.42578125" style="23" bestFit="1" customWidth="1"/>
    <col min="3589" max="3644" width="11.42578125" style="23" bestFit="1" customWidth="1"/>
    <col min="3645" max="3840" width="9.140625" style="23"/>
    <col min="3841" max="3841" width="44" style="23" bestFit="1" customWidth="1"/>
    <col min="3842" max="3842" width="25.7109375" style="23" bestFit="1" customWidth="1"/>
    <col min="3843" max="3843" width="30.28515625" style="23" bestFit="1" customWidth="1"/>
    <col min="3844" max="3844" width="13.42578125" style="23" bestFit="1" customWidth="1"/>
    <col min="3845" max="3900" width="11.42578125" style="23" bestFit="1" customWidth="1"/>
    <col min="3901" max="4096" width="9.140625" style="23"/>
    <col min="4097" max="4097" width="44" style="23" bestFit="1" customWidth="1"/>
    <col min="4098" max="4098" width="25.7109375" style="23" bestFit="1" customWidth="1"/>
    <col min="4099" max="4099" width="30.28515625" style="23" bestFit="1" customWidth="1"/>
    <col min="4100" max="4100" width="13.42578125" style="23" bestFit="1" customWidth="1"/>
    <col min="4101" max="4156" width="11.42578125" style="23" bestFit="1" customWidth="1"/>
    <col min="4157" max="4352" width="9.140625" style="23"/>
    <col min="4353" max="4353" width="44" style="23" bestFit="1" customWidth="1"/>
    <col min="4354" max="4354" width="25.7109375" style="23" bestFit="1" customWidth="1"/>
    <col min="4355" max="4355" width="30.28515625" style="23" bestFit="1" customWidth="1"/>
    <col min="4356" max="4356" width="13.42578125" style="23" bestFit="1" customWidth="1"/>
    <col min="4357" max="4412" width="11.42578125" style="23" bestFit="1" customWidth="1"/>
    <col min="4413" max="4608" width="9.140625" style="23"/>
    <col min="4609" max="4609" width="44" style="23" bestFit="1" customWidth="1"/>
    <col min="4610" max="4610" width="25.7109375" style="23" bestFit="1" customWidth="1"/>
    <col min="4611" max="4611" width="30.28515625" style="23" bestFit="1" customWidth="1"/>
    <col min="4612" max="4612" width="13.42578125" style="23" bestFit="1" customWidth="1"/>
    <col min="4613" max="4668" width="11.42578125" style="23" bestFit="1" customWidth="1"/>
    <col min="4669" max="4864" width="9.140625" style="23"/>
    <col min="4865" max="4865" width="44" style="23" bestFit="1" customWidth="1"/>
    <col min="4866" max="4866" width="25.7109375" style="23" bestFit="1" customWidth="1"/>
    <col min="4867" max="4867" width="30.28515625" style="23" bestFit="1" customWidth="1"/>
    <col min="4868" max="4868" width="13.42578125" style="23" bestFit="1" customWidth="1"/>
    <col min="4869" max="4924" width="11.42578125" style="23" bestFit="1" customWidth="1"/>
    <col min="4925" max="5120" width="9.140625" style="23"/>
    <col min="5121" max="5121" width="44" style="23" bestFit="1" customWidth="1"/>
    <col min="5122" max="5122" width="25.7109375" style="23" bestFit="1" customWidth="1"/>
    <col min="5123" max="5123" width="30.28515625" style="23" bestFit="1" customWidth="1"/>
    <col min="5124" max="5124" width="13.42578125" style="23" bestFit="1" customWidth="1"/>
    <col min="5125" max="5180" width="11.42578125" style="23" bestFit="1" customWidth="1"/>
    <col min="5181" max="5376" width="9.140625" style="23"/>
    <col min="5377" max="5377" width="44" style="23" bestFit="1" customWidth="1"/>
    <col min="5378" max="5378" width="25.7109375" style="23" bestFit="1" customWidth="1"/>
    <col min="5379" max="5379" width="30.28515625" style="23" bestFit="1" customWidth="1"/>
    <col min="5380" max="5380" width="13.42578125" style="23" bestFit="1" customWidth="1"/>
    <col min="5381" max="5436" width="11.42578125" style="23" bestFit="1" customWidth="1"/>
    <col min="5437" max="5632" width="9.140625" style="23"/>
    <col min="5633" max="5633" width="44" style="23" bestFit="1" customWidth="1"/>
    <col min="5634" max="5634" width="25.7109375" style="23" bestFit="1" customWidth="1"/>
    <col min="5635" max="5635" width="30.28515625" style="23" bestFit="1" customWidth="1"/>
    <col min="5636" max="5636" width="13.42578125" style="23" bestFit="1" customWidth="1"/>
    <col min="5637" max="5692" width="11.42578125" style="23" bestFit="1" customWidth="1"/>
    <col min="5693" max="5888" width="9.140625" style="23"/>
    <col min="5889" max="5889" width="44" style="23" bestFit="1" customWidth="1"/>
    <col min="5890" max="5890" width="25.7109375" style="23" bestFit="1" customWidth="1"/>
    <col min="5891" max="5891" width="30.28515625" style="23" bestFit="1" customWidth="1"/>
    <col min="5892" max="5892" width="13.42578125" style="23" bestFit="1" customWidth="1"/>
    <col min="5893" max="5948" width="11.42578125" style="23" bestFit="1" customWidth="1"/>
    <col min="5949" max="6144" width="9.140625" style="23"/>
    <col min="6145" max="6145" width="44" style="23" bestFit="1" customWidth="1"/>
    <col min="6146" max="6146" width="25.7109375" style="23" bestFit="1" customWidth="1"/>
    <col min="6147" max="6147" width="30.28515625" style="23" bestFit="1" customWidth="1"/>
    <col min="6148" max="6148" width="13.42578125" style="23" bestFit="1" customWidth="1"/>
    <col min="6149" max="6204" width="11.42578125" style="23" bestFit="1" customWidth="1"/>
    <col min="6205" max="6400" width="9.140625" style="23"/>
    <col min="6401" max="6401" width="44" style="23" bestFit="1" customWidth="1"/>
    <col min="6402" max="6402" width="25.7109375" style="23" bestFit="1" customWidth="1"/>
    <col min="6403" max="6403" width="30.28515625" style="23" bestFit="1" customWidth="1"/>
    <col min="6404" max="6404" width="13.42578125" style="23" bestFit="1" customWidth="1"/>
    <col min="6405" max="6460" width="11.42578125" style="23" bestFit="1" customWidth="1"/>
    <col min="6461" max="6656" width="9.140625" style="23"/>
    <col min="6657" max="6657" width="44" style="23" bestFit="1" customWidth="1"/>
    <col min="6658" max="6658" width="25.7109375" style="23" bestFit="1" customWidth="1"/>
    <col min="6659" max="6659" width="30.28515625" style="23" bestFit="1" customWidth="1"/>
    <col min="6660" max="6660" width="13.42578125" style="23" bestFit="1" customWidth="1"/>
    <col min="6661" max="6716" width="11.42578125" style="23" bestFit="1" customWidth="1"/>
    <col min="6717" max="6912" width="9.140625" style="23"/>
    <col min="6913" max="6913" width="44" style="23" bestFit="1" customWidth="1"/>
    <col min="6914" max="6914" width="25.7109375" style="23" bestFit="1" customWidth="1"/>
    <col min="6915" max="6915" width="30.28515625" style="23" bestFit="1" customWidth="1"/>
    <col min="6916" max="6916" width="13.42578125" style="23" bestFit="1" customWidth="1"/>
    <col min="6917" max="6972" width="11.42578125" style="23" bestFit="1" customWidth="1"/>
    <col min="6973" max="7168" width="9.140625" style="23"/>
    <col min="7169" max="7169" width="44" style="23" bestFit="1" customWidth="1"/>
    <col min="7170" max="7170" width="25.7109375" style="23" bestFit="1" customWidth="1"/>
    <col min="7171" max="7171" width="30.28515625" style="23" bestFit="1" customWidth="1"/>
    <col min="7172" max="7172" width="13.42578125" style="23" bestFit="1" customWidth="1"/>
    <col min="7173" max="7228" width="11.42578125" style="23" bestFit="1" customWidth="1"/>
    <col min="7229" max="7424" width="9.140625" style="23"/>
    <col min="7425" max="7425" width="44" style="23" bestFit="1" customWidth="1"/>
    <col min="7426" max="7426" width="25.7109375" style="23" bestFit="1" customWidth="1"/>
    <col min="7427" max="7427" width="30.28515625" style="23" bestFit="1" customWidth="1"/>
    <col min="7428" max="7428" width="13.42578125" style="23" bestFit="1" customWidth="1"/>
    <col min="7429" max="7484" width="11.42578125" style="23" bestFit="1" customWidth="1"/>
    <col min="7485" max="7680" width="9.140625" style="23"/>
    <col min="7681" max="7681" width="44" style="23" bestFit="1" customWidth="1"/>
    <col min="7682" max="7682" width="25.7109375" style="23" bestFit="1" customWidth="1"/>
    <col min="7683" max="7683" width="30.28515625" style="23" bestFit="1" customWidth="1"/>
    <col min="7684" max="7684" width="13.42578125" style="23" bestFit="1" customWidth="1"/>
    <col min="7685" max="7740" width="11.42578125" style="23" bestFit="1" customWidth="1"/>
    <col min="7741" max="7936" width="9.140625" style="23"/>
    <col min="7937" max="7937" width="44" style="23" bestFit="1" customWidth="1"/>
    <col min="7938" max="7938" width="25.7109375" style="23" bestFit="1" customWidth="1"/>
    <col min="7939" max="7939" width="30.28515625" style="23" bestFit="1" customWidth="1"/>
    <col min="7940" max="7940" width="13.42578125" style="23" bestFit="1" customWidth="1"/>
    <col min="7941" max="7996" width="11.42578125" style="23" bestFit="1" customWidth="1"/>
    <col min="7997" max="8192" width="9.140625" style="23"/>
    <col min="8193" max="8193" width="44" style="23" bestFit="1" customWidth="1"/>
    <col min="8194" max="8194" width="25.7109375" style="23" bestFit="1" customWidth="1"/>
    <col min="8195" max="8195" width="30.28515625" style="23" bestFit="1" customWidth="1"/>
    <col min="8196" max="8196" width="13.42578125" style="23" bestFit="1" customWidth="1"/>
    <col min="8197" max="8252" width="11.42578125" style="23" bestFit="1" customWidth="1"/>
    <col min="8253" max="8448" width="9.140625" style="23"/>
    <col min="8449" max="8449" width="44" style="23" bestFit="1" customWidth="1"/>
    <col min="8450" max="8450" width="25.7109375" style="23" bestFit="1" customWidth="1"/>
    <col min="8451" max="8451" width="30.28515625" style="23" bestFit="1" customWidth="1"/>
    <col min="8452" max="8452" width="13.42578125" style="23" bestFit="1" customWidth="1"/>
    <col min="8453" max="8508" width="11.42578125" style="23" bestFit="1" customWidth="1"/>
    <col min="8509" max="8704" width="9.140625" style="23"/>
    <col min="8705" max="8705" width="44" style="23" bestFit="1" customWidth="1"/>
    <col min="8706" max="8706" width="25.7109375" style="23" bestFit="1" customWidth="1"/>
    <col min="8707" max="8707" width="30.28515625" style="23" bestFit="1" customWidth="1"/>
    <col min="8708" max="8708" width="13.42578125" style="23" bestFit="1" customWidth="1"/>
    <col min="8709" max="8764" width="11.42578125" style="23" bestFit="1" customWidth="1"/>
    <col min="8765" max="8960" width="9.140625" style="23"/>
    <col min="8961" max="8961" width="44" style="23" bestFit="1" customWidth="1"/>
    <col min="8962" max="8962" width="25.7109375" style="23" bestFit="1" customWidth="1"/>
    <col min="8963" max="8963" width="30.28515625" style="23" bestFit="1" customWidth="1"/>
    <col min="8964" max="8964" width="13.42578125" style="23" bestFit="1" customWidth="1"/>
    <col min="8965" max="9020" width="11.42578125" style="23" bestFit="1" customWidth="1"/>
    <col min="9021" max="9216" width="9.140625" style="23"/>
    <col min="9217" max="9217" width="44" style="23" bestFit="1" customWidth="1"/>
    <col min="9218" max="9218" width="25.7109375" style="23" bestFit="1" customWidth="1"/>
    <col min="9219" max="9219" width="30.28515625" style="23" bestFit="1" customWidth="1"/>
    <col min="9220" max="9220" width="13.42578125" style="23" bestFit="1" customWidth="1"/>
    <col min="9221" max="9276" width="11.42578125" style="23" bestFit="1" customWidth="1"/>
    <col min="9277" max="9472" width="9.140625" style="23"/>
    <col min="9473" max="9473" width="44" style="23" bestFit="1" customWidth="1"/>
    <col min="9474" max="9474" width="25.7109375" style="23" bestFit="1" customWidth="1"/>
    <col min="9475" max="9475" width="30.28515625" style="23" bestFit="1" customWidth="1"/>
    <col min="9476" max="9476" width="13.42578125" style="23" bestFit="1" customWidth="1"/>
    <col min="9477" max="9532" width="11.42578125" style="23" bestFit="1" customWidth="1"/>
    <col min="9533" max="9728" width="9.140625" style="23"/>
    <col min="9729" max="9729" width="44" style="23" bestFit="1" customWidth="1"/>
    <col min="9730" max="9730" width="25.7109375" style="23" bestFit="1" customWidth="1"/>
    <col min="9731" max="9731" width="30.28515625" style="23" bestFit="1" customWidth="1"/>
    <col min="9732" max="9732" width="13.42578125" style="23" bestFit="1" customWidth="1"/>
    <col min="9733" max="9788" width="11.42578125" style="23" bestFit="1" customWidth="1"/>
    <col min="9789" max="9984" width="9.140625" style="23"/>
    <col min="9985" max="9985" width="44" style="23" bestFit="1" customWidth="1"/>
    <col min="9986" max="9986" width="25.7109375" style="23" bestFit="1" customWidth="1"/>
    <col min="9987" max="9987" width="30.28515625" style="23" bestFit="1" customWidth="1"/>
    <col min="9988" max="9988" width="13.42578125" style="23" bestFit="1" customWidth="1"/>
    <col min="9989" max="10044" width="11.42578125" style="23" bestFit="1" customWidth="1"/>
    <col min="10045" max="10240" width="9.140625" style="23"/>
    <col min="10241" max="10241" width="44" style="23" bestFit="1" customWidth="1"/>
    <col min="10242" max="10242" width="25.7109375" style="23" bestFit="1" customWidth="1"/>
    <col min="10243" max="10243" width="30.28515625" style="23" bestFit="1" customWidth="1"/>
    <col min="10244" max="10244" width="13.42578125" style="23" bestFit="1" customWidth="1"/>
    <col min="10245" max="10300" width="11.42578125" style="23" bestFit="1" customWidth="1"/>
    <col min="10301" max="10496" width="9.140625" style="23"/>
    <col min="10497" max="10497" width="44" style="23" bestFit="1" customWidth="1"/>
    <col min="10498" max="10498" width="25.7109375" style="23" bestFit="1" customWidth="1"/>
    <col min="10499" max="10499" width="30.28515625" style="23" bestFit="1" customWidth="1"/>
    <col min="10500" max="10500" width="13.42578125" style="23" bestFit="1" customWidth="1"/>
    <col min="10501" max="10556" width="11.42578125" style="23" bestFit="1" customWidth="1"/>
    <col min="10557" max="10752" width="9.140625" style="23"/>
    <col min="10753" max="10753" width="44" style="23" bestFit="1" customWidth="1"/>
    <col min="10754" max="10754" width="25.7109375" style="23" bestFit="1" customWidth="1"/>
    <col min="10755" max="10755" width="30.28515625" style="23" bestFit="1" customWidth="1"/>
    <col min="10756" max="10756" width="13.42578125" style="23" bestFit="1" customWidth="1"/>
    <col min="10757" max="10812" width="11.42578125" style="23" bestFit="1" customWidth="1"/>
    <col min="10813" max="11008" width="9.140625" style="23"/>
    <col min="11009" max="11009" width="44" style="23" bestFit="1" customWidth="1"/>
    <col min="11010" max="11010" width="25.7109375" style="23" bestFit="1" customWidth="1"/>
    <col min="11011" max="11011" width="30.28515625" style="23" bestFit="1" customWidth="1"/>
    <col min="11012" max="11012" width="13.42578125" style="23" bestFit="1" customWidth="1"/>
    <col min="11013" max="11068" width="11.42578125" style="23" bestFit="1" customWidth="1"/>
    <col min="11069" max="11264" width="9.140625" style="23"/>
    <col min="11265" max="11265" width="44" style="23" bestFit="1" customWidth="1"/>
    <col min="11266" max="11266" width="25.7109375" style="23" bestFit="1" customWidth="1"/>
    <col min="11267" max="11267" width="30.28515625" style="23" bestFit="1" customWidth="1"/>
    <col min="11268" max="11268" width="13.42578125" style="23" bestFit="1" customWidth="1"/>
    <col min="11269" max="11324" width="11.42578125" style="23" bestFit="1" customWidth="1"/>
    <col min="11325" max="11520" width="9.140625" style="23"/>
    <col min="11521" max="11521" width="44" style="23" bestFit="1" customWidth="1"/>
    <col min="11522" max="11522" width="25.7109375" style="23" bestFit="1" customWidth="1"/>
    <col min="11523" max="11523" width="30.28515625" style="23" bestFit="1" customWidth="1"/>
    <col min="11524" max="11524" width="13.42578125" style="23" bestFit="1" customWidth="1"/>
    <col min="11525" max="11580" width="11.42578125" style="23" bestFit="1" customWidth="1"/>
    <col min="11581" max="11776" width="9.140625" style="23"/>
    <col min="11777" max="11777" width="44" style="23" bestFit="1" customWidth="1"/>
    <col min="11778" max="11778" width="25.7109375" style="23" bestFit="1" customWidth="1"/>
    <col min="11779" max="11779" width="30.28515625" style="23" bestFit="1" customWidth="1"/>
    <col min="11780" max="11780" width="13.42578125" style="23" bestFit="1" customWidth="1"/>
    <col min="11781" max="11836" width="11.42578125" style="23" bestFit="1" customWidth="1"/>
    <col min="11837" max="12032" width="9.140625" style="23"/>
    <col min="12033" max="12033" width="44" style="23" bestFit="1" customWidth="1"/>
    <col min="12034" max="12034" width="25.7109375" style="23" bestFit="1" customWidth="1"/>
    <col min="12035" max="12035" width="30.28515625" style="23" bestFit="1" customWidth="1"/>
    <col min="12036" max="12036" width="13.42578125" style="23" bestFit="1" customWidth="1"/>
    <col min="12037" max="12092" width="11.42578125" style="23" bestFit="1" customWidth="1"/>
    <col min="12093" max="12288" width="9.140625" style="23"/>
    <col min="12289" max="12289" width="44" style="23" bestFit="1" customWidth="1"/>
    <col min="12290" max="12290" width="25.7109375" style="23" bestFit="1" customWidth="1"/>
    <col min="12291" max="12291" width="30.28515625" style="23" bestFit="1" customWidth="1"/>
    <col min="12292" max="12292" width="13.42578125" style="23" bestFit="1" customWidth="1"/>
    <col min="12293" max="12348" width="11.42578125" style="23" bestFit="1" customWidth="1"/>
    <col min="12349" max="12544" width="9.140625" style="23"/>
    <col min="12545" max="12545" width="44" style="23" bestFit="1" customWidth="1"/>
    <col min="12546" max="12546" width="25.7109375" style="23" bestFit="1" customWidth="1"/>
    <col min="12547" max="12547" width="30.28515625" style="23" bestFit="1" customWidth="1"/>
    <col min="12548" max="12548" width="13.42578125" style="23" bestFit="1" customWidth="1"/>
    <col min="12549" max="12604" width="11.42578125" style="23" bestFit="1" customWidth="1"/>
    <col min="12605" max="12800" width="9.140625" style="23"/>
    <col min="12801" max="12801" width="44" style="23" bestFit="1" customWidth="1"/>
    <col min="12802" max="12802" width="25.7109375" style="23" bestFit="1" customWidth="1"/>
    <col min="12803" max="12803" width="30.28515625" style="23" bestFit="1" customWidth="1"/>
    <col min="12804" max="12804" width="13.42578125" style="23" bestFit="1" customWidth="1"/>
    <col min="12805" max="12860" width="11.42578125" style="23" bestFit="1" customWidth="1"/>
    <col min="12861" max="13056" width="9.140625" style="23"/>
    <col min="13057" max="13057" width="44" style="23" bestFit="1" customWidth="1"/>
    <col min="13058" max="13058" width="25.7109375" style="23" bestFit="1" customWidth="1"/>
    <col min="13059" max="13059" width="30.28515625" style="23" bestFit="1" customWidth="1"/>
    <col min="13060" max="13060" width="13.42578125" style="23" bestFit="1" customWidth="1"/>
    <col min="13061" max="13116" width="11.42578125" style="23" bestFit="1" customWidth="1"/>
    <col min="13117" max="13312" width="9.140625" style="23"/>
    <col min="13313" max="13313" width="44" style="23" bestFit="1" customWidth="1"/>
    <col min="13314" max="13314" width="25.7109375" style="23" bestFit="1" customWidth="1"/>
    <col min="13315" max="13315" width="30.28515625" style="23" bestFit="1" customWidth="1"/>
    <col min="13316" max="13316" width="13.42578125" style="23" bestFit="1" customWidth="1"/>
    <col min="13317" max="13372" width="11.42578125" style="23" bestFit="1" customWidth="1"/>
    <col min="13373" max="13568" width="9.140625" style="23"/>
    <col min="13569" max="13569" width="44" style="23" bestFit="1" customWidth="1"/>
    <col min="13570" max="13570" width="25.7109375" style="23" bestFit="1" customWidth="1"/>
    <col min="13571" max="13571" width="30.28515625" style="23" bestFit="1" customWidth="1"/>
    <col min="13572" max="13572" width="13.42578125" style="23" bestFit="1" customWidth="1"/>
    <col min="13573" max="13628" width="11.42578125" style="23" bestFit="1" customWidth="1"/>
    <col min="13629" max="13824" width="9.140625" style="23"/>
    <col min="13825" max="13825" width="44" style="23" bestFit="1" customWidth="1"/>
    <col min="13826" max="13826" width="25.7109375" style="23" bestFit="1" customWidth="1"/>
    <col min="13827" max="13827" width="30.28515625" style="23" bestFit="1" customWidth="1"/>
    <col min="13828" max="13828" width="13.42578125" style="23" bestFit="1" customWidth="1"/>
    <col min="13829" max="13884" width="11.42578125" style="23" bestFit="1" customWidth="1"/>
    <col min="13885" max="14080" width="9.140625" style="23"/>
    <col min="14081" max="14081" width="44" style="23" bestFit="1" customWidth="1"/>
    <col min="14082" max="14082" width="25.7109375" style="23" bestFit="1" customWidth="1"/>
    <col min="14083" max="14083" width="30.28515625" style="23" bestFit="1" customWidth="1"/>
    <col min="14084" max="14084" width="13.42578125" style="23" bestFit="1" customWidth="1"/>
    <col min="14085" max="14140" width="11.42578125" style="23" bestFit="1" customWidth="1"/>
    <col min="14141" max="14336" width="9.140625" style="23"/>
    <col min="14337" max="14337" width="44" style="23" bestFit="1" customWidth="1"/>
    <col min="14338" max="14338" width="25.7109375" style="23" bestFit="1" customWidth="1"/>
    <col min="14339" max="14339" width="30.28515625" style="23" bestFit="1" customWidth="1"/>
    <col min="14340" max="14340" width="13.42578125" style="23" bestFit="1" customWidth="1"/>
    <col min="14341" max="14396" width="11.42578125" style="23" bestFit="1" customWidth="1"/>
    <col min="14397" max="14592" width="9.140625" style="23"/>
    <col min="14593" max="14593" width="44" style="23" bestFit="1" customWidth="1"/>
    <col min="14594" max="14594" width="25.7109375" style="23" bestFit="1" customWidth="1"/>
    <col min="14595" max="14595" width="30.28515625" style="23" bestFit="1" customWidth="1"/>
    <col min="14596" max="14596" width="13.42578125" style="23" bestFit="1" customWidth="1"/>
    <col min="14597" max="14652" width="11.42578125" style="23" bestFit="1" customWidth="1"/>
    <col min="14653" max="14848" width="9.140625" style="23"/>
    <col min="14849" max="14849" width="44" style="23" bestFit="1" customWidth="1"/>
    <col min="14850" max="14850" width="25.7109375" style="23" bestFit="1" customWidth="1"/>
    <col min="14851" max="14851" width="30.28515625" style="23" bestFit="1" customWidth="1"/>
    <col min="14852" max="14852" width="13.42578125" style="23" bestFit="1" customWidth="1"/>
    <col min="14853" max="14908" width="11.42578125" style="23" bestFit="1" customWidth="1"/>
    <col min="14909" max="15104" width="9.140625" style="23"/>
    <col min="15105" max="15105" width="44" style="23" bestFit="1" customWidth="1"/>
    <col min="15106" max="15106" width="25.7109375" style="23" bestFit="1" customWidth="1"/>
    <col min="15107" max="15107" width="30.28515625" style="23" bestFit="1" customWidth="1"/>
    <col min="15108" max="15108" width="13.42578125" style="23" bestFit="1" customWidth="1"/>
    <col min="15109" max="15164" width="11.42578125" style="23" bestFit="1" customWidth="1"/>
    <col min="15165" max="15360" width="9.140625" style="23"/>
    <col min="15361" max="15361" width="44" style="23" bestFit="1" customWidth="1"/>
    <col min="15362" max="15362" width="25.7109375" style="23" bestFit="1" customWidth="1"/>
    <col min="15363" max="15363" width="30.28515625" style="23" bestFit="1" customWidth="1"/>
    <col min="15364" max="15364" width="13.42578125" style="23" bestFit="1" customWidth="1"/>
    <col min="15365" max="15420" width="11.42578125" style="23" bestFit="1" customWidth="1"/>
    <col min="15421" max="15616" width="9.140625" style="23"/>
    <col min="15617" max="15617" width="44" style="23" bestFit="1" customWidth="1"/>
    <col min="15618" max="15618" width="25.7109375" style="23" bestFit="1" customWidth="1"/>
    <col min="15619" max="15619" width="30.28515625" style="23" bestFit="1" customWidth="1"/>
    <col min="15620" max="15620" width="13.42578125" style="23" bestFit="1" customWidth="1"/>
    <col min="15621" max="15676" width="11.42578125" style="23" bestFit="1" customWidth="1"/>
    <col min="15677" max="15872" width="9.140625" style="23"/>
    <col min="15873" max="15873" width="44" style="23" bestFit="1" customWidth="1"/>
    <col min="15874" max="15874" width="25.7109375" style="23" bestFit="1" customWidth="1"/>
    <col min="15875" max="15875" width="30.28515625" style="23" bestFit="1" customWidth="1"/>
    <col min="15876" max="15876" width="13.42578125" style="23" bestFit="1" customWidth="1"/>
    <col min="15877" max="15932" width="11.42578125" style="23" bestFit="1" customWidth="1"/>
    <col min="15933" max="16128" width="9.140625" style="23"/>
    <col min="16129" max="16129" width="44" style="23" bestFit="1" customWidth="1"/>
    <col min="16130" max="16130" width="25.7109375" style="23" bestFit="1" customWidth="1"/>
    <col min="16131" max="16131" width="30.28515625" style="23" bestFit="1" customWidth="1"/>
    <col min="16132" max="16132" width="13.42578125" style="23" bestFit="1" customWidth="1"/>
    <col min="16133" max="16188" width="11.42578125" style="23" bestFit="1" customWidth="1"/>
    <col min="16189" max="16384" width="9.140625" style="23"/>
  </cols>
  <sheetData>
    <row r="1" spans="1:60" x14ac:dyDescent="0.2">
      <c r="A1" s="23" t="s">
        <v>20</v>
      </c>
      <c r="B1" s="23" t="s">
        <v>21</v>
      </c>
    </row>
    <row r="2" spans="1:60" x14ac:dyDescent="0.2">
      <c r="A2" s="23" t="s">
        <v>22</v>
      </c>
      <c r="B2" s="15">
        <v>42592</v>
      </c>
    </row>
    <row r="4" spans="1:60" x14ac:dyDescent="0.2">
      <c r="A4" s="23" t="s">
        <v>23</v>
      </c>
      <c r="B4" s="23" t="s">
        <v>24</v>
      </c>
      <c r="C4" s="23" t="s">
        <v>25</v>
      </c>
      <c r="D4" s="23" t="s">
        <v>26</v>
      </c>
      <c r="E4" s="23" t="s">
        <v>27</v>
      </c>
      <c r="F4" s="23" t="s">
        <v>28</v>
      </c>
      <c r="G4" s="23" t="s">
        <v>29</v>
      </c>
      <c r="H4" s="23" t="s">
        <v>30</v>
      </c>
      <c r="I4" s="23" t="s">
        <v>31</v>
      </c>
      <c r="J4" s="23" t="s">
        <v>32</v>
      </c>
      <c r="K4" s="23" t="s">
        <v>33</v>
      </c>
      <c r="L4" s="23" t="s">
        <v>34</v>
      </c>
      <c r="M4" s="23" t="s">
        <v>35</v>
      </c>
      <c r="N4" s="23" t="s">
        <v>36</v>
      </c>
      <c r="O4" s="23" t="s">
        <v>37</v>
      </c>
      <c r="P4" s="23" t="s">
        <v>38</v>
      </c>
      <c r="Q4" s="23" t="s">
        <v>39</v>
      </c>
      <c r="R4" s="23" t="s">
        <v>40</v>
      </c>
      <c r="S4" s="23" t="s">
        <v>41</v>
      </c>
      <c r="T4" s="23" t="s">
        <v>42</v>
      </c>
      <c r="U4" s="23" t="s">
        <v>43</v>
      </c>
      <c r="V4" s="23" t="s">
        <v>44</v>
      </c>
      <c r="W4" s="23" t="s">
        <v>45</v>
      </c>
      <c r="X4" s="23" t="s">
        <v>46</v>
      </c>
      <c r="Y4" s="23" t="s">
        <v>47</v>
      </c>
      <c r="Z4" s="23" t="s">
        <v>48</v>
      </c>
      <c r="AA4" s="23" t="s">
        <v>49</v>
      </c>
      <c r="AB4" s="23" t="s">
        <v>50</v>
      </c>
      <c r="AC4" s="23" t="s">
        <v>51</v>
      </c>
      <c r="AD4" s="23" t="s">
        <v>52</v>
      </c>
      <c r="AE4" s="23" t="s">
        <v>53</v>
      </c>
      <c r="AF4" s="23" t="s">
        <v>54</v>
      </c>
      <c r="AG4" s="23" t="s">
        <v>55</v>
      </c>
      <c r="AH4" s="23" t="s">
        <v>56</v>
      </c>
      <c r="AI4" s="23" t="s">
        <v>57</v>
      </c>
      <c r="AJ4" s="23" t="s">
        <v>58</v>
      </c>
      <c r="AK4" s="23" t="s">
        <v>59</v>
      </c>
      <c r="AL4" s="23" t="s">
        <v>60</v>
      </c>
      <c r="AM4" s="23" t="s">
        <v>61</v>
      </c>
      <c r="AN4" s="23" t="s">
        <v>62</v>
      </c>
      <c r="AO4" s="23" t="s">
        <v>63</v>
      </c>
      <c r="AP4" s="23" t="s">
        <v>64</v>
      </c>
      <c r="AQ4" s="23" t="s">
        <v>65</v>
      </c>
      <c r="AR4" s="23" t="s">
        <v>66</v>
      </c>
      <c r="AS4" s="23" t="s">
        <v>67</v>
      </c>
      <c r="AT4" s="23" t="s">
        <v>68</v>
      </c>
      <c r="AU4" s="23" t="s">
        <v>69</v>
      </c>
      <c r="AV4" s="23" t="s">
        <v>70</v>
      </c>
      <c r="AW4" s="23" t="s">
        <v>71</v>
      </c>
      <c r="AX4" s="23" t="s">
        <v>72</v>
      </c>
      <c r="AY4" s="23" t="s">
        <v>73</v>
      </c>
      <c r="AZ4" s="23" t="s">
        <v>74</v>
      </c>
      <c r="BA4" s="23" t="s">
        <v>75</v>
      </c>
      <c r="BB4" s="23" t="s">
        <v>76</v>
      </c>
      <c r="BC4" s="23" t="s">
        <v>77</v>
      </c>
      <c r="BD4" s="23" t="s">
        <v>78</v>
      </c>
      <c r="BE4" s="23" t="s">
        <v>79</v>
      </c>
      <c r="BF4" s="23" t="s">
        <v>80</v>
      </c>
      <c r="BG4" s="23" t="s">
        <v>81</v>
      </c>
      <c r="BH4" s="23" t="s">
        <v>82</v>
      </c>
    </row>
    <row r="5" spans="1:60" ht="15" x14ac:dyDescent="0.25">
      <c r="A5" s="278" t="s">
        <v>83</v>
      </c>
      <c r="B5" s="278" t="s">
        <v>84</v>
      </c>
      <c r="C5" s="278" t="s">
        <v>85</v>
      </c>
      <c r="D5" s="278" t="s">
        <v>86</v>
      </c>
      <c r="E5" s="278">
        <v>65.569365853658553</v>
      </c>
      <c r="F5" s="278">
        <v>65.988024390243908</v>
      </c>
      <c r="G5" s="278">
        <v>66.365536585365859</v>
      </c>
      <c r="H5" s="278">
        <v>66.713975609756091</v>
      </c>
      <c r="I5" s="278">
        <v>67.044292682926837</v>
      </c>
      <c r="J5" s="278">
        <v>67.36975609756098</v>
      </c>
      <c r="K5" s="278">
        <v>67.699000000000012</v>
      </c>
      <c r="L5" s="278">
        <v>68.034682926829277</v>
      </c>
      <c r="M5" s="278">
        <v>68.37714634146343</v>
      </c>
      <c r="N5" s="278">
        <v>68.728414634146361</v>
      </c>
      <c r="O5" s="278">
        <v>69.086146341463419</v>
      </c>
      <c r="P5" s="278">
        <v>69.446097560975616</v>
      </c>
      <c r="Q5" s="278">
        <v>69.799146341463427</v>
      </c>
      <c r="R5" s="278">
        <v>70.139658536585372</v>
      </c>
      <c r="S5" s="278">
        <v>70.46529268292683</v>
      </c>
      <c r="T5" s="278">
        <v>70.777804878048784</v>
      </c>
      <c r="U5" s="278">
        <v>71.080829268292703</v>
      </c>
      <c r="V5" s="278">
        <v>71.377707317073174</v>
      </c>
      <c r="W5" s="278">
        <v>71.669780487804886</v>
      </c>
      <c r="X5" s="278">
        <v>71.952853658536597</v>
      </c>
      <c r="Y5" s="278">
        <v>72.220146341463419</v>
      </c>
      <c r="Z5" s="278">
        <v>72.462341463414631</v>
      </c>
      <c r="AA5" s="278">
        <v>72.673195121951224</v>
      </c>
      <c r="AB5" s="278">
        <v>72.849024390243912</v>
      </c>
      <c r="AC5" s="278">
        <v>72.989756097560985</v>
      </c>
      <c r="AD5" s="278">
        <v>73.097975609756105</v>
      </c>
      <c r="AE5" s="278">
        <v>73.179365853658538</v>
      </c>
      <c r="AF5" s="278">
        <v>73.242707317073183</v>
      </c>
      <c r="AG5" s="278">
        <v>73.296243902439031</v>
      </c>
      <c r="AH5" s="278">
        <v>73.344487804878057</v>
      </c>
      <c r="AI5" s="278">
        <v>73.389975609756107</v>
      </c>
      <c r="AJ5" s="278">
        <v>73.433121951219505</v>
      </c>
      <c r="AK5" s="278">
        <v>73.471756097560984</v>
      </c>
      <c r="AL5" s="278">
        <v>73.505317073170744</v>
      </c>
      <c r="AM5" s="278">
        <v>73.535756097560991</v>
      </c>
      <c r="AN5" s="278">
        <v>73.563609756097563</v>
      </c>
      <c r="AO5" s="278">
        <v>73.589951219512201</v>
      </c>
      <c r="AP5" s="278">
        <v>73.616341463414642</v>
      </c>
      <c r="AQ5" s="278">
        <v>73.64485365853659</v>
      </c>
      <c r="AR5" s="278">
        <v>73.679487804878065</v>
      </c>
      <c r="AS5" s="278">
        <v>73.724195121951226</v>
      </c>
      <c r="AT5" s="278">
        <v>73.784439024390252</v>
      </c>
      <c r="AU5" s="278">
        <v>73.862170731707323</v>
      </c>
      <c r="AV5" s="278">
        <v>73.958829268292703</v>
      </c>
      <c r="AW5" s="278">
        <v>74.071902439024399</v>
      </c>
      <c r="AX5" s="278">
        <v>74.199902439024399</v>
      </c>
      <c r="AY5" s="278">
        <v>74.338829268292685</v>
      </c>
      <c r="AZ5" s="278">
        <v>74.482756097560994</v>
      </c>
      <c r="BA5" s="278">
        <v>74.62768292682928</v>
      </c>
      <c r="BB5" s="278">
        <v>74.771146341463421</v>
      </c>
      <c r="BC5" s="278">
        <v>74.910634146341465</v>
      </c>
      <c r="BD5" s="278">
        <v>75.047658536585374</v>
      </c>
      <c r="BE5" s="278">
        <v>75.183195121951215</v>
      </c>
      <c r="BF5" s="278">
        <v>75.319731707317075</v>
      </c>
      <c r="BG5" s="278">
        <v>75.456780487804878</v>
      </c>
      <c r="BH5" s="278">
        <v>75.594341463414636</v>
      </c>
    </row>
    <row r="6" spans="1:60" ht="15" x14ac:dyDescent="0.25">
      <c r="A6" s="278" t="s">
        <v>89</v>
      </c>
      <c r="B6" s="278" t="s">
        <v>90</v>
      </c>
      <c r="C6" s="278" t="s">
        <v>85</v>
      </c>
      <c r="D6" s="278" t="s">
        <v>86</v>
      </c>
      <c r="E6" s="278">
        <v>32.337560975609762</v>
      </c>
      <c r="F6" s="278">
        <v>32.786975609756105</v>
      </c>
      <c r="G6" s="278">
        <v>33.228926829268303</v>
      </c>
      <c r="H6" s="278">
        <v>33.666902439024391</v>
      </c>
      <c r="I6" s="278">
        <v>34.101902439024393</v>
      </c>
      <c r="J6" s="278">
        <v>34.534902439024393</v>
      </c>
      <c r="K6" s="278">
        <v>34.966926829268296</v>
      </c>
      <c r="L6" s="278">
        <v>35.398926829268298</v>
      </c>
      <c r="M6" s="278">
        <v>35.832414634146346</v>
      </c>
      <c r="N6" s="278">
        <v>36.269390243902443</v>
      </c>
      <c r="O6" s="278">
        <v>36.712829268292687</v>
      </c>
      <c r="P6" s="278">
        <v>37.161756097560982</v>
      </c>
      <c r="Q6" s="278">
        <v>37.620170731707326</v>
      </c>
      <c r="R6" s="278">
        <v>38.088585365853667</v>
      </c>
      <c r="S6" s="278">
        <v>38.571000000000005</v>
      </c>
      <c r="T6" s="278">
        <v>39.069439024390249</v>
      </c>
      <c r="U6" s="278">
        <v>39.585390243902438</v>
      </c>
      <c r="V6" s="278">
        <v>40.119853658536591</v>
      </c>
      <c r="W6" s="278">
        <v>40.676829268292686</v>
      </c>
      <c r="X6" s="278">
        <v>41.258804878048778</v>
      </c>
      <c r="Y6" s="278">
        <v>41.875243902439031</v>
      </c>
      <c r="Z6" s="278">
        <v>42.533609756097562</v>
      </c>
      <c r="AA6" s="278">
        <v>43.235902439024393</v>
      </c>
      <c r="AB6" s="278">
        <v>43.980097560975615</v>
      </c>
      <c r="AC6" s="278">
        <v>44.762195121951223</v>
      </c>
      <c r="AD6" s="278">
        <v>45.579219512195124</v>
      </c>
      <c r="AE6" s="278">
        <v>46.427658536585376</v>
      </c>
      <c r="AF6" s="278">
        <v>47.296560975609758</v>
      </c>
      <c r="AG6" s="278">
        <v>48.170463414634149</v>
      </c>
      <c r="AH6" s="278">
        <v>49.031365853658535</v>
      </c>
      <c r="AI6" s="278">
        <v>49.857804878048789</v>
      </c>
      <c r="AJ6" s="278">
        <v>50.627756097560983</v>
      </c>
      <c r="AK6" s="278">
        <v>51.332756097560981</v>
      </c>
      <c r="AL6" s="278">
        <v>51.970268292682931</v>
      </c>
      <c r="AM6" s="278">
        <v>52.543829268292697</v>
      </c>
      <c r="AN6" s="278">
        <v>53.06241463414635</v>
      </c>
      <c r="AO6" s="278">
        <v>53.543536585365864</v>
      </c>
      <c r="AP6" s="278">
        <v>54.009707317073172</v>
      </c>
      <c r="AQ6" s="278">
        <v>54.4829024390244</v>
      </c>
      <c r="AR6" s="278">
        <v>54.975146341463422</v>
      </c>
      <c r="AS6" s="278">
        <v>55.498926829268292</v>
      </c>
      <c r="AT6" s="278">
        <v>56.060707317073181</v>
      </c>
      <c r="AU6" s="278">
        <v>56.653536585365856</v>
      </c>
      <c r="AV6" s="278">
        <v>57.2658780487805</v>
      </c>
      <c r="AW6" s="278">
        <v>57.891219512195129</v>
      </c>
      <c r="AX6" s="278">
        <v>58.515585365853667</v>
      </c>
      <c r="AY6" s="278">
        <v>59.125951219512203</v>
      </c>
      <c r="AZ6" s="278">
        <v>59.708853658536597</v>
      </c>
      <c r="BA6" s="278">
        <v>60.256731707317073</v>
      </c>
      <c r="BB6" s="278">
        <v>60.76460975609757</v>
      </c>
      <c r="BC6" s="278">
        <v>61.235463414634154</v>
      </c>
      <c r="BD6" s="278">
        <v>61.674243902439024</v>
      </c>
      <c r="BE6" s="278">
        <v>62.09297560975611</v>
      </c>
      <c r="BF6" s="278">
        <v>62.501609756097565</v>
      </c>
      <c r="BG6" s="278">
        <v>62.902682926829279</v>
      </c>
      <c r="BH6" s="278">
        <v>63.298195121951231</v>
      </c>
    </row>
    <row r="7" spans="1:60" ht="15" x14ac:dyDescent="0.25">
      <c r="A7" s="278" t="s">
        <v>91</v>
      </c>
      <c r="B7" s="278" t="s">
        <v>92</v>
      </c>
      <c r="C7" s="278" t="s">
        <v>85</v>
      </c>
      <c r="D7" s="278" t="s">
        <v>86</v>
      </c>
      <c r="E7" s="278">
        <v>33.226024390243907</v>
      </c>
      <c r="F7" s="278">
        <v>33.547756097560978</v>
      </c>
      <c r="G7" s="278">
        <v>33.888000000000005</v>
      </c>
      <c r="H7" s="278">
        <v>34.244731707317079</v>
      </c>
      <c r="I7" s="278">
        <v>34.617463414634152</v>
      </c>
      <c r="J7" s="278">
        <v>35.002219512195126</v>
      </c>
      <c r="K7" s="278">
        <v>35.39651219512195</v>
      </c>
      <c r="L7" s="278">
        <v>35.797853658536596</v>
      </c>
      <c r="M7" s="278">
        <v>36.20226829268293</v>
      </c>
      <c r="N7" s="278">
        <v>36.60721951219513</v>
      </c>
      <c r="O7" s="278">
        <v>37.014219512195133</v>
      </c>
      <c r="P7" s="278">
        <v>37.425756097560985</v>
      </c>
      <c r="Q7" s="278">
        <v>37.843317073170738</v>
      </c>
      <c r="R7" s="278">
        <v>38.261853658536594</v>
      </c>
      <c r="S7" s="278">
        <v>38.675317073170739</v>
      </c>
      <c r="T7" s="278">
        <v>39.072121951219515</v>
      </c>
      <c r="U7" s="278">
        <v>39.441195121951225</v>
      </c>
      <c r="V7" s="278">
        <v>39.772463414634146</v>
      </c>
      <c r="W7" s="278">
        <v>40.061487804878048</v>
      </c>
      <c r="X7" s="278">
        <v>40.307780487804884</v>
      </c>
      <c r="Y7" s="278">
        <v>40.5109268292683</v>
      </c>
      <c r="Z7" s="278">
        <v>40.675585365853664</v>
      </c>
      <c r="AA7" s="278">
        <v>40.814365853658543</v>
      </c>
      <c r="AB7" s="278">
        <v>40.937829268292688</v>
      </c>
      <c r="AC7" s="278">
        <v>41.053024390243912</v>
      </c>
      <c r="AD7" s="278">
        <v>41.161341463414644</v>
      </c>
      <c r="AE7" s="278">
        <v>41.260707317073177</v>
      </c>
      <c r="AF7" s="278">
        <v>41.351487804878047</v>
      </c>
      <c r="AG7" s="278">
        <v>41.441609756097563</v>
      </c>
      <c r="AH7" s="278">
        <v>41.543585365853659</v>
      </c>
      <c r="AI7" s="278">
        <v>41.669487804878052</v>
      </c>
      <c r="AJ7" s="278">
        <v>41.82846341463415</v>
      </c>
      <c r="AK7" s="278">
        <v>42.034658536585376</v>
      </c>
      <c r="AL7" s="278">
        <v>42.303097560975615</v>
      </c>
      <c r="AM7" s="278">
        <v>42.650292682926832</v>
      </c>
      <c r="AN7" s="278">
        <v>43.098121951219511</v>
      </c>
      <c r="AO7" s="278">
        <v>43.665951219512195</v>
      </c>
      <c r="AP7" s="278">
        <v>44.355146341463417</v>
      </c>
      <c r="AQ7" s="278">
        <v>45.159585365853665</v>
      </c>
      <c r="AR7" s="278">
        <v>46.070780487804882</v>
      </c>
      <c r="AS7" s="278">
        <v>47.076756097560981</v>
      </c>
      <c r="AT7" s="278">
        <v>48.162634146341468</v>
      </c>
      <c r="AU7" s="278">
        <v>49.301560975609767</v>
      </c>
      <c r="AV7" s="278">
        <v>50.46612195121952</v>
      </c>
      <c r="AW7" s="278">
        <v>51.63285365853659</v>
      </c>
      <c r="AX7" s="278">
        <v>52.787707317073171</v>
      </c>
      <c r="AY7" s="278">
        <v>53.927121951219519</v>
      </c>
      <c r="AZ7" s="278">
        <v>55.047512195121953</v>
      </c>
      <c r="BA7" s="278">
        <v>56.139292682926836</v>
      </c>
      <c r="BB7" s="278">
        <v>57.181000000000004</v>
      </c>
      <c r="BC7" s="278">
        <v>58.141121951219517</v>
      </c>
      <c r="BD7" s="278">
        <v>58.991243902439031</v>
      </c>
      <c r="BE7" s="278">
        <v>59.71843902439025</v>
      </c>
      <c r="BF7" s="278">
        <v>60.321756097560986</v>
      </c>
      <c r="BG7" s="278">
        <v>60.80673170731707</v>
      </c>
      <c r="BH7" s="278">
        <v>61.189341463414642</v>
      </c>
    </row>
    <row r="8" spans="1:60" ht="15" x14ac:dyDescent="0.25">
      <c r="A8" s="278" t="s">
        <v>93</v>
      </c>
      <c r="B8" s="278" t="s">
        <v>94</v>
      </c>
      <c r="C8" s="278" t="s">
        <v>85</v>
      </c>
      <c r="D8" s="278" t="s">
        <v>86</v>
      </c>
      <c r="E8" s="278">
        <v>62.254365853658541</v>
      </c>
      <c r="F8" s="278">
        <v>63.273463414634151</v>
      </c>
      <c r="G8" s="278">
        <v>64.162853658536591</v>
      </c>
      <c r="H8" s="278">
        <v>64.887097560975619</v>
      </c>
      <c r="I8" s="278">
        <v>65.438195121951225</v>
      </c>
      <c r="J8" s="278">
        <v>65.827390243902443</v>
      </c>
      <c r="K8" s="278">
        <v>66.089317073170747</v>
      </c>
      <c r="L8" s="278">
        <v>66.287219512195136</v>
      </c>
      <c r="M8" s="278">
        <v>66.474951219512207</v>
      </c>
      <c r="N8" s="278">
        <v>66.681609756097572</v>
      </c>
      <c r="O8" s="278">
        <v>66.932585365853654</v>
      </c>
      <c r="P8" s="278">
        <v>67.238878048780492</v>
      </c>
      <c r="Q8" s="278">
        <v>67.585951219512197</v>
      </c>
      <c r="R8" s="278">
        <v>67.957951219512211</v>
      </c>
      <c r="S8" s="278">
        <v>68.348341463414641</v>
      </c>
      <c r="T8" s="278">
        <v>68.74121951219513</v>
      </c>
      <c r="U8" s="278">
        <v>69.115512195121966</v>
      </c>
      <c r="V8" s="278">
        <v>69.456170731707331</v>
      </c>
      <c r="W8" s="278">
        <v>69.754243902439029</v>
      </c>
      <c r="X8" s="278">
        <v>70.009658536585377</v>
      </c>
      <c r="Y8" s="278">
        <v>70.235975609756096</v>
      </c>
      <c r="Z8" s="278">
        <v>70.454463414634148</v>
      </c>
      <c r="AA8" s="278">
        <v>70.685121951219529</v>
      </c>
      <c r="AB8" s="278">
        <v>70.937390243902442</v>
      </c>
      <c r="AC8" s="278">
        <v>71.206536585365853</v>
      </c>
      <c r="AD8" s="278">
        <v>71.471219512195134</v>
      </c>
      <c r="AE8" s="278">
        <v>71.697560975609775</v>
      </c>
      <c r="AF8" s="278">
        <v>71.861951219512207</v>
      </c>
      <c r="AG8" s="278">
        <v>71.953292682926843</v>
      </c>
      <c r="AH8" s="278">
        <v>71.978585365853675</v>
      </c>
      <c r="AI8" s="278">
        <v>71.958780487804887</v>
      </c>
      <c r="AJ8" s="278">
        <v>71.926268292682934</v>
      </c>
      <c r="AK8" s="278">
        <v>71.917975609756098</v>
      </c>
      <c r="AL8" s="278">
        <v>71.964804878048781</v>
      </c>
      <c r="AM8" s="278">
        <v>72.080731707317099</v>
      </c>
      <c r="AN8" s="278">
        <v>72.276268292682929</v>
      </c>
      <c r="AO8" s="278">
        <v>72.55148780487805</v>
      </c>
      <c r="AP8" s="278">
        <v>72.883951219512213</v>
      </c>
      <c r="AQ8" s="278">
        <v>73.250634146341469</v>
      </c>
      <c r="AR8" s="278">
        <v>73.63553658536587</v>
      </c>
      <c r="AS8" s="278">
        <v>74.014024390243904</v>
      </c>
      <c r="AT8" s="278">
        <v>74.362926829268289</v>
      </c>
      <c r="AU8" s="278">
        <v>74.670658536585378</v>
      </c>
      <c r="AV8" s="278">
        <v>74.934707317073176</v>
      </c>
      <c r="AW8" s="278">
        <v>75.157097560975615</v>
      </c>
      <c r="AX8" s="278">
        <v>75.357024390243907</v>
      </c>
      <c r="AY8" s="278">
        <v>75.561243902439031</v>
      </c>
      <c r="AZ8" s="278">
        <v>75.794926829268292</v>
      </c>
      <c r="BA8" s="278">
        <v>76.072658536585379</v>
      </c>
      <c r="BB8" s="278">
        <v>76.394878048780512</v>
      </c>
      <c r="BC8" s="278">
        <v>76.747902439024401</v>
      </c>
      <c r="BD8" s="278">
        <v>77.108463414634173</v>
      </c>
      <c r="BE8" s="278">
        <v>77.44826829268294</v>
      </c>
      <c r="BF8" s="278">
        <v>77.747097560975618</v>
      </c>
      <c r="BG8" s="278">
        <v>77.998390243902449</v>
      </c>
      <c r="BH8" s="278">
        <v>78.203146341463423</v>
      </c>
    </row>
    <row r="9" spans="1:60" ht="15" x14ac:dyDescent="0.25">
      <c r="A9" s="278" t="s">
        <v>87</v>
      </c>
      <c r="B9" s="278" t="s">
        <v>88</v>
      </c>
      <c r="C9" s="278" t="s">
        <v>85</v>
      </c>
      <c r="D9" s="278" t="s">
        <v>86</v>
      </c>
      <c r="E9" s="278"/>
      <c r="F9" s="278"/>
      <c r="G9" s="278"/>
      <c r="H9" s="278"/>
      <c r="I9" s="278"/>
      <c r="J9" s="278"/>
      <c r="K9" s="278"/>
      <c r="L9" s="278"/>
      <c r="M9" s="278"/>
      <c r="N9" s="278"/>
      <c r="O9" s="278"/>
      <c r="P9" s="278"/>
      <c r="Q9" s="278"/>
      <c r="R9" s="278"/>
      <c r="S9" s="278"/>
      <c r="T9" s="278"/>
      <c r="U9" s="278"/>
      <c r="V9" s="278"/>
      <c r="W9" s="278"/>
      <c r="X9" s="278"/>
      <c r="Y9" s="278"/>
      <c r="Z9" s="278"/>
      <c r="AA9" s="278"/>
      <c r="AB9" s="278"/>
      <c r="AC9" s="278"/>
      <c r="AD9" s="278"/>
      <c r="AE9" s="278"/>
      <c r="AF9" s="278"/>
      <c r="AG9" s="278"/>
      <c r="AH9" s="278"/>
      <c r="AI9" s="278"/>
      <c r="AJ9" s="278"/>
      <c r="AK9" s="278"/>
      <c r="AL9" s="278"/>
      <c r="AM9" s="278"/>
      <c r="AN9" s="278"/>
      <c r="AO9" s="278"/>
      <c r="AP9" s="278"/>
      <c r="AQ9" s="278"/>
      <c r="AR9" s="278"/>
      <c r="AS9" s="278"/>
      <c r="AT9" s="278"/>
      <c r="AU9" s="278"/>
      <c r="AV9" s="278"/>
      <c r="AW9" s="278"/>
      <c r="AX9" s="278"/>
      <c r="AY9" s="278"/>
      <c r="AZ9" s="278"/>
      <c r="BA9" s="278"/>
      <c r="BB9" s="278"/>
      <c r="BC9" s="278"/>
      <c r="BD9" s="278"/>
      <c r="BE9" s="278"/>
      <c r="BF9" s="278"/>
      <c r="BG9" s="278"/>
      <c r="BH9" s="278"/>
    </row>
    <row r="10" spans="1:60" ht="15" x14ac:dyDescent="0.25">
      <c r="A10" s="278" t="s">
        <v>95</v>
      </c>
      <c r="B10" s="278" t="s">
        <v>96</v>
      </c>
      <c r="C10" s="278" t="s">
        <v>85</v>
      </c>
      <c r="D10" s="278" t="s">
        <v>86</v>
      </c>
      <c r="E10" s="278">
        <v>46.815045084079557</v>
      </c>
      <c r="F10" s="278">
        <v>47.397232056023192</v>
      </c>
      <c r="G10" s="278">
        <v>47.977767873999071</v>
      </c>
      <c r="H10" s="278">
        <v>48.56087438569174</v>
      </c>
      <c r="I10" s="278">
        <v>49.147394705527716</v>
      </c>
      <c r="J10" s="278">
        <v>49.732657296095461</v>
      </c>
      <c r="K10" s="278">
        <v>50.306779281540479</v>
      </c>
      <c r="L10" s="278">
        <v>50.864001738166181</v>
      </c>
      <c r="M10" s="278">
        <v>51.40391625397978</v>
      </c>
      <c r="N10" s="278">
        <v>51.932731863468547</v>
      </c>
      <c r="O10" s="278">
        <v>52.461087273509932</v>
      </c>
      <c r="P10" s="278">
        <v>53.004295980240435</v>
      </c>
      <c r="Q10" s="278">
        <v>53.572347950052595</v>
      </c>
      <c r="R10" s="278">
        <v>54.166481654724649</v>
      </c>
      <c r="S10" s="278">
        <v>54.780342829465354</v>
      </c>
      <c r="T10" s="278">
        <v>55.405283754024182</v>
      </c>
      <c r="U10" s="278">
        <v>56.030122950497635</v>
      </c>
      <c r="V10" s="278">
        <v>56.645951661706789</v>
      </c>
      <c r="W10" s="278">
        <v>57.251884093128218</v>
      </c>
      <c r="X10" s="278">
        <v>57.855794200143748</v>
      </c>
      <c r="Y10" s="278">
        <v>58.469154076958851</v>
      </c>
      <c r="Z10" s="278">
        <v>59.102460459879254</v>
      </c>
      <c r="AA10" s="278">
        <v>59.758079790943491</v>
      </c>
      <c r="AB10" s="278">
        <v>60.430139901038025</v>
      </c>
      <c r="AC10" s="278">
        <v>61.104081762668763</v>
      </c>
      <c r="AD10" s="278">
        <v>61.75848361121033</v>
      </c>
      <c r="AE10" s="278">
        <v>62.37332608235026</v>
      </c>
      <c r="AF10" s="278">
        <v>62.936413181353835</v>
      </c>
      <c r="AG10" s="278">
        <v>63.440542143462025</v>
      </c>
      <c r="AH10" s="278">
        <v>63.887032624772566</v>
      </c>
      <c r="AI10" s="278">
        <v>64.319272813255878</v>
      </c>
      <c r="AJ10" s="278">
        <v>64.687536877843968</v>
      </c>
      <c r="AK10" s="278">
        <v>64.981542470494574</v>
      </c>
      <c r="AL10" s="278">
        <v>65.345648058095634</v>
      </c>
      <c r="AM10" s="278">
        <v>65.713361374149386</v>
      </c>
      <c r="AN10" s="278">
        <v>66.124964479135215</v>
      </c>
      <c r="AO10" s="278">
        <v>66.4841750394786</v>
      </c>
      <c r="AP10" s="278">
        <v>66.826309996288757</v>
      </c>
      <c r="AQ10" s="278">
        <v>67.143209699415976</v>
      </c>
      <c r="AR10" s="278">
        <v>67.434597385897433</v>
      </c>
      <c r="AS10" s="278">
        <v>67.70347436819057</v>
      </c>
      <c r="AT10" s="278">
        <v>67.956683211721781</v>
      </c>
      <c r="AU10" s="278">
        <v>68.202171143170034</v>
      </c>
      <c r="AV10" s="278">
        <v>68.448209225249371</v>
      </c>
      <c r="AW10" s="278">
        <v>68.698537558664967</v>
      </c>
      <c r="AX10" s="278">
        <v>68.951805240237249</v>
      </c>
      <c r="AY10" s="278">
        <v>69.203318661498983</v>
      </c>
      <c r="AZ10" s="278">
        <v>69.445691443264565</v>
      </c>
      <c r="BA10" s="278">
        <v>69.671637699264352</v>
      </c>
      <c r="BB10" s="278">
        <v>69.879299243198489</v>
      </c>
      <c r="BC10" s="278">
        <v>70.071360829969763</v>
      </c>
      <c r="BD10" s="278">
        <v>70.255694313169485</v>
      </c>
      <c r="BE10" s="278">
        <v>70.440675051526298</v>
      </c>
      <c r="BF10" s="278">
        <v>70.631378276818637</v>
      </c>
      <c r="BG10" s="278">
        <v>70.827589493188242</v>
      </c>
      <c r="BH10" s="278">
        <v>71.028438536137884</v>
      </c>
    </row>
    <row r="11" spans="1:60" ht="15" x14ac:dyDescent="0.25">
      <c r="A11" s="278" t="s">
        <v>97</v>
      </c>
      <c r="B11" s="278" t="s">
        <v>98</v>
      </c>
      <c r="C11" s="278" t="s">
        <v>85</v>
      </c>
      <c r="D11" s="278" t="s">
        <v>86</v>
      </c>
      <c r="E11" s="278">
        <v>52.288707317073175</v>
      </c>
      <c r="F11" s="278">
        <v>53.334048780487812</v>
      </c>
      <c r="G11" s="278">
        <v>54.376487804878053</v>
      </c>
      <c r="H11" s="278">
        <v>55.414999999999999</v>
      </c>
      <c r="I11" s="278">
        <v>56.446073170731715</v>
      </c>
      <c r="J11" s="278">
        <v>57.461195121951235</v>
      </c>
      <c r="K11" s="278">
        <v>58.44934146341464</v>
      </c>
      <c r="L11" s="278">
        <v>59.400463414634153</v>
      </c>
      <c r="M11" s="278">
        <v>60.306048780487814</v>
      </c>
      <c r="N11" s="278">
        <v>61.162073170731709</v>
      </c>
      <c r="O11" s="278">
        <v>61.967048780487815</v>
      </c>
      <c r="P11" s="278">
        <v>62.722439024390255</v>
      </c>
      <c r="Q11" s="278">
        <v>63.436292682926833</v>
      </c>
      <c r="R11" s="278">
        <v>64.114097560975608</v>
      </c>
      <c r="S11" s="278">
        <v>64.76085365853659</v>
      </c>
      <c r="T11" s="278">
        <v>65.378560975609759</v>
      </c>
      <c r="U11" s="278">
        <v>65.968243902439042</v>
      </c>
      <c r="V11" s="278">
        <v>66.528878048780498</v>
      </c>
      <c r="W11" s="278">
        <v>67.063463414634143</v>
      </c>
      <c r="X11" s="278">
        <v>67.573024390243901</v>
      </c>
      <c r="Y11" s="278">
        <v>68.058048780487809</v>
      </c>
      <c r="Z11" s="278">
        <v>68.520536585365861</v>
      </c>
      <c r="AA11" s="278">
        <v>68.959975609756114</v>
      </c>
      <c r="AB11" s="278">
        <v>69.377878048780488</v>
      </c>
      <c r="AC11" s="278">
        <v>69.77524390243903</v>
      </c>
      <c r="AD11" s="278">
        <v>70.154560975609755</v>
      </c>
      <c r="AE11" s="278">
        <v>70.515341463414643</v>
      </c>
      <c r="AF11" s="278">
        <v>70.858073170731714</v>
      </c>
      <c r="AG11" s="278">
        <v>71.185756097560997</v>
      </c>
      <c r="AH11" s="278">
        <v>71.499414634146348</v>
      </c>
      <c r="AI11" s="278">
        <v>71.802024390243915</v>
      </c>
      <c r="AJ11" s="278">
        <v>72.094121951219535</v>
      </c>
      <c r="AK11" s="278">
        <v>72.377195121951218</v>
      </c>
      <c r="AL11" s="278">
        <v>72.653268292682938</v>
      </c>
      <c r="AM11" s="278">
        <v>72.924292682926833</v>
      </c>
      <c r="AN11" s="278">
        <v>73.19226829268294</v>
      </c>
      <c r="AO11" s="278">
        <v>73.458634146341481</v>
      </c>
      <c r="AP11" s="278">
        <v>73.7239024390244</v>
      </c>
      <c r="AQ11" s="278">
        <v>73.987512195121951</v>
      </c>
      <c r="AR11" s="278">
        <v>74.250024390243922</v>
      </c>
      <c r="AS11" s="278">
        <v>74.509463414634141</v>
      </c>
      <c r="AT11" s="278">
        <v>74.766878048780512</v>
      </c>
      <c r="AU11" s="278">
        <v>75.018317073170749</v>
      </c>
      <c r="AV11" s="278">
        <v>75.263829268292696</v>
      </c>
      <c r="AW11" s="278">
        <v>75.501414634146343</v>
      </c>
      <c r="AX11" s="278">
        <v>75.728536585365859</v>
      </c>
      <c r="AY11" s="278">
        <v>75.944195121951239</v>
      </c>
      <c r="AZ11" s="278">
        <v>76.148341463414653</v>
      </c>
      <c r="BA11" s="278">
        <v>76.340414634146356</v>
      </c>
      <c r="BB11" s="278">
        <v>76.522439024390252</v>
      </c>
      <c r="BC11" s="278">
        <v>76.694878048780495</v>
      </c>
      <c r="BD11" s="278">
        <v>76.859780487804898</v>
      </c>
      <c r="BE11" s="278">
        <v>77.019146341463426</v>
      </c>
      <c r="BF11" s="278">
        <v>77.174999999999997</v>
      </c>
      <c r="BG11" s="278">
        <v>77.32936585365853</v>
      </c>
      <c r="BH11" s="278">
        <v>77.484243902439033</v>
      </c>
    </row>
    <row r="12" spans="1:60" ht="15" x14ac:dyDescent="0.25">
      <c r="A12" s="278" t="s">
        <v>99</v>
      </c>
      <c r="B12" s="278" t="s">
        <v>100</v>
      </c>
      <c r="C12" s="278" t="s">
        <v>85</v>
      </c>
      <c r="D12" s="278" t="s">
        <v>86</v>
      </c>
      <c r="E12" s="278">
        <v>65.215536585365854</v>
      </c>
      <c r="F12" s="278">
        <v>65.33851219512195</v>
      </c>
      <c r="G12" s="278">
        <v>65.432609756097563</v>
      </c>
      <c r="H12" s="278">
        <v>65.509390243902445</v>
      </c>
      <c r="I12" s="278">
        <v>65.582414634146346</v>
      </c>
      <c r="J12" s="278">
        <v>65.668682926829277</v>
      </c>
      <c r="K12" s="278">
        <v>65.782243902439049</v>
      </c>
      <c r="L12" s="278">
        <v>65.930024390243915</v>
      </c>
      <c r="M12" s="278">
        <v>66.113487804878048</v>
      </c>
      <c r="N12" s="278">
        <v>66.335097560975626</v>
      </c>
      <c r="O12" s="278">
        <v>66.590829268292694</v>
      </c>
      <c r="P12" s="278">
        <v>66.873121951219517</v>
      </c>
      <c r="Q12" s="278">
        <v>67.167951219512204</v>
      </c>
      <c r="R12" s="278">
        <v>67.465317073170738</v>
      </c>
      <c r="S12" s="278">
        <v>67.758658536585372</v>
      </c>
      <c r="T12" s="278">
        <v>68.047951219512214</v>
      </c>
      <c r="U12" s="278">
        <v>68.336707317073191</v>
      </c>
      <c r="V12" s="278">
        <v>68.629439024390251</v>
      </c>
      <c r="W12" s="278">
        <v>68.92663414634147</v>
      </c>
      <c r="X12" s="278">
        <v>69.224317073170738</v>
      </c>
      <c r="Y12" s="278">
        <v>69.514487804878058</v>
      </c>
      <c r="Z12" s="278">
        <v>69.786658536585378</v>
      </c>
      <c r="AA12" s="278">
        <v>70.035317073170745</v>
      </c>
      <c r="AB12" s="278">
        <v>70.257000000000005</v>
      </c>
      <c r="AC12" s="278">
        <v>70.45419512195123</v>
      </c>
      <c r="AD12" s="278">
        <v>70.631390243902445</v>
      </c>
      <c r="AE12" s="278">
        <v>70.799073170731717</v>
      </c>
      <c r="AF12" s="278">
        <v>70.967756097560979</v>
      </c>
      <c r="AG12" s="278">
        <v>71.145902439024411</v>
      </c>
      <c r="AH12" s="278">
        <v>71.337536585365868</v>
      </c>
      <c r="AI12" s="278">
        <v>71.543658536585369</v>
      </c>
      <c r="AJ12" s="278">
        <v>71.763292682926846</v>
      </c>
      <c r="AK12" s="278">
        <v>71.988951219512202</v>
      </c>
      <c r="AL12" s="278">
        <v>72.21565853658538</v>
      </c>
      <c r="AM12" s="278">
        <v>72.441390243902447</v>
      </c>
      <c r="AN12" s="278">
        <v>72.665121951219518</v>
      </c>
      <c r="AO12" s="278">
        <v>72.887341463414643</v>
      </c>
      <c r="AP12" s="278">
        <v>73.108048780487806</v>
      </c>
      <c r="AQ12" s="278">
        <v>73.327682926829283</v>
      </c>
      <c r="AR12" s="278">
        <v>73.544268292682929</v>
      </c>
      <c r="AS12" s="278">
        <v>73.755804878048792</v>
      </c>
      <c r="AT12" s="278">
        <v>73.960317073170742</v>
      </c>
      <c r="AU12" s="278">
        <v>74.15578048780489</v>
      </c>
      <c r="AV12" s="278">
        <v>74.34126829268294</v>
      </c>
      <c r="AW12" s="278">
        <v>74.518780487804875</v>
      </c>
      <c r="AX12" s="278">
        <v>74.688317073170737</v>
      </c>
      <c r="AY12" s="278">
        <v>74.851414634146352</v>
      </c>
      <c r="AZ12" s="278">
        <v>75.011560975609768</v>
      </c>
      <c r="BA12" s="278">
        <v>75.171292682926847</v>
      </c>
      <c r="BB12" s="278">
        <v>75.331097560975621</v>
      </c>
      <c r="BC12" s="278">
        <v>75.492024390243898</v>
      </c>
      <c r="BD12" s="278">
        <v>75.653560975609778</v>
      </c>
      <c r="BE12" s="278">
        <v>75.814756097560988</v>
      </c>
      <c r="BF12" s="278">
        <v>75.974560975609762</v>
      </c>
      <c r="BG12" s="278">
        <v>76.134000000000015</v>
      </c>
      <c r="BH12" s="278">
        <v>76.293024390243914</v>
      </c>
    </row>
    <row r="13" spans="1:60" ht="15" x14ac:dyDescent="0.25">
      <c r="A13" s="278" t="s">
        <v>101</v>
      </c>
      <c r="B13" s="278" t="s">
        <v>102</v>
      </c>
      <c r="C13" s="278" t="s">
        <v>85</v>
      </c>
      <c r="D13" s="278" t="s">
        <v>86</v>
      </c>
      <c r="E13" s="278">
        <v>65.863463414634154</v>
      </c>
      <c r="F13" s="278">
        <v>66.284390243902436</v>
      </c>
      <c r="G13" s="278">
        <v>66.709853658536588</v>
      </c>
      <c r="H13" s="278">
        <v>67.137853658536585</v>
      </c>
      <c r="I13" s="278">
        <v>67.565414634146336</v>
      </c>
      <c r="J13" s="278">
        <v>67.991536585365864</v>
      </c>
      <c r="K13" s="278">
        <v>68.414731707317088</v>
      </c>
      <c r="L13" s="278">
        <v>68.830487804878061</v>
      </c>
      <c r="M13" s="278">
        <v>69.229268292682946</v>
      </c>
      <c r="N13" s="278">
        <v>69.600048780487811</v>
      </c>
      <c r="O13" s="278">
        <v>69.924268292682939</v>
      </c>
      <c r="P13" s="278">
        <v>70.182878048780481</v>
      </c>
      <c r="Q13" s="278">
        <v>70.367341463414647</v>
      </c>
      <c r="R13" s="278">
        <v>70.479658536585376</v>
      </c>
      <c r="S13" s="278">
        <v>70.526341463414639</v>
      </c>
      <c r="T13" s="278">
        <v>70.531926829268301</v>
      </c>
      <c r="U13" s="278">
        <v>70.529414634146363</v>
      </c>
      <c r="V13" s="278">
        <v>70.542902439024402</v>
      </c>
      <c r="W13" s="278">
        <v>70.582975609756105</v>
      </c>
      <c r="X13" s="278">
        <v>70.641268292682938</v>
      </c>
      <c r="Y13" s="278">
        <v>70.684536585365862</v>
      </c>
      <c r="Z13" s="278">
        <v>70.66160975609759</v>
      </c>
      <c r="AA13" s="278">
        <v>70.535512195121967</v>
      </c>
      <c r="AB13" s="278">
        <v>70.290146341463426</v>
      </c>
      <c r="AC13" s="278">
        <v>69.935682926829287</v>
      </c>
      <c r="AD13" s="278">
        <v>69.5</v>
      </c>
      <c r="AE13" s="278">
        <v>69.024292682926827</v>
      </c>
      <c r="AF13" s="278">
        <v>68.567560975609766</v>
      </c>
      <c r="AG13" s="278">
        <v>68.18209756097562</v>
      </c>
      <c r="AH13" s="278">
        <v>67.899512195121972</v>
      </c>
      <c r="AI13" s="278">
        <v>67.748780487804879</v>
      </c>
      <c r="AJ13" s="278">
        <v>67.742682926829275</v>
      </c>
      <c r="AK13" s="278">
        <v>67.862609756097584</v>
      </c>
      <c r="AL13" s="278">
        <v>68.08565853658537</v>
      </c>
      <c r="AM13" s="278">
        <v>68.398609756097571</v>
      </c>
      <c r="AN13" s="278">
        <v>68.789512195121972</v>
      </c>
      <c r="AO13" s="278">
        <v>69.243121951219521</v>
      </c>
      <c r="AP13" s="278">
        <v>69.738853658536598</v>
      </c>
      <c r="AQ13" s="278">
        <v>70.248170731707333</v>
      </c>
      <c r="AR13" s="278">
        <v>70.745341463414633</v>
      </c>
      <c r="AS13" s="278">
        <v>71.19965853658536</v>
      </c>
      <c r="AT13" s="278">
        <v>71.5819756097561</v>
      </c>
      <c r="AU13" s="278">
        <v>71.888390243902435</v>
      </c>
      <c r="AV13" s="278">
        <v>72.120975609756115</v>
      </c>
      <c r="AW13" s="278">
        <v>72.284731707317079</v>
      </c>
      <c r="AX13" s="278">
        <v>72.398780487804899</v>
      </c>
      <c r="AY13" s="278">
        <v>72.491243902439038</v>
      </c>
      <c r="AZ13" s="278">
        <v>72.593243902439028</v>
      </c>
      <c r="BA13" s="278">
        <v>72.725902439024395</v>
      </c>
      <c r="BB13" s="278">
        <v>72.898756097560991</v>
      </c>
      <c r="BC13" s="278">
        <v>73.109292682926835</v>
      </c>
      <c r="BD13" s="278">
        <v>73.34597560975611</v>
      </c>
      <c r="BE13" s="278">
        <v>73.586219512195115</v>
      </c>
      <c r="BF13" s="278">
        <v>73.811926829268302</v>
      </c>
      <c r="BG13" s="278">
        <v>74.019585365853672</v>
      </c>
      <c r="BH13" s="278">
        <v>74.206195121951225</v>
      </c>
    </row>
    <row r="14" spans="1:60" ht="15" x14ac:dyDescent="0.25">
      <c r="A14" s="278" t="s">
        <v>103</v>
      </c>
      <c r="B14" s="278" t="s">
        <v>104</v>
      </c>
      <c r="C14" s="278" t="s">
        <v>85</v>
      </c>
      <c r="D14" s="278" t="s">
        <v>86</v>
      </c>
      <c r="E14" s="278"/>
      <c r="F14" s="278"/>
      <c r="G14" s="278"/>
      <c r="H14" s="278"/>
      <c r="I14" s="278"/>
      <c r="J14" s="278"/>
      <c r="K14" s="278"/>
      <c r="L14" s="278"/>
      <c r="M14" s="278"/>
      <c r="N14" s="278"/>
      <c r="O14" s="278"/>
      <c r="P14" s="278"/>
      <c r="Q14" s="278"/>
      <c r="R14" s="278"/>
      <c r="S14" s="278"/>
      <c r="T14" s="278"/>
      <c r="U14" s="278"/>
      <c r="V14" s="278"/>
      <c r="W14" s="278"/>
      <c r="X14" s="278"/>
      <c r="Y14" s="278"/>
      <c r="Z14" s="278"/>
      <c r="AA14" s="278"/>
      <c r="AB14" s="278"/>
      <c r="AC14" s="278"/>
      <c r="AD14" s="278"/>
      <c r="AE14" s="278"/>
      <c r="AF14" s="278"/>
      <c r="AG14" s="278"/>
      <c r="AH14" s="278"/>
      <c r="AI14" s="278"/>
      <c r="AJ14" s="278"/>
      <c r="AK14" s="278"/>
      <c r="AL14" s="278"/>
      <c r="AM14" s="278"/>
      <c r="AN14" s="278"/>
      <c r="AO14" s="278"/>
      <c r="AP14" s="278"/>
      <c r="AQ14" s="278"/>
      <c r="AR14" s="278"/>
      <c r="AS14" s="278"/>
      <c r="AT14" s="278"/>
      <c r="AU14" s="278"/>
      <c r="AV14" s="278"/>
      <c r="AW14" s="278"/>
      <c r="AX14" s="278"/>
      <c r="AY14" s="278"/>
      <c r="AZ14" s="278"/>
      <c r="BA14" s="278"/>
      <c r="BB14" s="278"/>
      <c r="BC14" s="278"/>
      <c r="BD14" s="278"/>
      <c r="BE14" s="278"/>
      <c r="BF14" s="278"/>
      <c r="BG14" s="278"/>
      <c r="BH14" s="278"/>
    </row>
    <row r="15" spans="1:60" ht="15" x14ac:dyDescent="0.25">
      <c r="A15" s="278" t="s">
        <v>105</v>
      </c>
      <c r="B15" s="278" t="s">
        <v>106</v>
      </c>
      <c r="C15" s="278" t="s">
        <v>85</v>
      </c>
      <c r="D15" s="278" t="s">
        <v>86</v>
      </c>
      <c r="E15" s="278">
        <v>61.782731707317076</v>
      </c>
      <c r="F15" s="278">
        <v>62.195414634146353</v>
      </c>
      <c r="G15" s="278">
        <v>62.598536585365856</v>
      </c>
      <c r="H15" s="278">
        <v>62.992585365853657</v>
      </c>
      <c r="I15" s="278">
        <v>63.37858536585366</v>
      </c>
      <c r="J15" s="278">
        <v>63.75607317073171</v>
      </c>
      <c r="K15" s="278">
        <v>64.125560975609758</v>
      </c>
      <c r="L15" s="278">
        <v>64.48807317073171</v>
      </c>
      <c r="M15" s="278">
        <v>64.842121951219525</v>
      </c>
      <c r="N15" s="278">
        <v>65.189195121951229</v>
      </c>
      <c r="O15" s="278">
        <v>65.529341463414639</v>
      </c>
      <c r="P15" s="278">
        <v>65.862024390243917</v>
      </c>
      <c r="Q15" s="278">
        <v>66.188268292682935</v>
      </c>
      <c r="R15" s="278">
        <v>66.50800000000001</v>
      </c>
      <c r="S15" s="278">
        <v>66.821780487804872</v>
      </c>
      <c r="T15" s="278">
        <v>67.130073170731706</v>
      </c>
      <c r="U15" s="278">
        <v>67.433390243902451</v>
      </c>
      <c r="V15" s="278">
        <v>67.730756097560985</v>
      </c>
      <c r="W15" s="278">
        <v>68.02263414634146</v>
      </c>
      <c r="X15" s="278">
        <v>68.309536585365862</v>
      </c>
      <c r="Y15" s="278">
        <v>68.591975609756105</v>
      </c>
      <c r="Z15" s="278">
        <v>68.868951219512212</v>
      </c>
      <c r="AA15" s="278">
        <v>69.140926829268295</v>
      </c>
      <c r="AB15" s="278">
        <v>69.407926829268291</v>
      </c>
      <c r="AC15" s="278">
        <v>69.670463414634156</v>
      </c>
      <c r="AD15" s="278">
        <v>69.928512195121968</v>
      </c>
      <c r="AE15" s="278">
        <v>70.182560975609775</v>
      </c>
      <c r="AF15" s="278">
        <v>70.432634146341471</v>
      </c>
      <c r="AG15" s="278">
        <v>70.679731707317075</v>
      </c>
      <c r="AH15" s="278">
        <v>70.922829268292688</v>
      </c>
      <c r="AI15" s="278">
        <v>71.162951219512209</v>
      </c>
      <c r="AJ15" s="278">
        <v>71.400585365853658</v>
      </c>
      <c r="AK15" s="278">
        <v>71.634707317073179</v>
      </c>
      <c r="AL15" s="278">
        <v>71.865853658536579</v>
      </c>
      <c r="AM15" s="278">
        <v>72.093000000000004</v>
      </c>
      <c r="AN15" s="278">
        <v>72.317682926829278</v>
      </c>
      <c r="AO15" s="278">
        <v>72.538853658536596</v>
      </c>
      <c r="AP15" s="278">
        <v>72.757560975609763</v>
      </c>
      <c r="AQ15" s="278">
        <v>72.973780487804888</v>
      </c>
      <c r="AR15" s="278">
        <v>73.186024390243915</v>
      </c>
      <c r="AS15" s="278">
        <v>73.397292682926832</v>
      </c>
      <c r="AT15" s="278">
        <v>73.607097560975618</v>
      </c>
      <c r="AU15" s="278">
        <v>73.815439024390244</v>
      </c>
      <c r="AV15" s="278">
        <v>74.021780487804875</v>
      </c>
      <c r="AW15" s="278">
        <v>74.226146341463419</v>
      </c>
      <c r="AX15" s="278">
        <v>74.425439024390258</v>
      </c>
      <c r="AY15" s="278">
        <v>74.61914634146342</v>
      </c>
      <c r="AZ15" s="278">
        <v>74.804731707317075</v>
      </c>
      <c r="BA15" s="278">
        <v>74.982195121951236</v>
      </c>
      <c r="BB15" s="278">
        <v>75.151536585365861</v>
      </c>
      <c r="BC15" s="278">
        <v>75.313292682926829</v>
      </c>
      <c r="BD15" s="278">
        <v>75.469536585365859</v>
      </c>
      <c r="BE15" s="278">
        <v>75.621804878048792</v>
      </c>
      <c r="BF15" s="278">
        <v>75.773658536585373</v>
      </c>
      <c r="BG15" s="278">
        <v>75.924097560975625</v>
      </c>
      <c r="BH15" s="278">
        <v>76.075634146341471</v>
      </c>
    </row>
    <row r="16" spans="1:60" ht="15" x14ac:dyDescent="0.25">
      <c r="A16" s="278" t="s">
        <v>107</v>
      </c>
      <c r="B16" s="278" t="s">
        <v>108</v>
      </c>
      <c r="C16" s="278" t="s">
        <v>85</v>
      </c>
      <c r="D16" s="278" t="s">
        <v>86</v>
      </c>
      <c r="E16" s="278">
        <v>70.817073170731717</v>
      </c>
      <c r="F16" s="278">
        <v>70.973170731707327</v>
      </c>
      <c r="G16" s="278">
        <v>70.942439024390254</v>
      </c>
      <c r="H16" s="278">
        <v>70.911707317073194</v>
      </c>
      <c r="I16" s="278">
        <v>70.880975609756106</v>
      </c>
      <c r="J16" s="278">
        <v>70.850243902439033</v>
      </c>
      <c r="K16" s="278">
        <v>70.819512195121959</v>
      </c>
      <c r="L16" s="278">
        <v>70.869268292682932</v>
      </c>
      <c r="M16" s="278">
        <v>70.919024390243919</v>
      </c>
      <c r="N16" s="278">
        <v>70.968780487804878</v>
      </c>
      <c r="O16" s="278">
        <v>71.018536585365865</v>
      </c>
      <c r="P16" s="278">
        <v>71.068292682926838</v>
      </c>
      <c r="Q16" s="278">
        <v>71.457560975609766</v>
      </c>
      <c r="R16" s="278">
        <v>71.846829268292694</v>
      </c>
      <c r="S16" s="278">
        <v>72.236097560975622</v>
      </c>
      <c r="T16" s="278">
        <v>72.62536585365855</v>
      </c>
      <c r="U16" s="278">
        <v>73.014634146341479</v>
      </c>
      <c r="V16" s="278">
        <v>73.344390243902438</v>
      </c>
      <c r="W16" s="278">
        <v>73.674146341463413</v>
      </c>
      <c r="X16" s="278">
        <v>74.003902439024415</v>
      </c>
      <c r="Y16" s="278">
        <v>74.333658536585361</v>
      </c>
      <c r="Z16" s="278">
        <v>74.663414634146349</v>
      </c>
      <c r="AA16" s="278">
        <v>74.904878048780503</v>
      </c>
      <c r="AB16" s="278">
        <v>75.146341463414643</v>
      </c>
      <c r="AC16" s="278">
        <v>75.387804878048797</v>
      </c>
      <c r="AD16" s="278">
        <v>75.629268292682937</v>
      </c>
      <c r="AE16" s="278">
        <v>75.870731707317091</v>
      </c>
      <c r="AF16" s="278">
        <v>76.151707317073175</v>
      </c>
      <c r="AG16" s="278">
        <v>76.432682926829287</v>
      </c>
      <c r="AH16" s="278">
        <v>76.71365853658537</v>
      </c>
      <c r="AI16" s="278">
        <v>76.994634146341468</v>
      </c>
      <c r="AJ16" s="278">
        <v>77.27560975609758</v>
      </c>
      <c r="AK16" s="278">
        <v>77.378048780487816</v>
      </c>
      <c r="AL16" s="278">
        <v>77.878048780487816</v>
      </c>
      <c r="AM16" s="278">
        <v>77.878048780487816</v>
      </c>
      <c r="AN16" s="278">
        <v>77.82926829268294</v>
      </c>
      <c r="AO16" s="278">
        <v>78.078048780487819</v>
      </c>
      <c r="AP16" s="278">
        <v>78.480487804878052</v>
      </c>
      <c r="AQ16" s="278">
        <v>78.631707317073179</v>
      </c>
      <c r="AR16" s="278">
        <v>78.931707317073176</v>
      </c>
      <c r="AS16" s="278">
        <v>79.234146341463429</v>
      </c>
      <c r="AT16" s="278">
        <v>79.634146341463421</v>
      </c>
      <c r="AU16" s="278">
        <v>79.936585365853674</v>
      </c>
      <c r="AV16" s="278">
        <v>80.239024390243912</v>
      </c>
      <c r="AW16" s="278">
        <v>80.490243902439033</v>
      </c>
      <c r="AX16" s="278">
        <v>80.841463414634148</v>
      </c>
      <c r="AY16" s="278">
        <v>81.041463414634151</v>
      </c>
      <c r="AZ16" s="278">
        <v>81.292682926829272</v>
      </c>
      <c r="BA16" s="278">
        <v>81.395121951219522</v>
      </c>
      <c r="BB16" s="278">
        <v>81.543902439024407</v>
      </c>
      <c r="BC16" s="278">
        <v>81.695121951219534</v>
      </c>
      <c r="BD16" s="278">
        <v>81.895121951219508</v>
      </c>
      <c r="BE16" s="278">
        <v>82.046341463414635</v>
      </c>
      <c r="BF16" s="278">
        <v>82.148780487804885</v>
      </c>
      <c r="BG16" s="278">
        <v>82.3</v>
      </c>
      <c r="BH16" s="278">
        <v>82.451219512195138</v>
      </c>
    </row>
    <row r="17" spans="1:60" ht="15" x14ac:dyDescent="0.25">
      <c r="A17" s="278" t="s">
        <v>109</v>
      </c>
      <c r="B17" s="278" t="s">
        <v>110</v>
      </c>
      <c r="C17" s="278" t="s">
        <v>85</v>
      </c>
      <c r="D17" s="278" t="s">
        <v>86</v>
      </c>
      <c r="E17" s="278">
        <v>68.585609756097568</v>
      </c>
      <c r="F17" s="278">
        <v>69.577317073170747</v>
      </c>
      <c r="G17" s="278">
        <v>69.309512195121968</v>
      </c>
      <c r="H17" s="278">
        <v>69.443658536585389</v>
      </c>
      <c r="I17" s="278">
        <v>69.921951219512209</v>
      </c>
      <c r="J17" s="278">
        <v>69.722195121951216</v>
      </c>
      <c r="K17" s="278">
        <v>70.045853658536586</v>
      </c>
      <c r="L17" s="278">
        <v>69.917804878048784</v>
      </c>
      <c r="M17" s="278">
        <v>70.057560975609761</v>
      </c>
      <c r="N17" s="278">
        <v>69.833170731707327</v>
      </c>
      <c r="O17" s="278">
        <v>69.91463414634147</v>
      </c>
      <c r="P17" s="278">
        <v>70.114634146341473</v>
      </c>
      <c r="Q17" s="278">
        <v>70.463414634146346</v>
      </c>
      <c r="R17" s="278">
        <v>71.014634146341464</v>
      </c>
      <c r="S17" s="278">
        <v>71.012195121951223</v>
      </c>
      <c r="T17" s="278">
        <v>71.114634146341487</v>
      </c>
      <c r="U17" s="278">
        <v>71.565853658536582</v>
      </c>
      <c r="V17" s="278">
        <v>71.91463414634147</v>
      </c>
      <c r="W17" s="278">
        <v>72.012195121951223</v>
      </c>
      <c r="X17" s="278">
        <v>72.312195121951234</v>
      </c>
      <c r="Y17" s="278">
        <v>72.463414634146346</v>
      </c>
      <c r="Z17" s="278">
        <v>72.81219512195122</v>
      </c>
      <c r="AA17" s="278">
        <v>72.960975609756105</v>
      </c>
      <c r="AB17" s="278">
        <v>73.012195121951237</v>
      </c>
      <c r="AC17" s="278">
        <v>73.612195121951231</v>
      </c>
      <c r="AD17" s="278">
        <v>73.814634146341476</v>
      </c>
      <c r="AE17" s="278">
        <v>74.317073170731717</v>
      </c>
      <c r="AF17" s="278">
        <v>74.768292682926841</v>
      </c>
      <c r="AG17" s="278">
        <v>75.217073170731709</v>
      </c>
      <c r="AH17" s="278">
        <v>75.265853658536599</v>
      </c>
      <c r="AI17" s="278">
        <v>75.568292682926852</v>
      </c>
      <c r="AJ17" s="278">
        <v>75.6170731707317</v>
      </c>
      <c r="AK17" s="278">
        <v>75.817073170731717</v>
      </c>
      <c r="AL17" s="278">
        <v>76.068292682926838</v>
      </c>
      <c r="AM17" s="278">
        <v>76.419512195121953</v>
      </c>
      <c r="AN17" s="278">
        <v>76.668292682926847</v>
      </c>
      <c r="AO17" s="278">
        <v>76.870731707317077</v>
      </c>
      <c r="AP17" s="278">
        <v>77.319512195121959</v>
      </c>
      <c r="AQ17" s="278">
        <v>77.670731707317088</v>
      </c>
      <c r="AR17" s="278">
        <v>77.875609756097575</v>
      </c>
      <c r="AS17" s="278">
        <v>78.126829268292695</v>
      </c>
      <c r="AT17" s="278">
        <v>78.575609756097563</v>
      </c>
      <c r="AU17" s="278">
        <v>78.678048780487828</v>
      </c>
      <c r="AV17" s="278">
        <v>78.631707317073179</v>
      </c>
      <c r="AW17" s="278">
        <v>79.180487804878055</v>
      </c>
      <c r="AX17" s="278">
        <v>79.331707317073182</v>
      </c>
      <c r="AY17" s="278">
        <v>79.880487804878058</v>
      </c>
      <c r="AZ17" s="278">
        <v>80.180487804878055</v>
      </c>
      <c r="BA17" s="278">
        <v>80.431707317073176</v>
      </c>
      <c r="BB17" s="278">
        <v>80.331707317073182</v>
      </c>
      <c r="BC17" s="278">
        <v>80.580487804878061</v>
      </c>
      <c r="BD17" s="278">
        <v>80.982926829268294</v>
      </c>
      <c r="BE17" s="278">
        <v>80.936585365853674</v>
      </c>
      <c r="BF17" s="278">
        <v>81.136585365853662</v>
      </c>
      <c r="BG17" s="278">
        <v>81.490243902439033</v>
      </c>
      <c r="BH17" s="278">
        <v>81.843902439024404</v>
      </c>
    </row>
    <row r="18" spans="1:60" ht="15" x14ac:dyDescent="0.25">
      <c r="A18" s="278" t="s">
        <v>111</v>
      </c>
      <c r="B18" s="278" t="s">
        <v>112</v>
      </c>
      <c r="C18" s="278" t="s">
        <v>85</v>
      </c>
      <c r="D18" s="278" t="s">
        <v>86</v>
      </c>
      <c r="E18" s="278">
        <v>60.780853658536593</v>
      </c>
      <c r="F18" s="278">
        <v>60.996390243902454</v>
      </c>
      <c r="G18" s="278">
        <v>61.2029268292683</v>
      </c>
      <c r="H18" s="278">
        <v>61.407487804878059</v>
      </c>
      <c r="I18" s="278">
        <v>61.612585365853668</v>
      </c>
      <c r="J18" s="278">
        <v>61.822219512195133</v>
      </c>
      <c r="K18" s="278">
        <v>62.036390243902446</v>
      </c>
      <c r="L18" s="278">
        <v>62.250097560975618</v>
      </c>
      <c r="M18" s="278">
        <v>62.457829268292684</v>
      </c>
      <c r="N18" s="278">
        <v>62.657585365853677</v>
      </c>
      <c r="O18" s="278">
        <v>62.843390243902455</v>
      </c>
      <c r="P18" s="278">
        <v>63.009195121951223</v>
      </c>
      <c r="Q18" s="278">
        <v>63.154024390243912</v>
      </c>
      <c r="R18" s="278">
        <v>63.278365853658542</v>
      </c>
      <c r="S18" s="278">
        <v>63.382219512195128</v>
      </c>
      <c r="T18" s="278">
        <v>63.469097560975612</v>
      </c>
      <c r="U18" s="278">
        <v>63.542512195121951</v>
      </c>
      <c r="V18" s="278">
        <v>63.611463414634159</v>
      </c>
      <c r="W18" s="278">
        <v>63.679951219512205</v>
      </c>
      <c r="X18" s="278">
        <v>63.755951219512205</v>
      </c>
      <c r="Y18" s="278">
        <v>63.848048780487808</v>
      </c>
      <c r="Z18" s="278">
        <v>63.96778048780488</v>
      </c>
      <c r="AA18" s="278">
        <v>64.112634146341478</v>
      </c>
      <c r="AB18" s="278">
        <v>64.2780243902439</v>
      </c>
      <c r="AC18" s="278">
        <v>64.45480487804879</v>
      </c>
      <c r="AD18" s="278">
        <v>64.617073170731715</v>
      </c>
      <c r="AE18" s="278">
        <v>64.733878048780497</v>
      </c>
      <c r="AF18" s="278">
        <v>64.789536585365852</v>
      </c>
      <c r="AG18" s="278">
        <v>64.782658536585373</v>
      </c>
      <c r="AH18" s="278">
        <v>64.72451219512196</v>
      </c>
      <c r="AI18" s="278">
        <v>64.647219512195122</v>
      </c>
      <c r="AJ18" s="278">
        <v>64.594585365853675</v>
      </c>
      <c r="AK18" s="278">
        <v>64.605804878048787</v>
      </c>
      <c r="AL18" s="278">
        <v>64.706243902439027</v>
      </c>
      <c r="AM18" s="278">
        <v>64.901097560975629</v>
      </c>
      <c r="AN18" s="278">
        <v>65.174731707317079</v>
      </c>
      <c r="AO18" s="278">
        <v>65.494365853658536</v>
      </c>
      <c r="AP18" s="278">
        <v>65.821268292682944</v>
      </c>
      <c r="AQ18" s="278">
        <v>66.12775609756099</v>
      </c>
      <c r="AR18" s="278">
        <v>66.409853658536591</v>
      </c>
      <c r="AS18" s="278">
        <v>66.681585365853664</v>
      </c>
      <c r="AT18" s="278">
        <v>66.972487804878057</v>
      </c>
      <c r="AU18" s="278">
        <v>67.310609756097563</v>
      </c>
      <c r="AV18" s="278">
        <v>67.712560975609748</v>
      </c>
      <c r="AW18" s="278">
        <v>68.173439024390248</v>
      </c>
      <c r="AX18" s="278">
        <v>68.677097560975611</v>
      </c>
      <c r="AY18" s="278">
        <v>69.1990487804878</v>
      </c>
      <c r="AZ18" s="278">
        <v>69.706219512195133</v>
      </c>
      <c r="BA18" s="278">
        <v>70.171000000000006</v>
      </c>
      <c r="BB18" s="278">
        <v>70.578487804878051</v>
      </c>
      <c r="BC18" s="278">
        <v>70.918609756097567</v>
      </c>
      <c r="BD18" s="278">
        <v>71.189634146341476</v>
      </c>
      <c r="BE18" s="278">
        <v>71.405682926829272</v>
      </c>
      <c r="BF18" s="278">
        <v>71.581414634146341</v>
      </c>
      <c r="BG18" s="278">
        <v>71.724756097560984</v>
      </c>
      <c r="BH18" s="278">
        <v>71.845195121951221</v>
      </c>
    </row>
    <row r="19" spans="1:60" ht="15" x14ac:dyDescent="0.25">
      <c r="A19" s="278" t="s">
        <v>113</v>
      </c>
      <c r="B19" s="278" t="s">
        <v>114</v>
      </c>
      <c r="C19" s="278" t="s">
        <v>85</v>
      </c>
      <c r="D19" s="278" t="s">
        <v>86</v>
      </c>
      <c r="E19" s="278">
        <v>41.236048780487813</v>
      </c>
      <c r="F19" s="278">
        <v>41.545463414634149</v>
      </c>
      <c r="G19" s="278">
        <v>41.860390243902444</v>
      </c>
      <c r="H19" s="278">
        <v>42.177804878048782</v>
      </c>
      <c r="I19" s="278">
        <v>42.492219512195121</v>
      </c>
      <c r="J19" s="278">
        <v>42.790146341463412</v>
      </c>
      <c r="K19" s="278">
        <v>43.05507317073171</v>
      </c>
      <c r="L19" s="278">
        <v>43.280024390243909</v>
      </c>
      <c r="M19" s="278">
        <v>43.467975609756103</v>
      </c>
      <c r="N19" s="278">
        <v>43.627439024390249</v>
      </c>
      <c r="O19" s="278">
        <v>43.781926829268293</v>
      </c>
      <c r="P19" s="278">
        <v>43.959926829268298</v>
      </c>
      <c r="Q19" s="278">
        <v>44.1849512195122</v>
      </c>
      <c r="R19" s="278">
        <v>44.471463414634144</v>
      </c>
      <c r="S19" s="278">
        <v>44.818463414634145</v>
      </c>
      <c r="T19" s="278">
        <v>45.21890243902439</v>
      </c>
      <c r="U19" s="278">
        <v>45.653219512195129</v>
      </c>
      <c r="V19" s="278">
        <v>46.092414634146351</v>
      </c>
      <c r="W19" s="278">
        <v>46.512975609756104</v>
      </c>
      <c r="X19" s="278">
        <v>46.902439024390247</v>
      </c>
      <c r="Y19" s="278">
        <v>47.262317073170742</v>
      </c>
      <c r="Z19" s="278">
        <v>47.604682926829277</v>
      </c>
      <c r="AA19" s="278">
        <v>47.939097560975611</v>
      </c>
      <c r="AB19" s="278">
        <v>48.263121951219517</v>
      </c>
      <c r="AC19" s="278">
        <v>48.562292682926838</v>
      </c>
      <c r="AD19" s="278">
        <v>48.789170731707316</v>
      </c>
      <c r="AE19" s="278">
        <v>48.884756097560981</v>
      </c>
      <c r="AF19" s="278">
        <v>48.828048780487805</v>
      </c>
      <c r="AG19" s="278">
        <v>48.629487804878053</v>
      </c>
      <c r="AH19" s="278">
        <v>48.325024390243911</v>
      </c>
      <c r="AI19" s="278">
        <v>48.000121951219519</v>
      </c>
      <c r="AJ19" s="278">
        <v>47.762682926829271</v>
      </c>
      <c r="AK19" s="278">
        <v>47.69865853658537</v>
      </c>
      <c r="AL19" s="278">
        <v>47.854487804878048</v>
      </c>
      <c r="AM19" s="278">
        <v>48.234682926829272</v>
      </c>
      <c r="AN19" s="278">
        <v>48.797195121951226</v>
      </c>
      <c r="AO19" s="278">
        <v>49.46004878048781</v>
      </c>
      <c r="AP19" s="278">
        <v>50.118804878048785</v>
      </c>
      <c r="AQ19" s="278">
        <v>50.692512195121957</v>
      </c>
      <c r="AR19" s="278">
        <v>51.150195121951228</v>
      </c>
      <c r="AS19" s="278">
        <v>51.487926829268297</v>
      </c>
      <c r="AT19" s="278">
        <v>51.728756097560975</v>
      </c>
      <c r="AU19" s="278">
        <v>51.933195121951229</v>
      </c>
      <c r="AV19" s="278">
        <v>52.152219512195124</v>
      </c>
      <c r="AW19" s="278">
        <v>52.403804878048788</v>
      </c>
      <c r="AX19" s="278">
        <v>52.705365853658542</v>
      </c>
      <c r="AY19" s="278">
        <v>53.063780487804891</v>
      </c>
      <c r="AZ19" s="278">
        <v>53.466463414634156</v>
      </c>
      <c r="BA19" s="278">
        <v>53.901878048780496</v>
      </c>
      <c r="BB19" s="278">
        <v>54.362024390243903</v>
      </c>
      <c r="BC19" s="278">
        <v>54.83700000000001</v>
      </c>
      <c r="BD19" s="278">
        <v>55.314414634146353</v>
      </c>
      <c r="BE19" s="278">
        <v>55.782878048780496</v>
      </c>
      <c r="BF19" s="278">
        <v>56.234512195121958</v>
      </c>
      <c r="BG19" s="278">
        <v>56.663317073170731</v>
      </c>
      <c r="BH19" s="278">
        <v>57.069341463414645</v>
      </c>
    </row>
    <row r="20" spans="1:60" ht="15" x14ac:dyDescent="0.25">
      <c r="A20" s="278" t="s">
        <v>115</v>
      </c>
      <c r="B20" s="278" t="s">
        <v>116</v>
      </c>
      <c r="C20" s="278" t="s">
        <v>85</v>
      </c>
      <c r="D20" s="278" t="s">
        <v>86</v>
      </c>
      <c r="E20" s="278">
        <v>69.70195121951221</v>
      </c>
      <c r="F20" s="278">
        <v>70.520975609756093</v>
      </c>
      <c r="G20" s="278">
        <v>70.219512195121965</v>
      </c>
      <c r="H20" s="278">
        <v>70.051463414634156</v>
      </c>
      <c r="I20" s="278">
        <v>70.755121951219522</v>
      </c>
      <c r="J20" s="278">
        <v>70.62536585365855</v>
      </c>
      <c r="K20" s="278">
        <v>70.706341463414645</v>
      </c>
      <c r="L20" s="278">
        <v>71.012926829268309</v>
      </c>
      <c r="M20" s="278">
        <v>70.693170731707326</v>
      </c>
      <c r="N20" s="278">
        <v>70.764878048780488</v>
      </c>
      <c r="O20" s="278">
        <v>70.971951219512206</v>
      </c>
      <c r="P20" s="278">
        <v>71.060487804878065</v>
      </c>
      <c r="Q20" s="278">
        <v>71.405121951219513</v>
      </c>
      <c r="R20" s="278">
        <v>71.635365853658556</v>
      </c>
      <c r="S20" s="278">
        <v>71.985853658536584</v>
      </c>
      <c r="T20" s="278">
        <v>71.97121951219512</v>
      </c>
      <c r="U20" s="278">
        <v>72.119756097560995</v>
      </c>
      <c r="V20" s="278">
        <v>72.773902439024411</v>
      </c>
      <c r="W20" s="278">
        <v>72.698048780487809</v>
      </c>
      <c r="X20" s="278">
        <v>73.193658536585374</v>
      </c>
      <c r="Y20" s="278">
        <v>73.207073170731718</v>
      </c>
      <c r="Z20" s="278">
        <v>73.621707317073188</v>
      </c>
      <c r="AA20" s="278">
        <v>73.888048780487821</v>
      </c>
      <c r="AB20" s="278">
        <v>73.869024390243908</v>
      </c>
      <c r="AC20" s="278">
        <v>74.404878048780489</v>
      </c>
      <c r="AD20" s="278">
        <v>74.520243902439034</v>
      </c>
      <c r="AE20" s="278">
        <v>74.731707317073187</v>
      </c>
      <c r="AF20" s="278">
        <v>75.365853658536594</v>
      </c>
      <c r="AG20" s="278">
        <v>75.565853658536597</v>
      </c>
      <c r="AH20" s="278">
        <v>75.63268292682929</v>
      </c>
      <c r="AI20" s="278">
        <v>76.051951219512205</v>
      </c>
      <c r="AJ20" s="278">
        <v>76.192195121951229</v>
      </c>
      <c r="AK20" s="278">
        <v>76.351219512195129</v>
      </c>
      <c r="AL20" s="278">
        <v>76.345365853658535</v>
      </c>
      <c r="AM20" s="278">
        <v>76.691707317073181</v>
      </c>
      <c r="AN20" s="278">
        <v>76.84073170731709</v>
      </c>
      <c r="AO20" s="278">
        <v>77.187317073170732</v>
      </c>
      <c r="AP20" s="278">
        <v>77.370731707317091</v>
      </c>
      <c r="AQ20" s="278">
        <v>77.473170731707327</v>
      </c>
      <c r="AR20" s="278">
        <v>77.619512195121956</v>
      </c>
      <c r="AS20" s="278">
        <v>77.721951219512192</v>
      </c>
      <c r="AT20" s="278">
        <v>77.973170731707341</v>
      </c>
      <c r="AU20" s="278">
        <v>78.075609756097577</v>
      </c>
      <c r="AV20" s="278">
        <v>78.129268292682923</v>
      </c>
      <c r="AW20" s="278">
        <v>78.878048780487802</v>
      </c>
      <c r="AX20" s="278">
        <v>78.980487804878067</v>
      </c>
      <c r="AY20" s="278">
        <v>79.380487804878044</v>
      </c>
      <c r="AZ20" s="278">
        <v>79.782926829268305</v>
      </c>
      <c r="BA20" s="278">
        <v>79.680487804878055</v>
      </c>
      <c r="BB20" s="278">
        <v>79.982926829268308</v>
      </c>
      <c r="BC20" s="278">
        <v>80.182926829268297</v>
      </c>
      <c r="BD20" s="278">
        <v>80.585365853658544</v>
      </c>
      <c r="BE20" s="278">
        <v>80.385365853658541</v>
      </c>
      <c r="BF20" s="278">
        <v>80.587804878048786</v>
      </c>
      <c r="BG20" s="278">
        <v>81.287804878048775</v>
      </c>
      <c r="BH20" s="278">
        <v>81.287804878048775</v>
      </c>
    </row>
    <row r="21" spans="1:60" ht="15" x14ac:dyDescent="0.25">
      <c r="A21" s="278" t="s">
        <v>117</v>
      </c>
      <c r="B21" s="278" t="s">
        <v>118</v>
      </c>
      <c r="C21" s="278" t="s">
        <v>85</v>
      </c>
      <c r="D21" s="278" t="s">
        <v>86</v>
      </c>
      <c r="E21" s="278">
        <v>37.286414634146347</v>
      </c>
      <c r="F21" s="278">
        <v>37.738853658536591</v>
      </c>
      <c r="G21" s="278">
        <v>38.193707317073176</v>
      </c>
      <c r="H21" s="278">
        <v>38.653902439024392</v>
      </c>
      <c r="I21" s="278">
        <v>39.122390243902437</v>
      </c>
      <c r="J21" s="278">
        <v>39.599536585365854</v>
      </c>
      <c r="K21" s="278">
        <v>40.086219512195122</v>
      </c>
      <c r="L21" s="278">
        <v>40.580414634146351</v>
      </c>
      <c r="M21" s="278">
        <v>41.082146341463421</v>
      </c>
      <c r="N21" s="278">
        <v>41.589951219512201</v>
      </c>
      <c r="O21" s="278">
        <v>42.107463414634154</v>
      </c>
      <c r="P21" s="278">
        <v>42.637243902439032</v>
      </c>
      <c r="Q21" s="278">
        <v>43.179000000000009</v>
      </c>
      <c r="R21" s="278">
        <v>43.729853658536591</v>
      </c>
      <c r="S21" s="278">
        <v>44.284463414634153</v>
      </c>
      <c r="T21" s="278">
        <v>44.82890243902439</v>
      </c>
      <c r="U21" s="278">
        <v>45.345707317073177</v>
      </c>
      <c r="V21" s="278">
        <v>45.828341463414645</v>
      </c>
      <c r="W21" s="278">
        <v>46.279341463414639</v>
      </c>
      <c r="X21" s="278">
        <v>46.70578048780488</v>
      </c>
      <c r="Y21" s="278">
        <v>47.129731707317077</v>
      </c>
      <c r="Z21" s="278">
        <v>47.579317073170735</v>
      </c>
      <c r="AA21" s="278">
        <v>48.077536585365863</v>
      </c>
      <c r="AB21" s="278">
        <v>48.637926829268302</v>
      </c>
      <c r="AC21" s="278">
        <v>49.261439024390249</v>
      </c>
      <c r="AD21" s="278">
        <v>49.951609756097568</v>
      </c>
      <c r="AE21" s="278">
        <v>50.703951219512199</v>
      </c>
      <c r="AF21" s="278">
        <v>51.490853658536594</v>
      </c>
      <c r="AG21" s="278">
        <v>52.278146341463426</v>
      </c>
      <c r="AH21" s="278">
        <v>53.034609756097566</v>
      </c>
      <c r="AI21" s="278">
        <v>53.713951219512204</v>
      </c>
      <c r="AJ21" s="278">
        <v>54.267853658536588</v>
      </c>
      <c r="AK21" s="278">
        <v>54.678170731707318</v>
      </c>
      <c r="AL21" s="278">
        <v>54.94580487804879</v>
      </c>
      <c r="AM21" s="278">
        <v>55.079756097560981</v>
      </c>
      <c r="AN21" s="278">
        <v>55.110121951219519</v>
      </c>
      <c r="AO21" s="278">
        <v>55.080121951219517</v>
      </c>
      <c r="AP21" s="278">
        <v>55.045585365853668</v>
      </c>
      <c r="AQ21" s="278">
        <v>55.054707317073174</v>
      </c>
      <c r="AR21" s="278">
        <v>55.135585365853665</v>
      </c>
      <c r="AS21" s="278">
        <v>55.310756097560983</v>
      </c>
      <c r="AT21" s="278">
        <v>55.58917073170732</v>
      </c>
      <c r="AU21" s="278">
        <v>55.94865853658537</v>
      </c>
      <c r="AV21" s="278">
        <v>56.36209756097562</v>
      </c>
      <c r="AW21" s="278">
        <v>56.814926829268295</v>
      </c>
      <c r="AX21" s="278">
        <v>57.285609756097571</v>
      </c>
      <c r="AY21" s="278">
        <v>57.749121951219522</v>
      </c>
      <c r="AZ21" s="278">
        <v>58.188975609756099</v>
      </c>
      <c r="BA21" s="278">
        <v>58.590707317073175</v>
      </c>
      <c r="BB21" s="278">
        <v>58.946804878048788</v>
      </c>
      <c r="BC21" s="278">
        <v>59.25926829268294</v>
      </c>
      <c r="BD21" s="278">
        <v>59.536609756097569</v>
      </c>
      <c r="BE21" s="278">
        <v>59.797853658536589</v>
      </c>
      <c r="BF21" s="278">
        <v>60.056512195121954</v>
      </c>
      <c r="BG21" s="278">
        <v>60.318121951219517</v>
      </c>
      <c r="BH21" s="278">
        <v>60.584682926829274</v>
      </c>
    </row>
    <row r="22" spans="1:60" ht="15" x14ac:dyDescent="0.25">
      <c r="A22" s="278" t="s">
        <v>119</v>
      </c>
      <c r="B22" s="278" t="s">
        <v>120</v>
      </c>
      <c r="C22" s="278" t="s">
        <v>85</v>
      </c>
      <c r="D22" s="278" t="s">
        <v>86</v>
      </c>
      <c r="E22" s="278">
        <v>34.47790243902439</v>
      </c>
      <c r="F22" s="278">
        <v>34.938634146341464</v>
      </c>
      <c r="G22" s="278">
        <v>35.405878048780487</v>
      </c>
      <c r="H22" s="278">
        <v>35.879658536585374</v>
      </c>
      <c r="I22" s="278">
        <v>36.3589512195122</v>
      </c>
      <c r="J22" s="278">
        <v>36.837756097560984</v>
      </c>
      <c r="K22" s="278">
        <v>37.309048780487814</v>
      </c>
      <c r="L22" s="278">
        <v>37.768317073170735</v>
      </c>
      <c r="M22" s="278">
        <v>38.216536585365851</v>
      </c>
      <c r="N22" s="278">
        <v>38.657731707317069</v>
      </c>
      <c r="O22" s="278">
        <v>39.096878048780489</v>
      </c>
      <c r="P22" s="278">
        <v>39.538512195121953</v>
      </c>
      <c r="Q22" s="278">
        <v>39.995170731707326</v>
      </c>
      <c r="R22" s="278">
        <v>40.480341463414639</v>
      </c>
      <c r="S22" s="278">
        <v>41.006585365853667</v>
      </c>
      <c r="T22" s="278">
        <v>41.606390243902446</v>
      </c>
      <c r="U22" s="278">
        <v>42.313292682926836</v>
      </c>
      <c r="V22" s="278">
        <v>43.130243902439027</v>
      </c>
      <c r="W22" s="278">
        <v>44.039780487804883</v>
      </c>
      <c r="X22" s="278">
        <v>45.013390243902442</v>
      </c>
      <c r="Y22" s="278">
        <v>45.997560975609758</v>
      </c>
      <c r="Z22" s="278">
        <v>46.928317073170746</v>
      </c>
      <c r="AA22" s="278">
        <v>47.749634146341471</v>
      </c>
      <c r="AB22" s="278">
        <v>48.421999999999997</v>
      </c>
      <c r="AC22" s="278">
        <v>48.924365853658543</v>
      </c>
      <c r="AD22" s="278">
        <v>49.251219512195128</v>
      </c>
      <c r="AE22" s="278">
        <v>49.417536585365859</v>
      </c>
      <c r="AF22" s="278">
        <v>49.472268292682926</v>
      </c>
      <c r="AG22" s="278">
        <v>49.462902439024397</v>
      </c>
      <c r="AH22" s="278">
        <v>49.41987804878049</v>
      </c>
      <c r="AI22" s="278">
        <v>49.365609756097562</v>
      </c>
      <c r="AJ22" s="278">
        <v>49.31646341463415</v>
      </c>
      <c r="AK22" s="278">
        <v>49.277951219512204</v>
      </c>
      <c r="AL22" s="278">
        <v>49.259658536585377</v>
      </c>
      <c r="AM22" s="278">
        <v>49.277707317073173</v>
      </c>
      <c r="AN22" s="278">
        <v>49.340317073170738</v>
      </c>
      <c r="AO22" s="278">
        <v>49.450804878048785</v>
      </c>
      <c r="AP22" s="278">
        <v>49.60587804878049</v>
      </c>
      <c r="AQ22" s="278">
        <v>49.806658536585374</v>
      </c>
      <c r="AR22" s="278">
        <v>50.060658536585365</v>
      </c>
      <c r="AS22" s="278">
        <v>50.38285365853659</v>
      </c>
      <c r="AT22" s="278">
        <v>50.788609756097571</v>
      </c>
      <c r="AU22" s="278">
        <v>51.281658536585368</v>
      </c>
      <c r="AV22" s="278">
        <v>51.857268292682932</v>
      </c>
      <c r="AW22" s="278">
        <v>52.507243902439029</v>
      </c>
      <c r="AX22" s="278">
        <v>53.21843902439025</v>
      </c>
      <c r="AY22" s="278">
        <v>53.975243902439026</v>
      </c>
      <c r="AZ22" s="278">
        <v>54.755658536585372</v>
      </c>
      <c r="BA22" s="278">
        <v>55.535707317073168</v>
      </c>
      <c r="BB22" s="278">
        <v>56.29487804878049</v>
      </c>
      <c r="BC22" s="278">
        <v>57.014682926829273</v>
      </c>
      <c r="BD22" s="278">
        <v>57.681121951219509</v>
      </c>
      <c r="BE22" s="278">
        <v>58.295829268292685</v>
      </c>
      <c r="BF22" s="278">
        <v>58.860365853658543</v>
      </c>
      <c r="BG22" s="278">
        <v>59.375292682926833</v>
      </c>
      <c r="BH22" s="278">
        <v>59.844658536585371</v>
      </c>
    </row>
    <row r="23" spans="1:60" ht="15" x14ac:dyDescent="0.25">
      <c r="A23" s="278" t="s">
        <v>121</v>
      </c>
      <c r="B23" s="278" t="s">
        <v>122</v>
      </c>
      <c r="C23" s="278" t="s">
        <v>85</v>
      </c>
      <c r="D23" s="278" t="s">
        <v>86</v>
      </c>
      <c r="E23" s="278">
        <v>45.829829268292691</v>
      </c>
      <c r="F23" s="278">
        <v>46.457926829268303</v>
      </c>
      <c r="G23" s="278">
        <v>47.083463414634146</v>
      </c>
      <c r="H23" s="278">
        <v>47.691439024390249</v>
      </c>
      <c r="I23" s="278">
        <v>48.253390243902444</v>
      </c>
      <c r="J23" s="278">
        <v>48.686463414634154</v>
      </c>
      <c r="K23" s="278">
        <v>48.891829268292689</v>
      </c>
      <c r="L23" s="278">
        <v>48.834048780487812</v>
      </c>
      <c r="M23" s="278">
        <v>48.533121951219513</v>
      </c>
      <c r="N23" s="278">
        <v>48.048463414634156</v>
      </c>
      <c r="O23" s="278">
        <v>47.52285365853659</v>
      </c>
      <c r="P23" s="278">
        <v>47.137048780487817</v>
      </c>
      <c r="Q23" s="278">
        <v>47.033292682926835</v>
      </c>
      <c r="R23" s="278">
        <v>47.293487804878055</v>
      </c>
      <c r="S23" s="278">
        <v>47.926634146341478</v>
      </c>
      <c r="T23" s="278">
        <v>48.865804878048792</v>
      </c>
      <c r="U23" s="278">
        <v>49.981243902439033</v>
      </c>
      <c r="V23" s="278">
        <v>51.097682926829279</v>
      </c>
      <c r="W23" s="278">
        <v>52.080341463414641</v>
      </c>
      <c r="X23" s="278">
        <v>52.877292682926836</v>
      </c>
      <c r="Y23" s="278">
        <v>53.477048780487806</v>
      </c>
      <c r="Z23" s="278">
        <v>53.917024390243903</v>
      </c>
      <c r="AA23" s="278">
        <v>54.29256097560976</v>
      </c>
      <c r="AB23" s="278">
        <v>54.679560975609768</v>
      </c>
      <c r="AC23" s="278">
        <v>55.104439024390253</v>
      </c>
      <c r="AD23" s="278">
        <v>55.580658536585368</v>
      </c>
      <c r="AE23" s="278">
        <v>56.105195121951219</v>
      </c>
      <c r="AF23" s="278">
        <v>56.659073170731716</v>
      </c>
      <c r="AG23" s="278">
        <v>57.225878048780494</v>
      </c>
      <c r="AH23" s="278">
        <v>57.806146341463418</v>
      </c>
      <c r="AI23" s="278">
        <v>58.40856097560976</v>
      </c>
      <c r="AJ23" s="278">
        <v>59.040268292682931</v>
      </c>
      <c r="AK23" s="278">
        <v>59.707341463414636</v>
      </c>
      <c r="AL23" s="278">
        <v>60.407292682926837</v>
      </c>
      <c r="AM23" s="278">
        <v>61.132024390243906</v>
      </c>
      <c r="AN23" s="278">
        <v>61.872365853658543</v>
      </c>
      <c r="AO23" s="278">
        <v>62.61256097560976</v>
      </c>
      <c r="AP23" s="278">
        <v>63.338878048780487</v>
      </c>
      <c r="AQ23" s="278">
        <v>64.038195121951219</v>
      </c>
      <c r="AR23" s="278">
        <v>64.702414634146351</v>
      </c>
      <c r="AS23" s="278">
        <v>65.325121951219515</v>
      </c>
      <c r="AT23" s="278">
        <v>65.904463414634151</v>
      </c>
      <c r="AU23" s="278">
        <v>66.449658536585375</v>
      </c>
      <c r="AV23" s="278">
        <v>66.967365853658535</v>
      </c>
      <c r="AW23" s="278">
        <v>67.46260975609755</v>
      </c>
      <c r="AX23" s="278">
        <v>67.941292682926843</v>
      </c>
      <c r="AY23" s="278">
        <v>68.410268292682943</v>
      </c>
      <c r="AZ23" s="278">
        <v>68.873902439024405</v>
      </c>
      <c r="BA23" s="278">
        <v>69.333682926829269</v>
      </c>
      <c r="BB23" s="278">
        <v>69.791170731707311</v>
      </c>
      <c r="BC23" s="278">
        <v>70.242048780487806</v>
      </c>
      <c r="BD23" s="278">
        <v>70.680560975609765</v>
      </c>
      <c r="BE23" s="278">
        <v>71.100902439024395</v>
      </c>
      <c r="BF23" s="278">
        <v>71.49775609756098</v>
      </c>
      <c r="BG23" s="278">
        <v>71.871658536585386</v>
      </c>
      <c r="BH23" s="278">
        <v>72.221609756097578</v>
      </c>
    </row>
    <row r="24" spans="1:60" ht="15" x14ac:dyDescent="0.25">
      <c r="A24" s="278" t="s">
        <v>123</v>
      </c>
      <c r="B24" s="278" t="s">
        <v>124</v>
      </c>
      <c r="C24" s="278" t="s">
        <v>85</v>
      </c>
      <c r="D24" s="278" t="s">
        <v>86</v>
      </c>
      <c r="E24" s="278">
        <v>69.247560975609758</v>
      </c>
      <c r="F24" s="278">
        <v>70.195609756097568</v>
      </c>
      <c r="G24" s="278">
        <v>69.491951219512202</v>
      </c>
      <c r="H24" s="278">
        <v>70.309268292682944</v>
      </c>
      <c r="I24" s="278">
        <v>71.121219512195125</v>
      </c>
      <c r="J24" s="278">
        <v>71.293902439024393</v>
      </c>
      <c r="K24" s="278">
        <v>71.223414634146351</v>
      </c>
      <c r="L24" s="278">
        <v>70.413902439024397</v>
      </c>
      <c r="M24" s="278">
        <v>71.225121951219521</v>
      </c>
      <c r="N24" s="278">
        <v>70.430000000000007</v>
      </c>
      <c r="O24" s="278">
        <v>71.256341463414643</v>
      </c>
      <c r="P24" s="278">
        <v>70.873658536585367</v>
      </c>
      <c r="Q24" s="278">
        <v>70.899512195121957</v>
      </c>
      <c r="R24" s="278">
        <v>71.342195121951235</v>
      </c>
      <c r="S24" s="278">
        <v>71.2080487804878</v>
      </c>
      <c r="T24" s="278">
        <v>71.049756097560973</v>
      </c>
      <c r="U24" s="278">
        <v>71.394878048780498</v>
      </c>
      <c r="V24" s="278">
        <v>70.816097560975621</v>
      </c>
      <c r="W24" s="278">
        <v>71.184634146341466</v>
      </c>
      <c r="X24" s="278">
        <v>71.308292682926847</v>
      </c>
      <c r="Y24" s="278">
        <v>71.157560975609755</v>
      </c>
      <c r="Z24" s="278">
        <v>71.571951219512215</v>
      </c>
      <c r="AA24" s="278">
        <v>71.186097560975625</v>
      </c>
      <c r="AB24" s="278">
        <v>71.386341463414638</v>
      </c>
      <c r="AC24" s="278">
        <v>71.499756097560976</v>
      </c>
      <c r="AD24" s="278">
        <v>71.228048780487796</v>
      </c>
      <c r="AE24" s="278">
        <v>71.730731707317076</v>
      </c>
      <c r="AF24" s="278">
        <v>71.526829268292687</v>
      </c>
      <c r="AG24" s="278">
        <v>71.604390243902444</v>
      </c>
      <c r="AH24" s="278">
        <v>71.722439024390255</v>
      </c>
      <c r="AI24" s="278">
        <v>71.64146341463416</v>
      </c>
      <c r="AJ24" s="278">
        <v>71.560975609756099</v>
      </c>
      <c r="AK24" s="278">
        <v>71.494390243902444</v>
      </c>
      <c r="AL24" s="278">
        <v>71.346829268292694</v>
      </c>
      <c r="AM24" s="278">
        <v>71.208780487804887</v>
      </c>
      <c r="AN24" s="278">
        <v>71.05341463414635</v>
      </c>
      <c r="AO24" s="278">
        <v>70.897317073170726</v>
      </c>
      <c r="AP24" s="278">
        <v>70.351219512195144</v>
      </c>
      <c r="AQ24" s="278">
        <v>71.060975609756113</v>
      </c>
      <c r="AR24" s="278">
        <v>71.412195121951228</v>
      </c>
      <c r="AS24" s="278">
        <v>71.663414634146349</v>
      </c>
      <c r="AT24" s="278">
        <v>71.768292682926841</v>
      </c>
      <c r="AU24" s="278">
        <v>71.865853658536579</v>
      </c>
      <c r="AV24" s="278">
        <v>72.065853658536597</v>
      </c>
      <c r="AW24" s="278">
        <v>72.563414634146341</v>
      </c>
      <c r="AX24" s="278">
        <v>72.560975609756099</v>
      </c>
      <c r="AY24" s="278">
        <v>72.612195121951217</v>
      </c>
      <c r="AZ24" s="278">
        <v>72.663414634146349</v>
      </c>
      <c r="BA24" s="278">
        <v>72.963414634146346</v>
      </c>
      <c r="BB24" s="278">
        <v>73.412195121951228</v>
      </c>
      <c r="BC24" s="278">
        <v>73.512195121951223</v>
      </c>
      <c r="BD24" s="278">
        <v>74.163414634146349</v>
      </c>
      <c r="BE24" s="278">
        <v>74.31463414634149</v>
      </c>
      <c r="BF24" s="278">
        <v>74.860975609756096</v>
      </c>
      <c r="BG24" s="278">
        <v>74.465853658536588</v>
      </c>
      <c r="BH24" s="278">
        <v>74.465853658536588</v>
      </c>
    </row>
    <row r="25" spans="1:60" ht="15" x14ac:dyDescent="0.25">
      <c r="A25" s="278" t="s">
        <v>125</v>
      </c>
      <c r="B25" s="278" t="s">
        <v>126</v>
      </c>
      <c r="C25" s="278" t="s">
        <v>85</v>
      </c>
      <c r="D25" s="278" t="s">
        <v>86</v>
      </c>
      <c r="E25" s="278">
        <v>52.092439024390252</v>
      </c>
      <c r="F25" s="278">
        <v>53.460560975609766</v>
      </c>
      <c r="G25" s="278">
        <v>54.819292682926829</v>
      </c>
      <c r="H25" s="278">
        <v>56.147097560975617</v>
      </c>
      <c r="I25" s="278">
        <v>57.42587804878049</v>
      </c>
      <c r="J25" s="278">
        <v>58.640073170731718</v>
      </c>
      <c r="K25" s="278">
        <v>59.782609756097564</v>
      </c>
      <c r="L25" s="278">
        <v>60.858000000000011</v>
      </c>
      <c r="M25" s="278">
        <v>61.869731707317086</v>
      </c>
      <c r="N25" s="278">
        <v>62.817292682926841</v>
      </c>
      <c r="O25" s="278">
        <v>63.69919512195122</v>
      </c>
      <c r="P25" s="278">
        <v>64.517975609756107</v>
      </c>
      <c r="Q25" s="278">
        <v>65.27770731707318</v>
      </c>
      <c r="R25" s="278">
        <v>65.986414634146357</v>
      </c>
      <c r="S25" s="278">
        <v>66.646609756097575</v>
      </c>
      <c r="T25" s="278">
        <v>67.263829268292696</v>
      </c>
      <c r="U25" s="278">
        <v>67.840048780487834</v>
      </c>
      <c r="V25" s="278">
        <v>68.377780487804884</v>
      </c>
      <c r="W25" s="278">
        <v>68.878975609756111</v>
      </c>
      <c r="X25" s="278">
        <v>69.345121951219511</v>
      </c>
      <c r="Y25" s="278">
        <v>69.777195121951223</v>
      </c>
      <c r="Z25" s="278">
        <v>70.172658536585374</v>
      </c>
      <c r="AA25" s="278">
        <v>70.531512195121962</v>
      </c>
      <c r="AB25" s="278">
        <v>70.854707317073192</v>
      </c>
      <c r="AC25" s="278">
        <v>71.146780487804875</v>
      </c>
      <c r="AD25" s="278">
        <v>71.412731707317079</v>
      </c>
      <c r="AE25" s="278">
        <v>71.656585365853658</v>
      </c>
      <c r="AF25" s="278">
        <v>71.883365853658546</v>
      </c>
      <c r="AG25" s="278">
        <v>72.099097560975622</v>
      </c>
      <c r="AH25" s="278">
        <v>72.30880487804879</v>
      </c>
      <c r="AI25" s="278">
        <v>72.515975609756111</v>
      </c>
      <c r="AJ25" s="278">
        <v>72.722609756097569</v>
      </c>
      <c r="AK25" s="278">
        <v>72.927195121951215</v>
      </c>
      <c r="AL25" s="278">
        <v>73.129243902439029</v>
      </c>
      <c r="AM25" s="278">
        <v>73.330243902439037</v>
      </c>
      <c r="AN25" s="278">
        <v>73.530731707317074</v>
      </c>
      <c r="AO25" s="278">
        <v>73.732243902439023</v>
      </c>
      <c r="AP25" s="278">
        <v>73.934292682926838</v>
      </c>
      <c r="AQ25" s="278">
        <v>74.134365853658537</v>
      </c>
      <c r="AR25" s="278">
        <v>74.332975609756105</v>
      </c>
      <c r="AS25" s="278">
        <v>74.528024390243914</v>
      </c>
      <c r="AT25" s="278">
        <v>74.71797560975611</v>
      </c>
      <c r="AU25" s="278">
        <v>74.900780487804894</v>
      </c>
      <c r="AV25" s="278">
        <v>75.076902439024394</v>
      </c>
      <c r="AW25" s="278">
        <v>75.245365853658541</v>
      </c>
      <c r="AX25" s="278">
        <v>75.407170731707325</v>
      </c>
      <c r="AY25" s="278">
        <v>75.563390243902433</v>
      </c>
      <c r="AZ25" s="278">
        <v>75.714560975609771</v>
      </c>
      <c r="BA25" s="278">
        <v>75.863268292682932</v>
      </c>
      <c r="BB25" s="278">
        <v>76.010024390243927</v>
      </c>
      <c r="BC25" s="278">
        <v>76.155317073170735</v>
      </c>
      <c r="BD25" s="278">
        <v>76.299634146341475</v>
      </c>
      <c r="BE25" s="278">
        <v>76.44295121951221</v>
      </c>
      <c r="BF25" s="278">
        <v>76.585219512195138</v>
      </c>
      <c r="BG25" s="278">
        <v>76.725463414634149</v>
      </c>
      <c r="BH25" s="278">
        <v>76.865195121951217</v>
      </c>
    </row>
    <row r="26" spans="1:60" ht="15" x14ac:dyDescent="0.25">
      <c r="A26" s="278" t="s">
        <v>127</v>
      </c>
      <c r="B26" s="278" t="s">
        <v>128</v>
      </c>
      <c r="C26" s="278" t="s">
        <v>85</v>
      </c>
      <c r="D26" s="278" t="s">
        <v>86</v>
      </c>
      <c r="E26" s="278">
        <v>62.729048780487808</v>
      </c>
      <c r="F26" s="278">
        <v>63.072512195121959</v>
      </c>
      <c r="G26" s="278">
        <v>63.408024390243902</v>
      </c>
      <c r="H26" s="278">
        <v>63.737048780487818</v>
      </c>
      <c r="I26" s="278">
        <v>64.059097560975616</v>
      </c>
      <c r="J26" s="278">
        <v>64.374682926829266</v>
      </c>
      <c r="K26" s="278">
        <v>64.683780487804881</v>
      </c>
      <c r="L26" s="278">
        <v>64.987390243902453</v>
      </c>
      <c r="M26" s="278">
        <v>65.285024390243919</v>
      </c>
      <c r="N26" s="278">
        <v>65.576682926829278</v>
      </c>
      <c r="O26" s="278">
        <v>65.863853658536584</v>
      </c>
      <c r="P26" s="278">
        <v>66.145560975609769</v>
      </c>
      <c r="Q26" s="278">
        <v>66.422268292682944</v>
      </c>
      <c r="R26" s="278">
        <v>66.693000000000012</v>
      </c>
      <c r="S26" s="278">
        <v>66.958756097560979</v>
      </c>
      <c r="T26" s="278">
        <v>67.220024390243907</v>
      </c>
      <c r="U26" s="278">
        <v>67.476317073170748</v>
      </c>
      <c r="V26" s="278">
        <v>67.728121951219521</v>
      </c>
      <c r="W26" s="278">
        <v>67.974951219512207</v>
      </c>
      <c r="X26" s="278">
        <v>68.218780487804878</v>
      </c>
      <c r="Y26" s="278">
        <v>68.458609756097559</v>
      </c>
      <c r="Z26" s="278">
        <v>68.695414634146346</v>
      </c>
      <c r="AA26" s="278">
        <v>68.929682926829287</v>
      </c>
      <c r="AB26" s="278">
        <v>69.160463414634151</v>
      </c>
      <c r="AC26" s="278">
        <v>69.387243902439039</v>
      </c>
      <c r="AD26" s="278">
        <v>69.610609756097574</v>
      </c>
      <c r="AE26" s="278">
        <v>69.829097560975626</v>
      </c>
      <c r="AF26" s="278">
        <v>70.042780487804876</v>
      </c>
      <c r="AG26" s="278">
        <v>70.249658536585372</v>
      </c>
      <c r="AH26" s="278">
        <v>70.447780487804891</v>
      </c>
      <c r="AI26" s="278">
        <v>70.630658536585372</v>
      </c>
      <c r="AJ26" s="278">
        <v>70.791804878048779</v>
      </c>
      <c r="AK26" s="278">
        <v>70.929634146341471</v>
      </c>
      <c r="AL26" s="278">
        <v>71.048146341463436</v>
      </c>
      <c r="AM26" s="278">
        <v>71.154804878048779</v>
      </c>
      <c r="AN26" s="278">
        <v>71.262560975609773</v>
      </c>
      <c r="AO26" s="278">
        <v>71.390439024390247</v>
      </c>
      <c r="AP26" s="278">
        <v>71.549878048780499</v>
      </c>
      <c r="AQ26" s="278">
        <v>71.747878048780493</v>
      </c>
      <c r="AR26" s="278">
        <v>71.984365853658545</v>
      </c>
      <c r="AS26" s="278">
        <v>72.254292682926845</v>
      </c>
      <c r="AT26" s="278">
        <v>72.54509756097562</v>
      </c>
      <c r="AU26" s="278">
        <v>72.84126829268294</v>
      </c>
      <c r="AV26" s="278">
        <v>73.127292682926836</v>
      </c>
      <c r="AW26" s="278">
        <v>73.394658536585368</v>
      </c>
      <c r="AX26" s="278">
        <v>73.63936585365856</v>
      </c>
      <c r="AY26" s="278">
        <v>73.859463414634149</v>
      </c>
      <c r="AZ26" s="278">
        <v>74.061463414634161</v>
      </c>
      <c r="BA26" s="278">
        <v>74.250951219512203</v>
      </c>
      <c r="BB26" s="278">
        <v>74.428414634146364</v>
      </c>
      <c r="BC26" s="278">
        <v>74.596902439024404</v>
      </c>
      <c r="BD26" s="278">
        <v>74.757926829268314</v>
      </c>
      <c r="BE26" s="278">
        <v>74.913975609756093</v>
      </c>
      <c r="BF26" s="278">
        <v>75.066536585365867</v>
      </c>
      <c r="BG26" s="278">
        <v>75.217634146341467</v>
      </c>
      <c r="BH26" s="278">
        <v>75.368780487804898</v>
      </c>
    </row>
    <row r="27" spans="1:60" ht="15" x14ac:dyDescent="0.25">
      <c r="A27" s="278" t="s">
        <v>129</v>
      </c>
      <c r="B27" s="278" t="s">
        <v>130</v>
      </c>
      <c r="C27" s="278" t="s">
        <v>85</v>
      </c>
      <c r="D27" s="278" t="s">
        <v>86</v>
      </c>
      <c r="E27" s="278">
        <v>60.270731707317083</v>
      </c>
      <c r="F27" s="278">
        <v>60.936048780487816</v>
      </c>
      <c r="G27" s="278">
        <v>61.562902439024398</v>
      </c>
      <c r="H27" s="278">
        <v>62.158268292682934</v>
      </c>
      <c r="I27" s="278">
        <v>62.730097560975615</v>
      </c>
      <c r="J27" s="278">
        <v>63.289414634146333</v>
      </c>
      <c r="K27" s="278">
        <v>63.843292682926844</v>
      </c>
      <c r="L27" s="278">
        <v>64.396268292682933</v>
      </c>
      <c r="M27" s="278">
        <v>64.949829268292689</v>
      </c>
      <c r="N27" s="278">
        <v>65.504487804878053</v>
      </c>
      <c r="O27" s="278">
        <v>66.062146341463418</v>
      </c>
      <c r="P27" s="278">
        <v>66.621731707317068</v>
      </c>
      <c r="Q27" s="278">
        <v>67.175658536585374</v>
      </c>
      <c r="R27" s="278">
        <v>67.713390243902452</v>
      </c>
      <c r="S27" s="278">
        <v>68.226926829268308</v>
      </c>
      <c r="T27" s="278">
        <v>68.700268292682935</v>
      </c>
      <c r="U27" s="278">
        <v>69.1169024390244</v>
      </c>
      <c r="V27" s="278">
        <v>69.472926829268303</v>
      </c>
      <c r="W27" s="278">
        <v>69.767951219512213</v>
      </c>
      <c r="X27" s="278">
        <v>70.007585365853657</v>
      </c>
      <c r="Y27" s="278">
        <v>70.21358536585366</v>
      </c>
      <c r="Z27" s="278">
        <v>70.417756097560982</v>
      </c>
      <c r="AA27" s="278">
        <v>70.637170731707315</v>
      </c>
      <c r="AB27" s="278">
        <v>70.878682926829271</v>
      </c>
      <c r="AC27" s="278">
        <v>71.132560975609763</v>
      </c>
      <c r="AD27" s="278">
        <v>71.352073170731714</v>
      </c>
      <c r="AE27" s="278">
        <v>71.47436585365854</v>
      </c>
      <c r="AF27" s="278">
        <v>71.46343902439024</v>
      </c>
      <c r="AG27" s="278">
        <v>71.316780487804877</v>
      </c>
      <c r="AH27" s="278">
        <v>71.063707317073181</v>
      </c>
      <c r="AI27" s="278">
        <v>70.780292682926842</v>
      </c>
      <c r="AJ27" s="278">
        <v>70.569390243902461</v>
      </c>
      <c r="AK27" s="278">
        <v>70.514146341463416</v>
      </c>
      <c r="AL27" s="278">
        <v>70.665219512195122</v>
      </c>
      <c r="AM27" s="278">
        <v>71.026097560975614</v>
      </c>
      <c r="AN27" s="278">
        <v>71.563170731707316</v>
      </c>
      <c r="AO27" s="278">
        <v>72.206853658536588</v>
      </c>
      <c r="AP27" s="278">
        <v>72.85775609756098</v>
      </c>
      <c r="AQ27" s="278">
        <v>73.437317073170732</v>
      </c>
      <c r="AR27" s="278">
        <v>73.910634146341465</v>
      </c>
      <c r="AS27" s="278">
        <v>74.262219512195131</v>
      </c>
      <c r="AT27" s="278">
        <v>74.501926829268299</v>
      </c>
      <c r="AU27" s="278">
        <v>74.675585365853664</v>
      </c>
      <c r="AV27" s="278">
        <v>74.822365853658539</v>
      </c>
      <c r="AW27" s="278">
        <v>74.955975609756109</v>
      </c>
      <c r="AX27" s="278">
        <v>75.087536585365882</v>
      </c>
      <c r="AY27" s="278">
        <v>75.222951219512211</v>
      </c>
      <c r="AZ27" s="278">
        <v>75.359512195121951</v>
      </c>
      <c r="BA27" s="278">
        <v>75.498000000000019</v>
      </c>
      <c r="BB27" s="278">
        <v>75.641414634146344</v>
      </c>
      <c r="BC27" s="278">
        <v>75.793731707317093</v>
      </c>
      <c r="BD27" s="278">
        <v>75.953463414634157</v>
      </c>
      <c r="BE27" s="278">
        <v>76.120146341463439</v>
      </c>
      <c r="BF27" s="278">
        <v>76.290341463414634</v>
      </c>
      <c r="BG27" s="278">
        <v>76.463560975609767</v>
      </c>
      <c r="BH27" s="278">
        <v>76.640292682926827</v>
      </c>
    </row>
    <row r="28" spans="1:60" ht="15" x14ac:dyDescent="0.25">
      <c r="A28" s="278" t="s">
        <v>131</v>
      </c>
      <c r="B28" s="278" t="s">
        <v>132</v>
      </c>
      <c r="C28" s="278" t="s">
        <v>85</v>
      </c>
      <c r="D28" s="278" t="s">
        <v>86</v>
      </c>
      <c r="E28" s="278">
        <v>67.708097560975617</v>
      </c>
      <c r="F28" s="278">
        <v>68.21265853658538</v>
      </c>
      <c r="G28" s="278">
        <v>68.635829268292696</v>
      </c>
      <c r="H28" s="278">
        <v>68.992073170731715</v>
      </c>
      <c r="I28" s="278">
        <v>69.289926829268296</v>
      </c>
      <c r="J28" s="278">
        <v>69.537414634146359</v>
      </c>
      <c r="K28" s="278">
        <v>69.734609756097555</v>
      </c>
      <c r="L28" s="278">
        <v>69.881658536585377</v>
      </c>
      <c r="M28" s="278">
        <v>69.982634146341482</v>
      </c>
      <c r="N28" s="278">
        <v>70.045146341463436</v>
      </c>
      <c r="O28" s="278">
        <v>70.079243902439018</v>
      </c>
      <c r="P28" s="278">
        <v>70.093000000000004</v>
      </c>
      <c r="Q28" s="278">
        <v>70.092414634146365</v>
      </c>
      <c r="R28" s="278">
        <v>70.08243902439024</v>
      </c>
      <c r="S28" s="278">
        <v>70.068073170731722</v>
      </c>
      <c r="T28" s="278">
        <v>70.048268292682934</v>
      </c>
      <c r="U28" s="278">
        <v>70.015902439024401</v>
      </c>
      <c r="V28" s="278">
        <v>69.967414634146351</v>
      </c>
      <c r="W28" s="278">
        <v>69.90631707317074</v>
      </c>
      <c r="X28" s="278">
        <v>69.841634146341477</v>
      </c>
      <c r="Y28" s="278">
        <v>69.802024390243915</v>
      </c>
      <c r="Z28" s="278">
        <v>69.819170731707317</v>
      </c>
      <c r="AA28" s="278">
        <v>69.908219512195117</v>
      </c>
      <c r="AB28" s="278">
        <v>70.06465853658537</v>
      </c>
      <c r="AC28" s="278">
        <v>70.27192682926831</v>
      </c>
      <c r="AD28" s="278">
        <v>70.992682926829289</v>
      </c>
      <c r="AE28" s="278">
        <v>71.549512195121963</v>
      </c>
      <c r="AF28" s="278">
        <v>70.990243902439019</v>
      </c>
      <c r="AG28" s="278">
        <v>71.341463414634148</v>
      </c>
      <c r="AH28" s="278">
        <v>71.482926829268308</v>
      </c>
      <c r="AI28" s="278">
        <v>70.836585365853651</v>
      </c>
      <c r="AJ28" s="278">
        <v>70.378048780487816</v>
      </c>
      <c r="AK28" s="278">
        <v>70.021951219512204</v>
      </c>
      <c r="AL28" s="278">
        <v>68.970731707317071</v>
      </c>
      <c r="AM28" s="278">
        <v>68.768292682926827</v>
      </c>
      <c r="AN28" s="278">
        <v>68.460975609756105</v>
      </c>
      <c r="AO28" s="278">
        <v>68.512195121951223</v>
      </c>
      <c r="AP28" s="278">
        <v>68.460975609756105</v>
      </c>
      <c r="AQ28" s="278">
        <v>68.407317073170745</v>
      </c>
      <c r="AR28" s="278">
        <v>67.907317073170745</v>
      </c>
      <c r="AS28" s="278">
        <v>68.912195121951228</v>
      </c>
      <c r="AT28" s="278">
        <v>68.507317073170739</v>
      </c>
      <c r="AU28" s="278">
        <v>68.056097560975616</v>
      </c>
      <c r="AV28" s="278">
        <v>68.553658536585388</v>
      </c>
      <c r="AW28" s="278">
        <v>68.956097560975621</v>
      </c>
      <c r="AX28" s="278">
        <v>68.851219512195115</v>
      </c>
      <c r="AY28" s="278">
        <v>69.404878048780489</v>
      </c>
      <c r="AZ28" s="278">
        <v>70.207317073170742</v>
      </c>
      <c r="BA28" s="278">
        <v>70.456097560975621</v>
      </c>
      <c r="BB28" s="278">
        <v>70.407317073170745</v>
      </c>
      <c r="BC28" s="278">
        <v>70.404878048780489</v>
      </c>
      <c r="BD28" s="278">
        <v>70.553658536585374</v>
      </c>
      <c r="BE28" s="278">
        <v>71.965853658536574</v>
      </c>
      <c r="BF28" s="278">
        <v>72.470731707317071</v>
      </c>
      <c r="BG28" s="278">
        <v>72.970731707317086</v>
      </c>
      <c r="BH28" s="278">
        <v>73.624390243902454</v>
      </c>
    </row>
    <row r="29" spans="1:60" ht="15" x14ac:dyDescent="0.25">
      <c r="A29" s="278" t="s">
        <v>133</v>
      </c>
      <c r="B29" s="278" t="s">
        <v>134</v>
      </c>
      <c r="C29" s="278" t="s">
        <v>85</v>
      </c>
      <c r="D29" s="278" t="s">
        <v>86</v>
      </c>
      <c r="E29" s="278">
        <v>59.961365853658542</v>
      </c>
      <c r="F29" s="278">
        <v>60.512780487804882</v>
      </c>
      <c r="G29" s="278">
        <v>61.074341463414648</v>
      </c>
      <c r="H29" s="278">
        <v>61.646048780487817</v>
      </c>
      <c r="I29" s="278">
        <v>62.224829268292687</v>
      </c>
      <c r="J29" s="278">
        <v>62.806121951219524</v>
      </c>
      <c r="K29" s="278">
        <v>63.385341463414647</v>
      </c>
      <c r="L29" s="278">
        <v>63.954390243902452</v>
      </c>
      <c r="M29" s="278">
        <v>64.507707317073184</v>
      </c>
      <c r="N29" s="278">
        <v>65.039195121951224</v>
      </c>
      <c r="O29" s="278">
        <v>65.546268292682925</v>
      </c>
      <c r="P29" s="278">
        <v>66.026317073170731</v>
      </c>
      <c r="Q29" s="278">
        <v>66.480902439024405</v>
      </c>
      <c r="R29" s="278">
        <v>66.912097560975624</v>
      </c>
      <c r="S29" s="278">
        <v>67.324000000000012</v>
      </c>
      <c r="T29" s="278">
        <v>67.71875609756097</v>
      </c>
      <c r="U29" s="278">
        <v>68.102097560975622</v>
      </c>
      <c r="V29" s="278">
        <v>68.478146341463415</v>
      </c>
      <c r="W29" s="278">
        <v>68.847024390243902</v>
      </c>
      <c r="X29" s="278">
        <v>69.208756097560979</v>
      </c>
      <c r="Y29" s="278">
        <v>69.566365853658539</v>
      </c>
      <c r="Z29" s="278">
        <v>69.919756097560978</v>
      </c>
      <c r="AA29" s="278">
        <v>70.264268292682942</v>
      </c>
      <c r="AB29" s="278">
        <v>70.589268292682931</v>
      </c>
      <c r="AC29" s="278">
        <v>70.883170731707324</v>
      </c>
      <c r="AD29" s="278">
        <v>71.131365853658536</v>
      </c>
      <c r="AE29" s="278">
        <v>71.31734146341465</v>
      </c>
      <c r="AF29" s="278">
        <v>71.430585365853673</v>
      </c>
      <c r="AG29" s="278">
        <v>71.465609756097564</v>
      </c>
      <c r="AH29" s="278">
        <v>71.41848780487804</v>
      </c>
      <c r="AI29" s="278">
        <v>71.283731707317088</v>
      </c>
      <c r="AJ29" s="278">
        <v>71.05441463414634</v>
      </c>
      <c r="AK29" s="278">
        <v>70.74660975609757</v>
      </c>
      <c r="AL29" s="278">
        <v>70.382390243902435</v>
      </c>
      <c r="AM29" s="278">
        <v>69.986292682926845</v>
      </c>
      <c r="AN29" s="278">
        <v>69.588780487804883</v>
      </c>
      <c r="AO29" s="278">
        <v>69.219804878048791</v>
      </c>
      <c r="AP29" s="278">
        <v>68.901853658536595</v>
      </c>
      <c r="AQ29" s="278">
        <v>68.653902439024392</v>
      </c>
      <c r="AR29" s="278">
        <v>68.489512195121961</v>
      </c>
      <c r="AS29" s="278">
        <v>68.418878048780513</v>
      </c>
      <c r="AT29" s="278">
        <v>68.444121951219515</v>
      </c>
      <c r="AU29" s="278">
        <v>68.544365853658547</v>
      </c>
      <c r="AV29" s="278">
        <v>68.697121951219529</v>
      </c>
      <c r="AW29" s="278">
        <v>68.884829268292691</v>
      </c>
      <c r="AX29" s="278">
        <v>69.085365853658544</v>
      </c>
      <c r="AY29" s="278">
        <v>69.275975609756117</v>
      </c>
      <c r="AZ29" s="278">
        <v>69.44348780487806</v>
      </c>
      <c r="BA29" s="278">
        <v>69.579707317073172</v>
      </c>
      <c r="BB29" s="278">
        <v>69.683560975609765</v>
      </c>
      <c r="BC29" s="278">
        <v>69.762024390243923</v>
      </c>
      <c r="BD29" s="278">
        <v>69.830170731707341</v>
      </c>
      <c r="BE29" s="278">
        <v>69.908658536585364</v>
      </c>
      <c r="BF29" s="278">
        <v>70.013073170731715</v>
      </c>
      <c r="BG29" s="278">
        <v>70.147512195121962</v>
      </c>
      <c r="BH29" s="278">
        <v>70.310975609756099</v>
      </c>
    </row>
    <row r="30" spans="1:60" ht="15" x14ac:dyDescent="0.25">
      <c r="A30" s="278" t="s">
        <v>135</v>
      </c>
      <c r="B30" s="278" t="s">
        <v>136</v>
      </c>
      <c r="C30" s="278" t="s">
        <v>85</v>
      </c>
      <c r="D30" s="278" t="s">
        <v>86</v>
      </c>
      <c r="E30" s="278"/>
      <c r="F30" s="278"/>
      <c r="G30" s="278"/>
      <c r="H30" s="278"/>
      <c r="I30" s="278"/>
      <c r="J30" s="278">
        <v>68.897804878048788</v>
      </c>
      <c r="K30" s="278"/>
      <c r="L30" s="278"/>
      <c r="M30" s="278"/>
      <c r="N30" s="278"/>
      <c r="O30" s="278">
        <v>70.290000000000006</v>
      </c>
      <c r="P30" s="278"/>
      <c r="Q30" s="278"/>
      <c r="R30" s="278"/>
      <c r="S30" s="278"/>
      <c r="T30" s="278"/>
      <c r="U30" s="278"/>
      <c r="V30" s="278"/>
      <c r="W30" s="278"/>
      <c r="X30" s="278"/>
      <c r="Y30" s="278">
        <v>72.304634146341456</v>
      </c>
      <c r="Z30" s="278"/>
      <c r="AA30" s="278"/>
      <c r="AB30" s="278"/>
      <c r="AC30" s="278"/>
      <c r="AD30" s="278"/>
      <c r="AE30" s="278"/>
      <c r="AF30" s="278"/>
      <c r="AG30" s="278"/>
      <c r="AH30" s="278"/>
      <c r="AI30" s="278"/>
      <c r="AJ30" s="278">
        <v>74.029512195121967</v>
      </c>
      <c r="AK30" s="278"/>
      <c r="AL30" s="278"/>
      <c r="AM30" s="278"/>
      <c r="AN30" s="278"/>
      <c r="AO30" s="278"/>
      <c r="AP30" s="278"/>
      <c r="AQ30" s="278"/>
      <c r="AR30" s="278"/>
      <c r="AS30" s="278">
        <v>77.885365853658541</v>
      </c>
      <c r="AT30" s="278">
        <v>77.885365853658541</v>
      </c>
      <c r="AU30" s="278">
        <v>78.087804878048786</v>
      </c>
      <c r="AV30" s="278">
        <v>78.334146341463409</v>
      </c>
      <c r="AW30" s="278">
        <v>78.48536585365855</v>
      </c>
      <c r="AX30" s="278">
        <v>78.685365853658553</v>
      </c>
      <c r="AY30" s="278">
        <v>78.887804878048797</v>
      </c>
      <c r="AZ30" s="278">
        <v>78.934146341463418</v>
      </c>
      <c r="BA30" s="278">
        <v>79.236585365853671</v>
      </c>
      <c r="BB30" s="278">
        <v>79.388439024390252</v>
      </c>
      <c r="BC30" s="278">
        <v>79.288536585365847</v>
      </c>
      <c r="BD30" s="278">
        <v>81.152682926829272</v>
      </c>
      <c r="BE30" s="278">
        <v>81.677804878048789</v>
      </c>
      <c r="BF30" s="278">
        <v>80.572439024390249</v>
      </c>
      <c r="BG30" s="278">
        <v>80.797317073170746</v>
      </c>
      <c r="BH30" s="278">
        <v>81.012195121951223</v>
      </c>
    </row>
    <row r="31" spans="1:60" ht="15" x14ac:dyDescent="0.25">
      <c r="A31" s="278" t="s">
        <v>137</v>
      </c>
      <c r="B31" s="278" t="s">
        <v>138</v>
      </c>
      <c r="C31" s="278" t="s">
        <v>85</v>
      </c>
      <c r="D31" s="278" t="s">
        <v>86</v>
      </c>
      <c r="E31" s="278">
        <v>42.118317073170736</v>
      </c>
      <c r="F31" s="278">
        <v>42.433439024390246</v>
      </c>
      <c r="G31" s="278">
        <v>42.757048780487807</v>
      </c>
      <c r="H31" s="278">
        <v>43.089146341463419</v>
      </c>
      <c r="I31" s="278">
        <v>43.430219512195123</v>
      </c>
      <c r="J31" s="278">
        <v>43.779780487804885</v>
      </c>
      <c r="K31" s="278">
        <v>44.137804878048783</v>
      </c>
      <c r="L31" s="278">
        <v>44.50480487804878</v>
      </c>
      <c r="M31" s="278">
        <v>44.879756097560978</v>
      </c>
      <c r="N31" s="278">
        <v>45.263682926829269</v>
      </c>
      <c r="O31" s="278">
        <v>45.65556097560976</v>
      </c>
      <c r="P31" s="278">
        <v>46.055390243902451</v>
      </c>
      <c r="Q31" s="278">
        <v>46.463219512195124</v>
      </c>
      <c r="R31" s="278">
        <v>46.878512195121964</v>
      </c>
      <c r="S31" s="278">
        <v>47.302292682926833</v>
      </c>
      <c r="T31" s="278">
        <v>47.733024390243905</v>
      </c>
      <c r="U31" s="278">
        <v>48.171731707317079</v>
      </c>
      <c r="V31" s="278">
        <v>48.618902439024396</v>
      </c>
      <c r="W31" s="278">
        <v>49.073024390243908</v>
      </c>
      <c r="X31" s="278">
        <v>49.534609756097566</v>
      </c>
      <c r="Y31" s="278">
        <v>50.004146341463418</v>
      </c>
      <c r="Z31" s="278">
        <v>50.48214634146342</v>
      </c>
      <c r="AA31" s="278">
        <v>50.968097560975615</v>
      </c>
      <c r="AB31" s="278">
        <v>51.461536585365856</v>
      </c>
      <c r="AC31" s="278">
        <v>51.962926829268298</v>
      </c>
      <c r="AD31" s="278">
        <v>52.470804878048789</v>
      </c>
      <c r="AE31" s="278">
        <v>52.985658536585369</v>
      </c>
      <c r="AF31" s="278">
        <v>53.507975609756102</v>
      </c>
      <c r="AG31" s="278">
        <v>54.035268292682929</v>
      </c>
      <c r="AH31" s="278">
        <v>54.569048780487812</v>
      </c>
      <c r="AI31" s="278">
        <v>55.10729268292684</v>
      </c>
      <c r="AJ31" s="278">
        <v>55.650024390243907</v>
      </c>
      <c r="AK31" s="278">
        <v>56.198243902439032</v>
      </c>
      <c r="AL31" s="278">
        <v>56.749439024390256</v>
      </c>
      <c r="AM31" s="278">
        <v>57.305121951219526</v>
      </c>
      <c r="AN31" s="278">
        <v>57.86329268292684</v>
      </c>
      <c r="AO31" s="278">
        <v>58.424951219512202</v>
      </c>
      <c r="AP31" s="278">
        <v>58.988609756097567</v>
      </c>
      <c r="AQ31" s="278">
        <v>59.554268292682934</v>
      </c>
      <c r="AR31" s="278">
        <v>60.12141463414634</v>
      </c>
      <c r="AS31" s="278">
        <v>60.690048780487814</v>
      </c>
      <c r="AT31" s="278">
        <v>61.259195121951223</v>
      </c>
      <c r="AU31" s="278">
        <v>61.828829268292687</v>
      </c>
      <c r="AV31" s="278">
        <v>62.398975609756107</v>
      </c>
      <c r="AW31" s="278">
        <v>62.968634146341472</v>
      </c>
      <c r="AX31" s="278">
        <v>63.539780487804883</v>
      </c>
      <c r="AY31" s="278">
        <v>64.114951219512207</v>
      </c>
      <c r="AZ31" s="278">
        <v>64.693634146341481</v>
      </c>
      <c r="BA31" s="278">
        <v>65.272829268292696</v>
      </c>
      <c r="BB31" s="278">
        <v>65.846560975609762</v>
      </c>
      <c r="BC31" s="278">
        <v>66.405804878048784</v>
      </c>
      <c r="BD31" s="278">
        <v>66.941609756097563</v>
      </c>
      <c r="BE31" s="278">
        <v>67.446951219512201</v>
      </c>
      <c r="BF31" s="278">
        <v>67.917365853658538</v>
      </c>
      <c r="BG31" s="278">
        <v>68.350317073170743</v>
      </c>
      <c r="BH31" s="278">
        <v>68.749804878048792</v>
      </c>
    </row>
    <row r="32" spans="1:60" s="26" customFormat="1" ht="15" x14ac:dyDescent="0.25">
      <c r="A32" s="275" t="s">
        <v>139</v>
      </c>
      <c r="B32" s="275" t="s">
        <v>140</v>
      </c>
      <c r="C32" s="275" t="s">
        <v>85</v>
      </c>
      <c r="D32" s="275" t="s">
        <v>86</v>
      </c>
      <c r="E32" s="275">
        <v>54.213024390243909</v>
      </c>
      <c r="F32" s="275">
        <v>54.726756097560987</v>
      </c>
      <c r="G32" s="275">
        <v>55.244707317073178</v>
      </c>
      <c r="H32" s="275">
        <v>55.7609268292683</v>
      </c>
      <c r="I32" s="275">
        <v>56.271512195121957</v>
      </c>
      <c r="J32" s="275">
        <v>56.775439024390252</v>
      </c>
      <c r="K32" s="275">
        <v>57.273268292682936</v>
      </c>
      <c r="L32" s="275">
        <v>57.764512195121952</v>
      </c>
      <c r="M32" s="275">
        <v>58.246243902439026</v>
      </c>
      <c r="N32" s="275">
        <v>58.713560975609759</v>
      </c>
      <c r="O32" s="275">
        <v>59.155585365853668</v>
      </c>
      <c r="P32" s="275">
        <v>59.562463414634152</v>
      </c>
      <c r="Q32" s="275">
        <v>59.929243902439033</v>
      </c>
      <c r="R32" s="275">
        <v>60.255439024390249</v>
      </c>
      <c r="S32" s="275">
        <v>60.54451219512196</v>
      </c>
      <c r="T32" s="275">
        <v>60.802926829268301</v>
      </c>
      <c r="U32" s="275">
        <v>61.041073170731714</v>
      </c>
      <c r="V32" s="275">
        <v>61.271780487804875</v>
      </c>
      <c r="W32" s="275">
        <v>61.506951219512196</v>
      </c>
      <c r="X32" s="275">
        <v>61.754975609756102</v>
      </c>
      <c r="Y32" s="275">
        <v>62.020292682926843</v>
      </c>
      <c r="Z32" s="275">
        <v>62.30387804878049</v>
      </c>
      <c r="AA32" s="275">
        <v>62.602243902439028</v>
      </c>
      <c r="AB32" s="275">
        <v>62.911463414634156</v>
      </c>
      <c r="AC32" s="275">
        <v>63.232073170731717</v>
      </c>
      <c r="AD32" s="275">
        <v>63.562560975609756</v>
      </c>
      <c r="AE32" s="275">
        <v>63.900463414634146</v>
      </c>
      <c r="AF32" s="275">
        <v>64.245829268292681</v>
      </c>
      <c r="AG32" s="275">
        <v>64.598219512195129</v>
      </c>
      <c r="AH32" s="275">
        <v>64.961195121951235</v>
      </c>
      <c r="AI32" s="275">
        <v>65.340317073170738</v>
      </c>
      <c r="AJ32" s="275">
        <v>65.742682926829275</v>
      </c>
      <c r="AK32" s="275">
        <v>66.171804878048789</v>
      </c>
      <c r="AL32" s="275">
        <v>66.627682926829266</v>
      </c>
      <c r="AM32" s="275">
        <v>67.106829268292699</v>
      </c>
      <c r="AN32" s="275">
        <v>67.60168292682927</v>
      </c>
      <c r="AO32" s="275">
        <v>68.104731707317072</v>
      </c>
      <c r="AP32" s="275">
        <v>68.605853658536589</v>
      </c>
      <c r="AQ32" s="275">
        <v>69.095048780487801</v>
      </c>
      <c r="AR32" s="275">
        <v>69.567219512195123</v>
      </c>
      <c r="AS32" s="275">
        <v>70.016390243902435</v>
      </c>
      <c r="AT32" s="275">
        <v>70.442560975609766</v>
      </c>
      <c r="AU32" s="275">
        <v>70.849219512195134</v>
      </c>
      <c r="AV32" s="275">
        <v>71.240439024390255</v>
      </c>
      <c r="AW32" s="275">
        <v>71.618195121951217</v>
      </c>
      <c r="AX32" s="275">
        <v>71.986000000000004</v>
      </c>
      <c r="AY32" s="275">
        <v>72.349341463414632</v>
      </c>
      <c r="AZ32" s="275">
        <v>72.70973170731709</v>
      </c>
      <c r="BA32" s="275">
        <v>73.068658536585374</v>
      </c>
      <c r="BB32" s="275">
        <v>73.423097560975606</v>
      </c>
      <c r="BC32" s="275">
        <v>73.769560975609764</v>
      </c>
      <c r="BD32" s="275">
        <v>74.100512195121951</v>
      </c>
      <c r="BE32" s="275">
        <v>74.410439024390257</v>
      </c>
      <c r="BF32" s="275">
        <v>74.69634146341464</v>
      </c>
      <c r="BG32" s="275">
        <v>74.958243902439037</v>
      </c>
      <c r="BH32" s="275">
        <v>75.199121951219524</v>
      </c>
    </row>
    <row r="33" spans="1:60" ht="15" x14ac:dyDescent="0.25">
      <c r="A33" s="278" t="s">
        <v>141</v>
      </c>
      <c r="B33" s="278" t="s">
        <v>142</v>
      </c>
      <c r="C33" s="278" t="s">
        <v>85</v>
      </c>
      <c r="D33" s="278" t="s">
        <v>86</v>
      </c>
      <c r="E33" s="278">
        <v>60.738048780487816</v>
      </c>
      <c r="F33" s="278">
        <v>61.215097560975614</v>
      </c>
      <c r="G33" s="278">
        <v>61.696170731707326</v>
      </c>
      <c r="H33" s="278">
        <v>62.182268292682927</v>
      </c>
      <c r="I33" s="278">
        <v>62.67287804878049</v>
      </c>
      <c r="J33" s="278">
        <v>63.161024390243902</v>
      </c>
      <c r="K33" s="278">
        <v>63.638634146341474</v>
      </c>
      <c r="L33" s="278">
        <v>64.098731707317086</v>
      </c>
      <c r="M33" s="278">
        <v>64.535268292682929</v>
      </c>
      <c r="N33" s="278">
        <v>64.945780487804882</v>
      </c>
      <c r="O33" s="278">
        <v>65.331243902439041</v>
      </c>
      <c r="P33" s="278">
        <v>65.695170731707321</v>
      </c>
      <c r="Q33" s="278">
        <v>66.044073170731721</v>
      </c>
      <c r="R33" s="278">
        <v>66.382487804878039</v>
      </c>
      <c r="S33" s="278">
        <v>66.714390243902443</v>
      </c>
      <c r="T33" s="278">
        <v>67.040804878048789</v>
      </c>
      <c r="U33" s="278">
        <v>67.362219512195139</v>
      </c>
      <c r="V33" s="278">
        <v>67.677146341463413</v>
      </c>
      <c r="W33" s="278">
        <v>67.984560975609767</v>
      </c>
      <c r="X33" s="278">
        <v>68.284463414634146</v>
      </c>
      <c r="Y33" s="278">
        <v>68.577365853658534</v>
      </c>
      <c r="Z33" s="278">
        <v>68.863780487804888</v>
      </c>
      <c r="AA33" s="278">
        <v>69.143682926829271</v>
      </c>
      <c r="AB33" s="278">
        <v>69.416609756097571</v>
      </c>
      <c r="AC33" s="278">
        <v>69.684024390243906</v>
      </c>
      <c r="AD33" s="278">
        <v>69.944951219512205</v>
      </c>
      <c r="AE33" s="278">
        <v>70.201365853658544</v>
      </c>
      <c r="AF33" s="278">
        <v>70.451780487804882</v>
      </c>
      <c r="AG33" s="278">
        <v>70.696682926829283</v>
      </c>
      <c r="AH33" s="278">
        <v>70.936585365853674</v>
      </c>
      <c r="AI33" s="278">
        <v>71.171951219512209</v>
      </c>
      <c r="AJ33" s="278">
        <v>71.403341463414634</v>
      </c>
      <c r="AK33" s="278">
        <v>71.631219512195131</v>
      </c>
      <c r="AL33" s="278">
        <v>71.854097560975617</v>
      </c>
      <c r="AM33" s="278">
        <v>72.072487804878065</v>
      </c>
      <c r="AN33" s="278">
        <v>72.28439024390245</v>
      </c>
      <c r="AO33" s="278">
        <v>72.488804878048796</v>
      </c>
      <c r="AP33" s="278">
        <v>72.684219512195142</v>
      </c>
      <c r="AQ33" s="278">
        <v>72.870658536585367</v>
      </c>
      <c r="AR33" s="278">
        <v>73.048585365853668</v>
      </c>
      <c r="AS33" s="278">
        <v>73.219512195121951</v>
      </c>
      <c r="AT33" s="278">
        <v>73.383926829268304</v>
      </c>
      <c r="AU33" s="278">
        <v>73.546317073170741</v>
      </c>
      <c r="AV33" s="278">
        <v>73.707170731707322</v>
      </c>
      <c r="AW33" s="278">
        <v>73.868024390243903</v>
      </c>
      <c r="AX33" s="278">
        <v>74.030341463414643</v>
      </c>
      <c r="AY33" s="278">
        <v>74.193634146341466</v>
      </c>
      <c r="AZ33" s="278">
        <v>74.357414634146352</v>
      </c>
      <c r="BA33" s="278">
        <v>74.521707317073179</v>
      </c>
      <c r="BB33" s="278">
        <v>74.685487804878065</v>
      </c>
      <c r="BC33" s="278">
        <v>74.848804878048796</v>
      </c>
      <c r="BD33" s="278">
        <v>75.010146341463425</v>
      </c>
      <c r="BE33" s="278">
        <v>75.170024390243924</v>
      </c>
      <c r="BF33" s="278">
        <v>75.327951219512201</v>
      </c>
      <c r="BG33" s="278">
        <v>75.483902439024391</v>
      </c>
      <c r="BH33" s="278">
        <v>75.637902439024401</v>
      </c>
    </row>
    <row r="34" spans="1:60" ht="15" x14ac:dyDescent="0.25">
      <c r="A34" s="278" t="s">
        <v>143</v>
      </c>
      <c r="B34" s="278" t="s">
        <v>144</v>
      </c>
      <c r="C34" s="278" t="s">
        <v>85</v>
      </c>
      <c r="D34" s="278" t="s">
        <v>86</v>
      </c>
      <c r="E34" s="278">
        <v>62.500365853658536</v>
      </c>
      <c r="F34" s="278">
        <v>63.048951219512197</v>
      </c>
      <c r="G34" s="278">
        <v>63.575902439024397</v>
      </c>
      <c r="H34" s="278">
        <v>64.07619512195123</v>
      </c>
      <c r="I34" s="278">
        <v>64.548317073170736</v>
      </c>
      <c r="J34" s="278">
        <v>64.992292682926831</v>
      </c>
      <c r="K34" s="278">
        <v>65.412121951219518</v>
      </c>
      <c r="L34" s="278">
        <v>65.814390243902437</v>
      </c>
      <c r="M34" s="278">
        <v>66.205146341463418</v>
      </c>
      <c r="N34" s="278">
        <v>66.588414634146346</v>
      </c>
      <c r="O34" s="278">
        <v>66.965195121951226</v>
      </c>
      <c r="P34" s="278">
        <v>67.335512195121964</v>
      </c>
      <c r="Q34" s="278">
        <v>67.698853658536592</v>
      </c>
      <c r="R34" s="278">
        <v>68.053682926829296</v>
      </c>
      <c r="S34" s="278">
        <v>68.400536585365856</v>
      </c>
      <c r="T34" s="278">
        <v>68.739390243902449</v>
      </c>
      <c r="U34" s="278">
        <v>69.071243902439022</v>
      </c>
      <c r="V34" s="278">
        <v>69.396097560975619</v>
      </c>
      <c r="W34" s="278">
        <v>69.713439024390254</v>
      </c>
      <c r="X34" s="278">
        <v>70.024804878048784</v>
      </c>
      <c r="Y34" s="278">
        <v>70.32965853658537</v>
      </c>
      <c r="Z34" s="278">
        <v>70.627512195121966</v>
      </c>
      <c r="AA34" s="278">
        <v>70.919365853658547</v>
      </c>
      <c r="AB34" s="278">
        <v>71.206219512195133</v>
      </c>
      <c r="AC34" s="278">
        <v>71.486073170731714</v>
      </c>
      <c r="AD34" s="278">
        <v>71.759926829268295</v>
      </c>
      <c r="AE34" s="278">
        <v>72.02878048780488</v>
      </c>
      <c r="AF34" s="278">
        <v>72.29263414634147</v>
      </c>
      <c r="AG34" s="278">
        <v>72.55048780487806</v>
      </c>
      <c r="AH34" s="278">
        <v>72.80334146341464</v>
      </c>
      <c r="AI34" s="278">
        <v>73.051195121951224</v>
      </c>
      <c r="AJ34" s="278">
        <v>73.295048780487818</v>
      </c>
      <c r="AK34" s="278">
        <v>73.533390243902446</v>
      </c>
      <c r="AL34" s="278">
        <v>73.767243902439034</v>
      </c>
      <c r="AM34" s="278">
        <v>73.997097560975618</v>
      </c>
      <c r="AN34" s="278">
        <v>74.222951219512197</v>
      </c>
      <c r="AO34" s="278">
        <v>74.444317073170751</v>
      </c>
      <c r="AP34" s="278">
        <v>74.662170731707334</v>
      </c>
      <c r="AQ34" s="278">
        <v>74.87553658536585</v>
      </c>
      <c r="AR34" s="278">
        <v>75.08541463414636</v>
      </c>
      <c r="AS34" s="278">
        <v>75.294780487804886</v>
      </c>
      <c r="AT34" s="278">
        <v>75.507658536585382</v>
      </c>
      <c r="AU34" s="278">
        <v>75.723024390243907</v>
      </c>
      <c r="AV34" s="278">
        <v>75.938878048780495</v>
      </c>
      <c r="AW34" s="278">
        <v>76.149219512195131</v>
      </c>
      <c r="AX34" s="278">
        <v>76.341585365853661</v>
      </c>
      <c r="AY34" s="278">
        <v>76.500439024390246</v>
      </c>
      <c r="AZ34" s="278">
        <v>76.619341463414656</v>
      </c>
      <c r="BA34" s="278">
        <v>76.695756097560974</v>
      </c>
      <c r="BB34" s="278">
        <v>76.736707317073169</v>
      </c>
      <c r="BC34" s="278">
        <v>76.754195121951227</v>
      </c>
      <c r="BD34" s="278">
        <v>76.767195121951218</v>
      </c>
      <c r="BE34" s="278">
        <v>76.795195121951238</v>
      </c>
      <c r="BF34" s="278">
        <v>76.851219512195129</v>
      </c>
      <c r="BG34" s="278">
        <v>76.941731707317075</v>
      </c>
      <c r="BH34" s="278">
        <v>77.066756097560983</v>
      </c>
    </row>
    <row r="35" spans="1:60" ht="15" x14ac:dyDescent="0.25">
      <c r="A35" s="278" t="s">
        <v>145</v>
      </c>
      <c r="B35" s="278" t="s">
        <v>146</v>
      </c>
      <c r="C35" s="278" t="s">
        <v>85</v>
      </c>
      <c r="D35" s="278" t="s">
        <v>86</v>
      </c>
      <c r="E35" s="278">
        <v>34.52339024390244</v>
      </c>
      <c r="F35" s="278">
        <v>34.886731707317082</v>
      </c>
      <c r="G35" s="278">
        <v>35.288170731707318</v>
      </c>
      <c r="H35" s="278">
        <v>35.73221951219513</v>
      </c>
      <c r="I35" s="278">
        <v>36.217902439024392</v>
      </c>
      <c r="J35" s="278">
        <v>36.743219512195125</v>
      </c>
      <c r="K35" s="278">
        <v>37.301097560975613</v>
      </c>
      <c r="L35" s="278">
        <v>37.879463414634152</v>
      </c>
      <c r="M35" s="278">
        <v>38.46731707317074</v>
      </c>
      <c r="N35" s="278">
        <v>39.055658536585369</v>
      </c>
      <c r="O35" s="278">
        <v>39.63451219512195</v>
      </c>
      <c r="P35" s="278">
        <v>40.193975609756102</v>
      </c>
      <c r="Q35" s="278">
        <v>40.73507317073171</v>
      </c>
      <c r="R35" s="278">
        <v>41.262878048780493</v>
      </c>
      <c r="S35" s="278">
        <v>41.783341463414644</v>
      </c>
      <c r="T35" s="278">
        <v>42.309439024390251</v>
      </c>
      <c r="U35" s="278">
        <v>42.858634146341466</v>
      </c>
      <c r="V35" s="278">
        <v>43.443829268292689</v>
      </c>
      <c r="W35" s="278">
        <v>44.072487804878058</v>
      </c>
      <c r="X35" s="278">
        <v>44.746560975609754</v>
      </c>
      <c r="Y35" s="278">
        <v>45.459024390243904</v>
      </c>
      <c r="Z35" s="278">
        <v>46.198414634146346</v>
      </c>
      <c r="AA35" s="278">
        <v>46.948756097560981</v>
      </c>
      <c r="AB35" s="278">
        <v>47.696585365853657</v>
      </c>
      <c r="AC35" s="278">
        <v>48.436414634146338</v>
      </c>
      <c r="AD35" s="278">
        <v>49.168243902439038</v>
      </c>
      <c r="AE35" s="278">
        <v>49.89558536585367</v>
      </c>
      <c r="AF35" s="278">
        <v>50.626439024390244</v>
      </c>
      <c r="AG35" s="278">
        <v>51.366292682926833</v>
      </c>
      <c r="AH35" s="278">
        <v>52.11568292682928</v>
      </c>
      <c r="AI35" s="278">
        <v>52.872073170731717</v>
      </c>
      <c r="AJ35" s="278">
        <v>53.630463414634157</v>
      </c>
      <c r="AK35" s="278">
        <v>54.385878048780491</v>
      </c>
      <c r="AL35" s="278">
        <v>55.138780487804887</v>
      </c>
      <c r="AM35" s="278">
        <v>55.889170731707324</v>
      </c>
      <c r="AN35" s="278">
        <v>56.647536585365863</v>
      </c>
      <c r="AO35" s="278">
        <v>57.422341463414639</v>
      </c>
      <c r="AP35" s="278">
        <v>58.221097560975615</v>
      </c>
      <c r="AQ35" s="278">
        <v>59.044780487804886</v>
      </c>
      <c r="AR35" s="278">
        <v>59.888902439024392</v>
      </c>
      <c r="AS35" s="278">
        <v>60.748439024390251</v>
      </c>
      <c r="AT35" s="278">
        <v>61.614439024390251</v>
      </c>
      <c r="AU35" s="278">
        <v>62.473878048780492</v>
      </c>
      <c r="AV35" s="278">
        <v>63.311292682926833</v>
      </c>
      <c r="AW35" s="278">
        <v>64.114707317073183</v>
      </c>
      <c r="AX35" s="278">
        <v>64.869658536585376</v>
      </c>
      <c r="AY35" s="278">
        <v>65.565219512195128</v>
      </c>
      <c r="AZ35" s="278">
        <v>66.200390243902447</v>
      </c>
      <c r="BA35" s="278">
        <v>66.777658536585378</v>
      </c>
      <c r="BB35" s="278">
        <v>67.299487804878055</v>
      </c>
      <c r="BC35" s="278">
        <v>67.774292682926841</v>
      </c>
      <c r="BD35" s="278">
        <v>68.210951219512197</v>
      </c>
      <c r="BE35" s="278">
        <v>68.624902439024396</v>
      </c>
      <c r="BF35" s="278">
        <v>69.025073170731702</v>
      </c>
      <c r="BG35" s="278">
        <v>69.417975609756098</v>
      </c>
      <c r="BH35" s="278">
        <v>69.807121951219514</v>
      </c>
    </row>
    <row r="36" spans="1:60" ht="15" x14ac:dyDescent="0.25">
      <c r="A36" s="278" t="s">
        <v>147</v>
      </c>
      <c r="B36" s="278" t="s">
        <v>148</v>
      </c>
      <c r="C36" s="278" t="s">
        <v>85</v>
      </c>
      <c r="D36" s="278" t="s">
        <v>86</v>
      </c>
      <c r="E36" s="278">
        <v>50.547731707317077</v>
      </c>
      <c r="F36" s="278">
        <v>50.907634146341472</v>
      </c>
      <c r="G36" s="278">
        <v>51.255024390243911</v>
      </c>
      <c r="H36" s="278">
        <v>51.593414634146349</v>
      </c>
      <c r="I36" s="278">
        <v>51.928756097560978</v>
      </c>
      <c r="J36" s="278">
        <v>52.272536585365863</v>
      </c>
      <c r="K36" s="278">
        <v>52.635707317073177</v>
      </c>
      <c r="L36" s="278">
        <v>53.02824390243903</v>
      </c>
      <c r="M36" s="278">
        <v>53.457634146341476</v>
      </c>
      <c r="N36" s="278">
        <v>53.927878048780499</v>
      </c>
      <c r="O36" s="278">
        <v>54.443463414634152</v>
      </c>
      <c r="P36" s="278">
        <v>55.008414634146341</v>
      </c>
      <c r="Q36" s="278">
        <v>55.612731707317081</v>
      </c>
      <c r="R36" s="278">
        <v>56.244999999999997</v>
      </c>
      <c r="S36" s="278">
        <v>56.894731707317078</v>
      </c>
      <c r="T36" s="278">
        <v>57.550487804878053</v>
      </c>
      <c r="U36" s="278">
        <v>58.204317073170735</v>
      </c>
      <c r="V36" s="278">
        <v>58.845268292682931</v>
      </c>
      <c r="W36" s="278">
        <v>59.460292682926834</v>
      </c>
      <c r="X36" s="278">
        <v>60.035926829268305</v>
      </c>
      <c r="Y36" s="278">
        <v>60.565634146341473</v>
      </c>
      <c r="Z36" s="278">
        <v>61.049878048780499</v>
      </c>
      <c r="AA36" s="278">
        <v>61.486097560975622</v>
      </c>
      <c r="AB36" s="278">
        <v>61.864731707317077</v>
      </c>
      <c r="AC36" s="278">
        <v>62.170707317073173</v>
      </c>
      <c r="AD36" s="278">
        <v>62.392902439024397</v>
      </c>
      <c r="AE36" s="278">
        <v>62.526170731707325</v>
      </c>
      <c r="AF36" s="278">
        <v>62.557024390243903</v>
      </c>
      <c r="AG36" s="278">
        <v>62.4640243902439</v>
      </c>
      <c r="AH36" s="278">
        <v>62.22078048780488</v>
      </c>
      <c r="AI36" s="278">
        <v>61.761512195121952</v>
      </c>
      <c r="AJ36" s="278">
        <v>61.012439024390254</v>
      </c>
      <c r="AK36" s="278">
        <v>59.962268292682936</v>
      </c>
      <c r="AL36" s="278">
        <v>58.641731707317085</v>
      </c>
      <c r="AM36" s="278">
        <v>57.112902439024396</v>
      </c>
      <c r="AN36" s="278">
        <v>55.454975609756104</v>
      </c>
      <c r="AO36" s="278">
        <v>53.764024390243911</v>
      </c>
      <c r="AP36" s="278">
        <v>52.159414634146344</v>
      </c>
      <c r="AQ36" s="278">
        <v>50.762390243902445</v>
      </c>
      <c r="AR36" s="278">
        <v>49.66821951219513</v>
      </c>
      <c r="AS36" s="278">
        <v>48.982585365853659</v>
      </c>
      <c r="AT36" s="278">
        <v>48.783195121951223</v>
      </c>
      <c r="AU36" s="278">
        <v>49.043780487804881</v>
      </c>
      <c r="AV36" s="278">
        <v>49.713560975609759</v>
      </c>
      <c r="AW36" s="278">
        <v>50.746365853658546</v>
      </c>
      <c r="AX36" s="278">
        <v>52.070317073170742</v>
      </c>
      <c r="AY36" s="278">
        <v>53.593682926829274</v>
      </c>
      <c r="AZ36" s="278">
        <v>55.209609756097564</v>
      </c>
      <c r="BA36" s="278">
        <v>56.81946341463415</v>
      </c>
      <c r="BB36" s="278">
        <v>58.354658536585369</v>
      </c>
      <c r="BC36" s="278">
        <v>59.780926829268303</v>
      </c>
      <c r="BD36" s="278">
        <v>61.098097560975617</v>
      </c>
      <c r="BE36" s="278">
        <v>62.347243902439033</v>
      </c>
      <c r="BF36" s="278">
        <v>63.550658536585374</v>
      </c>
      <c r="BG36" s="278">
        <v>64.694390243902447</v>
      </c>
      <c r="BH36" s="278">
        <v>65.751097560975609</v>
      </c>
    </row>
    <row r="37" spans="1:60" ht="15" x14ac:dyDescent="0.25">
      <c r="A37" s="278" t="s">
        <v>149</v>
      </c>
      <c r="B37" s="278" t="s">
        <v>150</v>
      </c>
      <c r="C37" s="278" t="s">
        <v>85</v>
      </c>
      <c r="D37" s="278" t="s">
        <v>86</v>
      </c>
      <c r="E37" s="278">
        <v>36.482634146341468</v>
      </c>
      <c r="F37" s="278">
        <v>36.895707317073175</v>
      </c>
      <c r="G37" s="278">
        <v>37.318780487804879</v>
      </c>
      <c r="H37" s="278">
        <v>37.76034146341464</v>
      </c>
      <c r="I37" s="278">
        <v>38.225365853658538</v>
      </c>
      <c r="J37" s="278">
        <v>38.725853658536593</v>
      </c>
      <c r="K37" s="278">
        <v>39.272756097560979</v>
      </c>
      <c r="L37" s="278">
        <v>39.868560975609761</v>
      </c>
      <c r="M37" s="278">
        <v>40.512756097560981</v>
      </c>
      <c r="N37" s="278">
        <v>41.202365853658542</v>
      </c>
      <c r="O37" s="278">
        <v>41.935414634146348</v>
      </c>
      <c r="P37" s="278">
        <v>42.708951219512194</v>
      </c>
      <c r="Q37" s="278">
        <v>43.508512195121959</v>
      </c>
      <c r="R37" s="278">
        <v>44.316121951219515</v>
      </c>
      <c r="S37" s="278">
        <v>45.11375609756098</v>
      </c>
      <c r="T37" s="278">
        <v>45.88339024390244</v>
      </c>
      <c r="U37" s="278">
        <v>46.610439024390246</v>
      </c>
      <c r="V37" s="278">
        <v>47.284365853658542</v>
      </c>
      <c r="W37" s="278">
        <v>47.893170731707322</v>
      </c>
      <c r="X37" s="278">
        <v>48.424902439024393</v>
      </c>
      <c r="Y37" s="278">
        <v>48.870121951219517</v>
      </c>
      <c r="Z37" s="278">
        <v>49.223926829268301</v>
      </c>
      <c r="AA37" s="278">
        <v>49.492439024390251</v>
      </c>
      <c r="AB37" s="278">
        <v>49.679219512195125</v>
      </c>
      <c r="AC37" s="278">
        <v>49.784853658536598</v>
      </c>
      <c r="AD37" s="278">
        <v>49.807853658536587</v>
      </c>
      <c r="AE37" s="278">
        <v>49.745707317073176</v>
      </c>
      <c r="AF37" s="278">
        <v>49.601878048780499</v>
      </c>
      <c r="AG37" s="278">
        <v>49.383804878048785</v>
      </c>
      <c r="AH37" s="278">
        <v>49.098463414634146</v>
      </c>
      <c r="AI37" s="278">
        <v>48.746878048780495</v>
      </c>
      <c r="AJ37" s="278">
        <v>48.328585365853662</v>
      </c>
      <c r="AK37" s="278">
        <v>47.85056097560976</v>
      </c>
      <c r="AL37" s="278">
        <v>47.328780487804885</v>
      </c>
      <c r="AM37" s="278">
        <v>46.782170731707325</v>
      </c>
      <c r="AN37" s="278">
        <v>46.227170731707325</v>
      </c>
      <c r="AO37" s="278">
        <v>45.674243902439031</v>
      </c>
      <c r="AP37" s="278">
        <v>45.140804878048783</v>
      </c>
      <c r="AQ37" s="278">
        <v>44.649756097560982</v>
      </c>
      <c r="AR37" s="278">
        <v>44.229463414634154</v>
      </c>
      <c r="AS37" s="278">
        <v>43.914292682926835</v>
      </c>
      <c r="AT37" s="278">
        <v>43.733585365853664</v>
      </c>
      <c r="AU37" s="278">
        <v>43.696317073170732</v>
      </c>
      <c r="AV37" s="278">
        <v>43.805487804878055</v>
      </c>
      <c r="AW37" s="278">
        <v>44.057634146341471</v>
      </c>
      <c r="AX37" s="278">
        <v>44.442829268292684</v>
      </c>
      <c r="AY37" s="278">
        <v>44.943219512195128</v>
      </c>
      <c r="AZ37" s="278">
        <v>45.526463414634151</v>
      </c>
      <c r="BA37" s="278">
        <v>46.163170731707325</v>
      </c>
      <c r="BB37" s="278">
        <v>46.834926829268298</v>
      </c>
      <c r="BC37" s="278">
        <v>47.532707317073182</v>
      </c>
      <c r="BD37" s="278">
        <v>48.256975609756104</v>
      </c>
      <c r="BE37" s="278">
        <v>49.012146341463414</v>
      </c>
      <c r="BF37" s="278">
        <v>49.795658536585371</v>
      </c>
      <c r="BG37" s="278">
        <v>50.591048780487803</v>
      </c>
      <c r="BH37" s="278">
        <v>51.377853658536594</v>
      </c>
    </row>
    <row r="38" spans="1:60" ht="15" x14ac:dyDescent="0.25">
      <c r="A38" s="278" t="s">
        <v>151</v>
      </c>
      <c r="B38" s="278" t="s">
        <v>152</v>
      </c>
      <c r="C38" s="278" t="s">
        <v>85</v>
      </c>
      <c r="D38" s="278" t="s">
        <v>86</v>
      </c>
      <c r="E38" s="278">
        <v>71.133170731707324</v>
      </c>
      <c r="F38" s="278">
        <v>71.346097560975622</v>
      </c>
      <c r="G38" s="278">
        <v>71.367073170731715</v>
      </c>
      <c r="H38" s="278">
        <v>71.380731707317082</v>
      </c>
      <c r="I38" s="278">
        <v>71.776341463414639</v>
      </c>
      <c r="J38" s="278">
        <v>71.872195121951236</v>
      </c>
      <c r="K38" s="278">
        <v>72.004390243902449</v>
      </c>
      <c r="L38" s="278">
        <v>72.20780487804879</v>
      </c>
      <c r="M38" s="278">
        <v>72.353414634146347</v>
      </c>
      <c r="N38" s="278">
        <v>72.501463414634145</v>
      </c>
      <c r="O38" s="278">
        <v>72.700487804878051</v>
      </c>
      <c r="P38" s="278">
        <v>73.029268292682929</v>
      </c>
      <c r="Q38" s="278">
        <v>72.933902439024394</v>
      </c>
      <c r="R38" s="278">
        <v>73.162682926829277</v>
      </c>
      <c r="S38" s="278">
        <v>73.237560975609767</v>
      </c>
      <c r="T38" s="278">
        <v>73.521707317073165</v>
      </c>
      <c r="U38" s="278">
        <v>73.856097560975613</v>
      </c>
      <c r="V38" s="278">
        <v>74.215609756097564</v>
      </c>
      <c r="W38" s="278">
        <v>74.529756097560977</v>
      </c>
      <c r="X38" s="278">
        <v>74.866341463414642</v>
      </c>
      <c r="Y38" s="278">
        <v>75.078048780487805</v>
      </c>
      <c r="Z38" s="278">
        <v>75.478536585365859</v>
      </c>
      <c r="AA38" s="278">
        <v>75.680487804878055</v>
      </c>
      <c r="AB38" s="278">
        <v>76.036341463414644</v>
      </c>
      <c r="AC38" s="278">
        <v>76.317560975609766</v>
      </c>
      <c r="AD38" s="278">
        <v>76.303414634146364</v>
      </c>
      <c r="AE38" s="278">
        <v>76.44</v>
      </c>
      <c r="AF38" s="278">
        <v>76.739512195121961</v>
      </c>
      <c r="AG38" s="278">
        <v>76.80926829268293</v>
      </c>
      <c r="AH38" s="278">
        <v>77.065609756097587</v>
      </c>
      <c r="AI38" s="278">
        <v>77.37707317073172</v>
      </c>
      <c r="AJ38" s="278">
        <v>77.55341463414635</v>
      </c>
      <c r="AK38" s="278">
        <v>77.32073170731708</v>
      </c>
      <c r="AL38" s="278">
        <v>77.685121951219529</v>
      </c>
      <c r="AM38" s="278">
        <v>77.861951219512207</v>
      </c>
      <c r="AN38" s="278">
        <v>77.977560975609762</v>
      </c>
      <c r="AO38" s="278">
        <v>78.230487804878052</v>
      </c>
      <c r="AP38" s="278">
        <v>78.480487804878052</v>
      </c>
      <c r="AQ38" s="278">
        <v>78.662439024390238</v>
      </c>
      <c r="AR38" s="278">
        <v>78.8829268292683</v>
      </c>
      <c r="AS38" s="278">
        <v>79.236585365853671</v>
      </c>
      <c r="AT38" s="278">
        <v>79.487804878048777</v>
      </c>
      <c r="AU38" s="278">
        <v>79.590243902439028</v>
      </c>
      <c r="AV38" s="278">
        <v>79.839024390243921</v>
      </c>
      <c r="AW38" s="278">
        <v>80.141463414634146</v>
      </c>
      <c r="AX38" s="278">
        <v>80.292682926829286</v>
      </c>
      <c r="AY38" s="278">
        <v>80.292682926829286</v>
      </c>
      <c r="AZ38" s="278">
        <v>80.543902439024407</v>
      </c>
      <c r="BA38" s="278">
        <v>80.695121951219519</v>
      </c>
      <c r="BB38" s="278">
        <v>80.94634146341464</v>
      </c>
      <c r="BC38" s="278">
        <v>81.197560975609761</v>
      </c>
      <c r="BD38" s="278">
        <v>81.448780487804882</v>
      </c>
      <c r="BE38" s="278">
        <v>81.583512195121955</v>
      </c>
      <c r="BF38" s="278">
        <v>81.772048780487808</v>
      </c>
      <c r="BG38" s="278">
        <v>81.953048780487819</v>
      </c>
      <c r="BH38" s="278">
        <v>82.129024390243913</v>
      </c>
    </row>
    <row r="39" spans="1:60" ht="15" x14ac:dyDescent="0.25">
      <c r="A39" s="278" t="s">
        <v>153</v>
      </c>
      <c r="B39" s="278" t="s">
        <v>154</v>
      </c>
      <c r="C39" s="278" t="s">
        <v>85</v>
      </c>
      <c r="D39" s="278" t="s">
        <v>86</v>
      </c>
      <c r="E39" s="278">
        <v>67.821395001255055</v>
      </c>
      <c r="F39" s="278">
        <v>68.262044170734711</v>
      </c>
      <c r="G39" s="278">
        <v>68.006774998274679</v>
      </c>
      <c r="H39" s="278">
        <v>68.695869710793772</v>
      </c>
      <c r="I39" s="278">
        <v>69.05227636994951</v>
      </c>
      <c r="J39" s="278">
        <v>69.276821554545421</v>
      </c>
      <c r="K39" s="278">
        <v>69.527008228382613</v>
      </c>
      <c r="L39" s="278">
        <v>69.272735445457315</v>
      </c>
      <c r="M39" s="278">
        <v>69.536058354712409</v>
      </c>
      <c r="N39" s="278">
        <v>69.27579769668732</v>
      </c>
      <c r="O39" s="278">
        <v>69.446970797431888</v>
      </c>
      <c r="P39" s="278">
        <v>69.485128976554364</v>
      </c>
      <c r="Q39" s="278">
        <v>69.925367729717735</v>
      </c>
      <c r="R39" s="278">
        <v>70.067696683578149</v>
      </c>
      <c r="S39" s="278">
        <v>70.305873869184907</v>
      </c>
      <c r="T39" s="278">
        <v>70.174405478543733</v>
      </c>
      <c r="U39" s="278">
        <v>70.319141106347246</v>
      </c>
      <c r="V39" s="278">
        <v>70.242240810538931</v>
      </c>
      <c r="W39" s="278">
        <v>70.147839000439731</v>
      </c>
      <c r="X39" s="278">
        <v>70.239354809672889</v>
      </c>
      <c r="Y39" s="278">
        <v>69.890212922642732</v>
      </c>
      <c r="Z39" s="278">
        <v>70.37146955971923</v>
      </c>
      <c r="AA39" s="278">
        <v>70.455133666117931</v>
      </c>
      <c r="AB39" s="278">
        <v>70.389610982410616</v>
      </c>
      <c r="AC39" s="278">
        <v>70.349017577377353</v>
      </c>
      <c r="AD39" s="278">
        <v>70.312756988851135</v>
      </c>
      <c r="AE39" s="278">
        <v>70.564922125491307</v>
      </c>
      <c r="AF39" s="278">
        <v>70.611765315995143</v>
      </c>
      <c r="AG39" s="278">
        <v>70.861718374847158</v>
      </c>
      <c r="AH39" s="278">
        <v>70.731969648841527</v>
      </c>
      <c r="AI39" s="278">
        <v>70.656367322923629</v>
      </c>
      <c r="AJ39" s="278">
        <v>70.572607738017041</v>
      </c>
      <c r="AK39" s="278">
        <v>70.732347867247071</v>
      </c>
      <c r="AL39" s="278">
        <v>70.84622957066756</v>
      </c>
      <c r="AM39" s="278">
        <v>70.869526764583128</v>
      </c>
      <c r="AN39" s="278">
        <v>71.025893234180899</v>
      </c>
      <c r="AO39" s="278">
        <v>71.33546524425411</v>
      </c>
      <c r="AP39" s="278">
        <v>71.517589327613692</v>
      </c>
      <c r="AQ39" s="278">
        <v>71.898118265896926</v>
      </c>
      <c r="AR39" s="278">
        <v>72.184734648015962</v>
      </c>
      <c r="AS39" s="278">
        <v>72.719690352143132</v>
      </c>
      <c r="AT39" s="278">
        <v>73.097992864232509</v>
      </c>
      <c r="AU39" s="278">
        <v>73.244313568250064</v>
      </c>
      <c r="AV39" s="278">
        <v>73.383828685152565</v>
      </c>
      <c r="AW39" s="278">
        <v>73.739403922777441</v>
      </c>
      <c r="AX39" s="278">
        <v>73.840046680868852</v>
      </c>
      <c r="AY39" s="278">
        <v>74.094724780724448</v>
      </c>
      <c r="AZ39" s="278">
        <v>74.252383332492428</v>
      </c>
      <c r="BA39" s="278">
        <v>74.577539021870038</v>
      </c>
      <c r="BB39" s="278">
        <v>74.93182570008733</v>
      </c>
      <c r="BC39" s="278">
        <v>75.295348728799979</v>
      </c>
      <c r="BD39" s="278">
        <v>75.888474883428202</v>
      </c>
      <c r="BE39" s="278">
        <v>75.993488603453045</v>
      </c>
      <c r="BF39" s="278">
        <v>76.355162986980844</v>
      </c>
      <c r="BG39" s="278">
        <v>76.685476421355418</v>
      </c>
      <c r="BH39" s="278">
        <v>77.026907103493699</v>
      </c>
    </row>
    <row r="40" spans="1:60" ht="15" x14ac:dyDescent="0.25">
      <c r="A40" s="278" t="s">
        <v>155</v>
      </c>
      <c r="B40" s="278" t="s">
        <v>156</v>
      </c>
      <c r="C40" s="278" t="s">
        <v>85</v>
      </c>
      <c r="D40" s="278" t="s">
        <v>86</v>
      </c>
      <c r="E40" s="278">
        <v>71.313414634146341</v>
      </c>
      <c r="F40" s="278">
        <v>71.644878048780498</v>
      </c>
      <c r="G40" s="278">
        <v>71.196097560975616</v>
      </c>
      <c r="H40" s="278">
        <v>71.18756097560977</v>
      </c>
      <c r="I40" s="278">
        <v>72.077804878048795</v>
      </c>
      <c r="J40" s="278">
        <v>72.201707317073172</v>
      </c>
      <c r="K40" s="278">
        <v>72.335609756097568</v>
      </c>
      <c r="L40" s="278">
        <v>72.636585365853662</v>
      </c>
      <c r="M40" s="278">
        <v>72.590243902439028</v>
      </c>
      <c r="N40" s="278">
        <v>72.612682926829265</v>
      </c>
      <c r="O40" s="278">
        <v>73.020243902439034</v>
      </c>
      <c r="P40" s="278">
        <v>73.130731707317082</v>
      </c>
      <c r="Q40" s="278">
        <v>73.64439024390245</v>
      </c>
      <c r="R40" s="278">
        <v>73.940975609756109</v>
      </c>
      <c r="S40" s="278">
        <v>74.287073170731716</v>
      </c>
      <c r="T40" s="278">
        <v>74.665609756097567</v>
      </c>
      <c r="U40" s="278">
        <v>74.785365853658547</v>
      </c>
      <c r="V40" s="278">
        <v>75.238048780487816</v>
      </c>
      <c r="W40" s="278">
        <v>75.187317073170746</v>
      </c>
      <c r="X40" s="278">
        <v>75.466097560975612</v>
      </c>
      <c r="Y40" s="278">
        <v>75.45926829268295</v>
      </c>
      <c r="Z40" s="278">
        <v>75.693170731707326</v>
      </c>
      <c r="AA40" s="278">
        <v>76.033902439024402</v>
      </c>
      <c r="AB40" s="278">
        <v>76.031219512195136</v>
      </c>
      <c r="AC40" s="278">
        <v>76.608536585365869</v>
      </c>
      <c r="AD40" s="278">
        <v>76.733658536585381</v>
      </c>
      <c r="AE40" s="278">
        <v>76.899024390243909</v>
      </c>
      <c r="AF40" s="278">
        <v>77.197560975609761</v>
      </c>
      <c r="AG40" s="278">
        <v>77.226585365853666</v>
      </c>
      <c r="AH40" s="278">
        <v>77.421219512195137</v>
      </c>
      <c r="AI40" s="278">
        <v>77.242439024390237</v>
      </c>
      <c r="AJ40" s="278">
        <v>77.51463414634145</v>
      </c>
      <c r="AK40" s="278">
        <v>77.806097560975616</v>
      </c>
      <c r="AL40" s="278">
        <v>78.085365853658558</v>
      </c>
      <c r="AM40" s="278">
        <v>78.349999999999994</v>
      </c>
      <c r="AN40" s="278">
        <v>78.417073170731712</v>
      </c>
      <c r="AO40" s="278">
        <v>78.896097560975619</v>
      </c>
      <c r="AP40" s="278">
        <v>79.079512195121964</v>
      </c>
      <c r="AQ40" s="278">
        <v>79.324390243902457</v>
      </c>
      <c r="AR40" s="278">
        <v>79.580487804878047</v>
      </c>
      <c r="AS40" s="278">
        <v>79.680487804878055</v>
      </c>
      <c r="AT40" s="278">
        <v>80.180487804878055</v>
      </c>
      <c r="AU40" s="278">
        <v>80.385365853658541</v>
      </c>
      <c r="AV40" s="278">
        <v>80.536585365853682</v>
      </c>
      <c r="AW40" s="278">
        <v>81.0878048780488</v>
      </c>
      <c r="AX40" s="278">
        <v>81.236585365853671</v>
      </c>
      <c r="AY40" s="278">
        <v>81.490243902439033</v>
      </c>
      <c r="AZ40" s="278">
        <v>81.741463414634154</v>
      </c>
      <c r="BA40" s="278">
        <v>81.992682926829275</v>
      </c>
      <c r="BB40" s="278">
        <v>82.043902439024393</v>
      </c>
      <c r="BC40" s="278">
        <v>82.246341463414652</v>
      </c>
      <c r="BD40" s="278">
        <v>82.695121951219519</v>
      </c>
      <c r="BE40" s="278">
        <v>82.697560975609761</v>
      </c>
      <c r="BF40" s="278">
        <v>82.79756097560977</v>
      </c>
      <c r="BG40" s="278">
        <v>83.197560975609761</v>
      </c>
      <c r="BH40" s="278">
        <v>83.197560975609761</v>
      </c>
    </row>
    <row r="41" spans="1:60" ht="15" x14ac:dyDescent="0.25">
      <c r="A41" s="278" t="s">
        <v>157</v>
      </c>
      <c r="B41" s="278" t="s">
        <v>158</v>
      </c>
      <c r="C41" s="278" t="s">
        <v>85</v>
      </c>
      <c r="D41" s="278" t="s">
        <v>86</v>
      </c>
      <c r="E41" s="278">
        <v>70.639780487804885</v>
      </c>
      <c r="F41" s="278">
        <v>70.734414634146347</v>
      </c>
      <c r="G41" s="278">
        <v>70.830097560975631</v>
      </c>
      <c r="H41" s="278">
        <v>70.933317073170741</v>
      </c>
      <c r="I41" s="278">
        <v>71.047585365853664</v>
      </c>
      <c r="J41" s="278">
        <v>71.171926829268287</v>
      </c>
      <c r="K41" s="278">
        <v>71.299341463414649</v>
      </c>
      <c r="L41" s="278">
        <v>71.421853658536605</v>
      </c>
      <c r="M41" s="278">
        <v>71.535975609756107</v>
      </c>
      <c r="N41" s="278">
        <v>71.640707317073179</v>
      </c>
      <c r="O41" s="278">
        <v>71.739048780487806</v>
      </c>
      <c r="P41" s="278">
        <v>71.836000000000013</v>
      </c>
      <c r="Q41" s="278">
        <v>71.938048780487819</v>
      </c>
      <c r="R41" s="278">
        <v>72.050170731707325</v>
      </c>
      <c r="S41" s="278">
        <v>72.177365853658543</v>
      </c>
      <c r="T41" s="278">
        <v>72.324609756097558</v>
      </c>
      <c r="U41" s="278">
        <v>72.493902439024396</v>
      </c>
      <c r="V41" s="278">
        <v>72.685243902439026</v>
      </c>
      <c r="W41" s="278">
        <v>72.893121951219527</v>
      </c>
      <c r="X41" s="278">
        <v>73.116024390243922</v>
      </c>
      <c r="Y41" s="278">
        <v>73.344951219512197</v>
      </c>
      <c r="Z41" s="278">
        <v>73.573926829268302</v>
      </c>
      <c r="AA41" s="278">
        <v>73.795926829268311</v>
      </c>
      <c r="AB41" s="278">
        <v>74.006463414634155</v>
      </c>
      <c r="AC41" s="278">
        <v>74.206536585365868</v>
      </c>
      <c r="AD41" s="278">
        <v>74.398121951219522</v>
      </c>
      <c r="AE41" s="278">
        <v>74.58773170731709</v>
      </c>
      <c r="AF41" s="278">
        <v>74.781829268292697</v>
      </c>
      <c r="AG41" s="278">
        <v>74.985463414634154</v>
      </c>
      <c r="AH41" s="278">
        <v>75.198585365853674</v>
      </c>
      <c r="AI41" s="278">
        <v>75.418243902439016</v>
      </c>
      <c r="AJ41" s="278">
        <v>75.636926829268305</v>
      </c>
      <c r="AK41" s="278">
        <v>75.849682926829274</v>
      </c>
      <c r="AL41" s="278">
        <v>76.053000000000011</v>
      </c>
      <c r="AM41" s="278">
        <v>76.247390243902444</v>
      </c>
      <c r="AN41" s="278">
        <v>76.436853658536592</v>
      </c>
      <c r="AO41" s="278">
        <v>76.627878048780502</v>
      </c>
      <c r="AP41" s="278">
        <v>76.826999999999998</v>
      </c>
      <c r="AQ41" s="278">
        <v>77.039658536585364</v>
      </c>
      <c r="AR41" s="278">
        <v>77.268341463414643</v>
      </c>
      <c r="AS41" s="278">
        <v>77.51400000000001</v>
      </c>
      <c r="AT41" s="278">
        <v>77.776634146341479</v>
      </c>
      <c r="AU41" s="278">
        <v>78.051682926829287</v>
      </c>
      <c r="AV41" s="278">
        <v>78.333170731707327</v>
      </c>
      <c r="AW41" s="278">
        <v>78.616097560975618</v>
      </c>
      <c r="AX41" s="278">
        <v>78.89400000000002</v>
      </c>
      <c r="AY41" s="278">
        <v>79.161926829268296</v>
      </c>
      <c r="AZ41" s="278">
        <v>79.415414634146359</v>
      </c>
      <c r="BA41" s="278">
        <v>79.652487804878049</v>
      </c>
      <c r="BB41" s="278">
        <v>79.87114634146343</v>
      </c>
      <c r="BC41" s="278">
        <v>80.07134146341464</v>
      </c>
      <c r="BD41" s="278">
        <v>80.253024390243908</v>
      </c>
      <c r="BE41" s="278">
        <v>80.422121951219523</v>
      </c>
      <c r="BF41" s="278">
        <v>80.581121951219529</v>
      </c>
      <c r="BG41" s="278">
        <v>80.734999999999999</v>
      </c>
      <c r="BH41" s="278">
        <v>80.885268292682923</v>
      </c>
    </row>
    <row r="42" spans="1:60" ht="15" x14ac:dyDescent="0.25">
      <c r="A42" s="278" t="s">
        <v>159</v>
      </c>
      <c r="B42" s="278" t="s">
        <v>160</v>
      </c>
      <c r="C42" s="278" t="s">
        <v>85</v>
      </c>
      <c r="D42" s="278" t="s">
        <v>86</v>
      </c>
      <c r="E42" s="278">
        <v>57.263512195121955</v>
      </c>
      <c r="F42" s="278">
        <v>57.659414634146344</v>
      </c>
      <c r="G42" s="278">
        <v>58.073024390243908</v>
      </c>
      <c r="H42" s="278">
        <v>58.507804878048788</v>
      </c>
      <c r="I42" s="278">
        <v>58.965243902439028</v>
      </c>
      <c r="J42" s="278">
        <v>59.449829268292689</v>
      </c>
      <c r="K42" s="278">
        <v>59.961024390243907</v>
      </c>
      <c r="L42" s="278">
        <v>60.500292682926833</v>
      </c>
      <c r="M42" s="278">
        <v>61.064121951219526</v>
      </c>
      <c r="N42" s="278">
        <v>61.652463414634155</v>
      </c>
      <c r="O42" s="278">
        <v>62.263829268292689</v>
      </c>
      <c r="P42" s="278">
        <v>62.89919512195123</v>
      </c>
      <c r="Q42" s="278">
        <v>63.554536585365874</v>
      </c>
      <c r="R42" s="278">
        <v>64.225926829268303</v>
      </c>
      <c r="S42" s="278">
        <v>64.907317073170745</v>
      </c>
      <c r="T42" s="278">
        <v>65.595731707317071</v>
      </c>
      <c r="U42" s="278">
        <v>66.288634146341479</v>
      </c>
      <c r="V42" s="278">
        <v>66.982073170731709</v>
      </c>
      <c r="W42" s="278">
        <v>67.670048780487818</v>
      </c>
      <c r="X42" s="278">
        <v>68.343097560975622</v>
      </c>
      <c r="Y42" s="278">
        <v>68.989804878048787</v>
      </c>
      <c r="Z42" s="278">
        <v>69.600219512195125</v>
      </c>
      <c r="AA42" s="278">
        <v>70.168902439024393</v>
      </c>
      <c r="AB42" s="278">
        <v>70.695853658536592</v>
      </c>
      <c r="AC42" s="278">
        <v>71.179048780487818</v>
      </c>
      <c r="AD42" s="278">
        <v>71.623463414634159</v>
      </c>
      <c r="AE42" s="278">
        <v>72.036048780487818</v>
      </c>
      <c r="AF42" s="278">
        <v>72.427707317073185</v>
      </c>
      <c r="AG42" s="278">
        <v>72.80734146341463</v>
      </c>
      <c r="AH42" s="278">
        <v>73.177902439024393</v>
      </c>
      <c r="AI42" s="278">
        <v>73.543780487804881</v>
      </c>
      <c r="AJ42" s="278">
        <v>73.90346341463416</v>
      </c>
      <c r="AK42" s="278">
        <v>74.253414634146338</v>
      </c>
      <c r="AL42" s="278">
        <v>74.59065853658538</v>
      </c>
      <c r="AM42" s="278">
        <v>74.914731707317074</v>
      </c>
      <c r="AN42" s="278">
        <v>75.22765853658538</v>
      </c>
      <c r="AO42" s="278">
        <v>75.531487804878054</v>
      </c>
      <c r="AP42" s="278">
        <v>75.825292682926843</v>
      </c>
      <c r="AQ42" s="278">
        <v>76.11014634146342</v>
      </c>
      <c r="AR42" s="278">
        <v>76.385097560975609</v>
      </c>
      <c r="AS42" s="278">
        <v>76.64470731707317</v>
      </c>
      <c r="AT42" s="278">
        <v>76.887024390243909</v>
      </c>
      <c r="AU42" s="278">
        <v>77.108024390243926</v>
      </c>
      <c r="AV42" s="278">
        <v>77.307682926829273</v>
      </c>
      <c r="AW42" s="278">
        <v>77.486999999999995</v>
      </c>
      <c r="AX42" s="278">
        <v>77.647439024390252</v>
      </c>
      <c r="AY42" s="278">
        <v>77.790951219512209</v>
      </c>
      <c r="AZ42" s="278">
        <v>77.923000000000016</v>
      </c>
      <c r="BA42" s="278">
        <v>78.050024390243905</v>
      </c>
      <c r="BB42" s="278">
        <v>78.176512195121958</v>
      </c>
      <c r="BC42" s="278">
        <v>78.308926829268302</v>
      </c>
      <c r="BD42" s="278">
        <v>78.452756097560979</v>
      </c>
      <c r="BE42" s="278">
        <v>78.609536585365859</v>
      </c>
      <c r="BF42" s="278">
        <v>78.780268292682933</v>
      </c>
      <c r="BG42" s="278">
        <v>78.964487804878061</v>
      </c>
      <c r="BH42" s="278">
        <v>79.160682926829281</v>
      </c>
    </row>
    <row r="43" spans="1:60" ht="15" x14ac:dyDescent="0.25">
      <c r="A43" s="278" t="s">
        <v>161</v>
      </c>
      <c r="B43" s="278" t="s">
        <v>162</v>
      </c>
      <c r="C43" s="278" t="s">
        <v>85</v>
      </c>
      <c r="D43" s="278" t="s">
        <v>86</v>
      </c>
      <c r="E43" s="278">
        <v>43.778365853658549</v>
      </c>
      <c r="F43" s="278">
        <v>44.098707317073178</v>
      </c>
      <c r="G43" s="278">
        <v>44.824219512195128</v>
      </c>
      <c r="H43" s="278">
        <v>46.005756097560983</v>
      </c>
      <c r="I43" s="278">
        <v>47.617463414634152</v>
      </c>
      <c r="J43" s="278">
        <v>49.566731707317082</v>
      </c>
      <c r="K43" s="278">
        <v>51.706146341463423</v>
      </c>
      <c r="L43" s="278">
        <v>53.849804878048786</v>
      </c>
      <c r="M43" s="278">
        <v>55.839560975609764</v>
      </c>
      <c r="N43" s="278">
        <v>57.594000000000008</v>
      </c>
      <c r="O43" s="278">
        <v>59.071000000000005</v>
      </c>
      <c r="P43" s="278">
        <v>60.285243902439028</v>
      </c>
      <c r="Q43" s="278">
        <v>61.323658536585377</v>
      </c>
      <c r="R43" s="278">
        <v>62.258317073170737</v>
      </c>
      <c r="S43" s="278">
        <v>63.109487804878064</v>
      </c>
      <c r="T43" s="278">
        <v>63.890048780487817</v>
      </c>
      <c r="U43" s="278">
        <v>64.606463414634149</v>
      </c>
      <c r="V43" s="278">
        <v>65.254439024390251</v>
      </c>
      <c r="W43" s="278">
        <v>65.836121951219511</v>
      </c>
      <c r="X43" s="278">
        <v>66.358585365853671</v>
      </c>
      <c r="Y43" s="278">
        <v>66.826951219512196</v>
      </c>
      <c r="Z43" s="278">
        <v>67.242804878048801</v>
      </c>
      <c r="AA43" s="278">
        <v>67.608219512195134</v>
      </c>
      <c r="AB43" s="278">
        <v>67.926731707317074</v>
      </c>
      <c r="AC43" s="278">
        <v>68.206365853658554</v>
      </c>
      <c r="AD43" s="278">
        <v>68.451073170731718</v>
      </c>
      <c r="AE43" s="278">
        <v>68.664804878048798</v>
      </c>
      <c r="AF43" s="278">
        <v>68.850926829268303</v>
      </c>
      <c r="AG43" s="278">
        <v>69.016414634146358</v>
      </c>
      <c r="AH43" s="278">
        <v>69.171268292682939</v>
      </c>
      <c r="AI43" s="278">
        <v>69.321487804878046</v>
      </c>
      <c r="AJ43" s="278">
        <v>69.473073170731723</v>
      </c>
      <c r="AK43" s="278">
        <v>69.629121951219517</v>
      </c>
      <c r="AL43" s="278">
        <v>69.798219512195132</v>
      </c>
      <c r="AM43" s="278">
        <v>69.986951219512207</v>
      </c>
      <c r="AN43" s="278">
        <v>70.210463414634148</v>
      </c>
      <c r="AO43" s="278">
        <v>70.481390243902453</v>
      </c>
      <c r="AP43" s="278">
        <v>70.800268292682944</v>
      </c>
      <c r="AQ43" s="278">
        <v>71.164073170731712</v>
      </c>
      <c r="AR43" s="278">
        <v>71.566243902439027</v>
      </c>
      <c r="AS43" s="278">
        <v>71.995585365853671</v>
      </c>
      <c r="AT43" s="278">
        <v>72.436902439024408</v>
      </c>
      <c r="AU43" s="278">
        <v>72.873000000000005</v>
      </c>
      <c r="AV43" s="278">
        <v>73.287731707317079</v>
      </c>
      <c r="AW43" s="278">
        <v>73.672073170731707</v>
      </c>
      <c r="AX43" s="278">
        <v>74.017560975609769</v>
      </c>
      <c r="AY43" s="278">
        <v>74.322829268292693</v>
      </c>
      <c r="AZ43" s="278">
        <v>74.594073170731704</v>
      </c>
      <c r="BA43" s="278">
        <v>74.839926829268308</v>
      </c>
      <c r="BB43" s="278">
        <v>75.063439024390263</v>
      </c>
      <c r="BC43" s="278">
        <v>75.266097560975624</v>
      </c>
      <c r="BD43" s="278">
        <v>75.453829268292694</v>
      </c>
      <c r="BE43" s="278">
        <v>75.628048780487816</v>
      </c>
      <c r="BF43" s="278">
        <v>75.79517073170733</v>
      </c>
      <c r="BG43" s="278">
        <v>75.957195121951216</v>
      </c>
      <c r="BH43" s="278">
        <v>76.117097560975623</v>
      </c>
    </row>
    <row r="44" spans="1:60" ht="15" x14ac:dyDescent="0.25">
      <c r="A44" s="278" t="s">
        <v>163</v>
      </c>
      <c r="B44" s="278" t="s">
        <v>164</v>
      </c>
      <c r="C44" s="278" t="s">
        <v>85</v>
      </c>
      <c r="D44" s="278" t="s">
        <v>86</v>
      </c>
      <c r="E44" s="278">
        <v>36.872414634146345</v>
      </c>
      <c r="F44" s="278">
        <v>37.563073170731712</v>
      </c>
      <c r="G44" s="278">
        <v>38.233829268292688</v>
      </c>
      <c r="H44" s="278">
        <v>38.880170731707324</v>
      </c>
      <c r="I44" s="278">
        <v>39.505097560975614</v>
      </c>
      <c r="J44" s="278">
        <v>40.124414634146348</v>
      </c>
      <c r="K44" s="278">
        <v>40.761926829268297</v>
      </c>
      <c r="L44" s="278">
        <v>41.436951219512203</v>
      </c>
      <c r="M44" s="278">
        <v>42.161000000000001</v>
      </c>
      <c r="N44" s="278">
        <v>42.932097560975613</v>
      </c>
      <c r="O44" s="278">
        <v>43.743439024390241</v>
      </c>
      <c r="P44" s="278">
        <v>44.579829268292691</v>
      </c>
      <c r="Q44" s="278">
        <v>45.416024390243905</v>
      </c>
      <c r="R44" s="278">
        <v>46.231219512195125</v>
      </c>
      <c r="S44" s="278">
        <v>47.009463414634155</v>
      </c>
      <c r="T44" s="278">
        <v>47.742219512195128</v>
      </c>
      <c r="U44" s="278">
        <v>48.424878048780492</v>
      </c>
      <c r="V44" s="278">
        <v>49.061658536585377</v>
      </c>
      <c r="W44" s="278">
        <v>49.655902439024395</v>
      </c>
      <c r="X44" s="278">
        <v>50.20404878048781</v>
      </c>
      <c r="Y44" s="278">
        <v>50.709073170731706</v>
      </c>
      <c r="Z44" s="278">
        <v>51.174487804878055</v>
      </c>
      <c r="AA44" s="278">
        <v>51.602902439024398</v>
      </c>
      <c r="AB44" s="278">
        <v>51.988390243902444</v>
      </c>
      <c r="AC44" s="278">
        <v>52.322487804878051</v>
      </c>
      <c r="AD44" s="278">
        <v>52.594121951219513</v>
      </c>
      <c r="AE44" s="278">
        <v>52.791682926829274</v>
      </c>
      <c r="AF44" s="278">
        <v>52.904170731707325</v>
      </c>
      <c r="AG44" s="278">
        <v>52.918195121951229</v>
      </c>
      <c r="AH44" s="278">
        <v>52.827439024390259</v>
      </c>
      <c r="AI44" s="278">
        <v>52.606926829268296</v>
      </c>
      <c r="AJ44" s="278">
        <v>52.232731707317079</v>
      </c>
      <c r="AK44" s="278">
        <v>51.711609756097566</v>
      </c>
      <c r="AL44" s="278">
        <v>51.067512195121957</v>
      </c>
      <c r="AM44" s="278">
        <v>50.33609756097561</v>
      </c>
      <c r="AN44" s="278">
        <v>49.560658536585372</v>
      </c>
      <c r="AO44" s="278">
        <v>48.79024390243903</v>
      </c>
      <c r="AP44" s="278">
        <v>48.075048780487812</v>
      </c>
      <c r="AQ44" s="278">
        <v>47.464024390243914</v>
      </c>
      <c r="AR44" s="278">
        <v>46.992560975609763</v>
      </c>
      <c r="AS44" s="278">
        <v>46.697439024390249</v>
      </c>
      <c r="AT44" s="278">
        <v>46.597317073170736</v>
      </c>
      <c r="AU44" s="278">
        <v>46.672536585365854</v>
      </c>
      <c r="AV44" s="278">
        <v>46.89424390243903</v>
      </c>
      <c r="AW44" s="278">
        <v>47.244585365853666</v>
      </c>
      <c r="AX44" s="278">
        <v>47.696414634146343</v>
      </c>
      <c r="AY44" s="278">
        <v>48.218829268292687</v>
      </c>
      <c r="AZ44" s="278">
        <v>48.780292682926834</v>
      </c>
      <c r="BA44" s="278">
        <v>49.351463414634154</v>
      </c>
      <c r="BB44" s="278">
        <v>49.911365853658545</v>
      </c>
      <c r="BC44" s="278">
        <v>50.450707317073174</v>
      </c>
      <c r="BD44" s="278">
        <v>50.972341463414644</v>
      </c>
      <c r="BE44" s="278">
        <v>51.490170731707323</v>
      </c>
      <c r="BF44" s="278">
        <v>52.016048780487814</v>
      </c>
      <c r="BG44" s="278">
        <v>52.547073170731707</v>
      </c>
      <c r="BH44" s="278">
        <v>53.078243902439027</v>
      </c>
    </row>
    <row r="45" spans="1:60" ht="15" x14ac:dyDescent="0.25">
      <c r="A45" s="278" t="s">
        <v>165</v>
      </c>
      <c r="B45" s="278" t="s">
        <v>166</v>
      </c>
      <c r="C45" s="278" t="s">
        <v>85</v>
      </c>
      <c r="D45" s="278" t="s">
        <v>86</v>
      </c>
      <c r="E45" s="278">
        <v>41.523756097560984</v>
      </c>
      <c r="F45" s="278">
        <v>41.965341463414639</v>
      </c>
      <c r="G45" s="278">
        <v>42.405951219512204</v>
      </c>
      <c r="H45" s="278">
        <v>42.843560975609762</v>
      </c>
      <c r="I45" s="278">
        <v>43.278658536585368</v>
      </c>
      <c r="J45" s="278">
        <v>43.715170731707325</v>
      </c>
      <c r="K45" s="278">
        <v>44.158512195121958</v>
      </c>
      <c r="L45" s="278">
        <v>44.613634146341475</v>
      </c>
      <c r="M45" s="278">
        <v>45.084560975609762</v>
      </c>
      <c r="N45" s="278">
        <v>45.57178048780488</v>
      </c>
      <c r="O45" s="278">
        <v>46.076902439024394</v>
      </c>
      <c r="P45" s="278">
        <v>46.6</v>
      </c>
      <c r="Q45" s="278">
        <v>47.13570731707317</v>
      </c>
      <c r="R45" s="278">
        <v>47.677585365853666</v>
      </c>
      <c r="S45" s="278">
        <v>48.219658536585371</v>
      </c>
      <c r="T45" s="278">
        <v>48.755926829268297</v>
      </c>
      <c r="U45" s="278">
        <v>49.283853658536593</v>
      </c>
      <c r="V45" s="278">
        <v>49.797829268292695</v>
      </c>
      <c r="W45" s="278">
        <v>50.290804878048789</v>
      </c>
      <c r="X45" s="278">
        <v>50.75426829268293</v>
      </c>
      <c r="Y45" s="278">
        <v>51.18368292682927</v>
      </c>
      <c r="Z45" s="278">
        <v>51.576512195121957</v>
      </c>
      <c r="AA45" s="278">
        <v>51.930317073170734</v>
      </c>
      <c r="AB45" s="278">
        <v>52.238609756097567</v>
      </c>
      <c r="AC45" s="278">
        <v>52.490463414634156</v>
      </c>
      <c r="AD45" s="278">
        <v>52.66943902439025</v>
      </c>
      <c r="AE45" s="278">
        <v>52.758585365853662</v>
      </c>
      <c r="AF45" s="278">
        <v>52.753</v>
      </c>
      <c r="AG45" s="278">
        <v>52.652658536585371</v>
      </c>
      <c r="AH45" s="278">
        <v>52.463609756097561</v>
      </c>
      <c r="AI45" s="278">
        <v>52.183853658536592</v>
      </c>
      <c r="AJ45" s="278">
        <v>51.810878048780495</v>
      </c>
      <c r="AK45" s="278">
        <v>51.367634146341473</v>
      </c>
      <c r="AL45" s="278">
        <v>50.888024390243906</v>
      </c>
      <c r="AM45" s="278">
        <v>50.411926829268296</v>
      </c>
      <c r="AN45" s="278">
        <v>49.993268292682927</v>
      </c>
      <c r="AO45" s="278">
        <v>49.685390243902447</v>
      </c>
      <c r="AP45" s="278">
        <v>49.519219512195122</v>
      </c>
      <c r="AQ45" s="278">
        <v>49.513731707317078</v>
      </c>
      <c r="AR45" s="278">
        <v>49.674902439024393</v>
      </c>
      <c r="AS45" s="278">
        <v>49.999731707317075</v>
      </c>
      <c r="AT45" s="278">
        <v>50.467829268292689</v>
      </c>
      <c r="AU45" s="278">
        <v>51.031756097560987</v>
      </c>
      <c r="AV45" s="278">
        <v>51.644097560975609</v>
      </c>
      <c r="AW45" s="278">
        <v>52.273878048780496</v>
      </c>
      <c r="AX45" s="278">
        <v>52.889000000000003</v>
      </c>
      <c r="AY45" s="278">
        <v>53.467878048780491</v>
      </c>
      <c r="AZ45" s="278">
        <v>54.007902439024399</v>
      </c>
      <c r="BA45" s="278">
        <v>54.510634146341474</v>
      </c>
      <c r="BB45" s="278">
        <v>54.97263414634147</v>
      </c>
      <c r="BC45" s="278">
        <v>55.401146341463416</v>
      </c>
      <c r="BD45" s="278">
        <v>55.808926829268295</v>
      </c>
      <c r="BE45" s="278">
        <v>56.217682926829276</v>
      </c>
      <c r="BF45" s="278">
        <v>56.641975609756102</v>
      </c>
      <c r="BG45" s="278">
        <v>57.087804878048786</v>
      </c>
      <c r="BH45" s="278">
        <v>57.557512195121959</v>
      </c>
    </row>
    <row r="46" spans="1:60" ht="15" x14ac:dyDescent="0.25">
      <c r="A46" s="278" t="s">
        <v>559</v>
      </c>
      <c r="B46" s="278" t="s">
        <v>560</v>
      </c>
      <c r="C46" s="278" t="s">
        <v>85</v>
      </c>
      <c r="D46" s="278" t="s">
        <v>86</v>
      </c>
      <c r="E46" s="278">
        <v>41.01804878048781</v>
      </c>
      <c r="F46" s="278">
        <v>41.233536585365862</v>
      </c>
      <c r="G46" s="278">
        <v>41.451512195121957</v>
      </c>
      <c r="H46" s="278">
        <v>41.678000000000004</v>
      </c>
      <c r="I46" s="278">
        <v>41.918000000000006</v>
      </c>
      <c r="J46" s="278">
        <v>42.180487804878055</v>
      </c>
      <c r="K46" s="278">
        <v>42.472487804878057</v>
      </c>
      <c r="L46" s="278">
        <v>42.791975609756101</v>
      </c>
      <c r="M46" s="278">
        <v>43.133463414634157</v>
      </c>
      <c r="N46" s="278">
        <v>43.488951219512195</v>
      </c>
      <c r="O46" s="278">
        <v>43.842926829268301</v>
      </c>
      <c r="P46" s="278">
        <v>44.176902439024396</v>
      </c>
      <c r="Q46" s="278">
        <v>44.476390243902443</v>
      </c>
      <c r="R46" s="278">
        <v>44.737365853658545</v>
      </c>
      <c r="S46" s="278">
        <v>44.960365853658544</v>
      </c>
      <c r="T46" s="278">
        <v>45.156853658536591</v>
      </c>
      <c r="U46" s="278">
        <v>45.345365853658542</v>
      </c>
      <c r="V46" s="278">
        <v>45.545365853658538</v>
      </c>
      <c r="W46" s="278">
        <v>45.770878048780496</v>
      </c>
      <c r="X46" s="278">
        <v>46.024878048780494</v>
      </c>
      <c r="Y46" s="278">
        <v>46.302878048780485</v>
      </c>
      <c r="Z46" s="278">
        <v>46.592878048780491</v>
      </c>
      <c r="AA46" s="278">
        <v>46.880365853658539</v>
      </c>
      <c r="AB46" s="278">
        <v>47.152341463414629</v>
      </c>
      <c r="AC46" s="278">
        <v>47.407317073170738</v>
      </c>
      <c r="AD46" s="278">
        <v>47.652756097560982</v>
      </c>
      <c r="AE46" s="278">
        <v>47.903707317073177</v>
      </c>
      <c r="AF46" s="278">
        <v>48.170146341463422</v>
      </c>
      <c r="AG46" s="278">
        <v>48.45158536585366</v>
      </c>
      <c r="AH46" s="278">
        <v>48.737024390243903</v>
      </c>
      <c r="AI46" s="278">
        <v>48.992975609756101</v>
      </c>
      <c r="AJ46" s="278">
        <v>49.174926829268301</v>
      </c>
      <c r="AK46" s="278">
        <v>49.261414634146348</v>
      </c>
      <c r="AL46" s="278">
        <v>49.253414634146353</v>
      </c>
      <c r="AM46" s="278">
        <v>49.172414634146342</v>
      </c>
      <c r="AN46" s="278">
        <v>49.0659268292683</v>
      </c>
      <c r="AO46" s="278">
        <v>48.996951219512198</v>
      </c>
      <c r="AP46" s="278">
        <v>49.024463414634155</v>
      </c>
      <c r="AQ46" s="278">
        <v>49.192439024390254</v>
      </c>
      <c r="AR46" s="278">
        <v>49.517414634146348</v>
      </c>
      <c r="AS46" s="278">
        <v>50.002878048780488</v>
      </c>
      <c r="AT46" s="278">
        <v>50.629341463414647</v>
      </c>
      <c r="AU46" s="278">
        <v>51.346804878048786</v>
      </c>
      <c r="AV46" s="278">
        <v>52.106780487804883</v>
      </c>
      <c r="AW46" s="278">
        <v>52.87926829268293</v>
      </c>
      <c r="AX46" s="278">
        <v>53.637292682926834</v>
      </c>
      <c r="AY46" s="278">
        <v>54.363341463414642</v>
      </c>
      <c r="AZ46" s="278">
        <v>55.053926829268299</v>
      </c>
      <c r="BA46" s="278">
        <v>55.706024390243904</v>
      </c>
      <c r="BB46" s="278">
        <v>56.312609756097572</v>
      </c>
      <c r="BC46" s="278">
        <v>56.870170731707319</v>
      </c>
      <c r="BD46" s="278">
        <v>57.381170731707329</v>
      </c>
      <c r="BE46" s="278">
        <v>57.858073170731707</v>
      </c>
      <c r="BF46" s="278">
        <v>58.312390243902449</v>
      </c>
      <c r="BG46" s="278">
        <v>58.748609756097565</v>
      </c>
      <c r="BH46" s="278">
        <v>59.173219512195132</v>
      </c>
    </row>
    <row r="47" spans="1:60" ht="15" x14ac:dyDescent="0.25">
      <c r="A47" s="278" t="s">
        <v>167</v>
      </c>
      <c r="B47" s="278" t="s">
        <v>168</v>
      </c>
      <c r="C47" s="278" t="s">
        <v>85</v>
      </c>
      <c r="D47" s="278" t="s">
        <v>86</v>
      </c>
      <c r="E47" s="278">
        <v>48.581121951219515</v>
      </c>
      <c r="F47" s="278">
        <v>49.230048780487813</v>
      </c>
      <c r="G47" s="278">
        <v>49.843951219512206</v>
      </c>
      <c r="H47" s="278">
        <v>50.418853658536598</v>
      </c>
      <c r="I47" s="278">
        <v>50.952292682926839</v>
      </c>
      <c r="J47" s="278">
        <v>51.441365853658546</v>
      </c>
      <c r="K47" s="278">
        <v>51.888658536585375</v>
      </c>
      <c r="L47" s="278">
        <v>52.298219512195132</v>
      </c>
      <c r="M47" s="278">
        <v>52.676585365853661</v>
      </c>
      <c r="N47" s="278">
        <v>53.028707317073184</v>
      </c>
      <c r="O47" s="278">
        <v>53.358560975609763</v>
      </c>
      <c r="P47" s="278">
        <v>53.67002439024391</v>
      </c>
      <c r="Q47" s="278">
        <v>53.966000000000008</v>
      </c>
      <c r="R47" s="278">
        <v>54.249414634146341</v>
      </c>
      <c r="S47" s="278">
        <v>54.523195121951225</v>
      </c>
      <c r="T47" s="278">
        <v>54.794829268292681</v>
      </c>
      <c r="U47" s="278">
        <v>55.067341463414635</v>
      </c>
      <c r="V47" s="278">
        <v>55.341804878048791</v>
      </c>
      <c r="W47" s="278">
        <v>55.612731707317081</v>
      </c>
      <c r="X47" s="278">
        <v>55.874634146341471</v>
      </c>
      <c r="Y47" s="278">
        <v>56.122512195121956</v>
      </c>
      <c r="Z47" s="278">
        <v>56.350341463414644</v>
      </c>
      <c r="AA47" s="278">
        <v>56.548073170731712</v>
      </c>
      <c r="AB47" s="278">
        <v>56.705731707317071</v>
      </c>
      <c r="AC47" s="278">
        <v>56.810853658536594</v>
      </c>
      <c r="AD47" s="278">
        <v>56.8529512195122</v>
      </c>
      <c r="AE47" s="278">
        <v>56.821560975609763</v>
      </c>
      <c r="AF47" s="278">
        <v>56.713243902439025</v>
      </c>
      <c r="AG47" s="278">
        <v>56.53004878048781</v>
      </c>
      <c r="AH47" s="278">
        <v>56.272536585365856</v>
      </c>
      <c r="AI47" s="278">
        <v>55.932317073170736</v>
      </c>
      <c r="AJ47" s="278">
        <v>55.49946341463415</v>
      </c>
      <c r="AK47" s="278">
        <v>54.986512195121961</v>
      </c>
      <c r="AL47" s="278">
        <v>54.417414634146347</v>
      </c>
      <c r="AM47" s="278">
        <v>53.822073170731713</v>
      </c>
      <c r="AN47" s="278">
        <v>53.226902439024393</v>
      </c>
      <c r="AO47" s="278">
        <v>52.657268292682929</v>
      </c>
      <c r="AP47" s="278">
        <v>52.144024390243914</v>
      </c>
      <c r="AQ47" s="278">
        <v>51.729024390243907</v>
      </c>
      <c r="AR47" s="278">
        <v>51.453146341463416</v>
      </c>
      <c r="AS47" s="278">
        <v>51.377341463414645</v>
      </c>
      <c r="AT47" s="278">
        <v>51.556536585365855</v>
      </c>
      <c r="AU47" s="278">
        <v>51.996780487804884</v>
      </c>
      <c r="AV47" s="278">
        <v>52.682170731707323</v>
      </c>
      <c r="AW47" s="278">
        <v>53.586731707317078</v>
      </c>
      <c r="AX47" s="278">
        <v>54.665512195121956</v>
      </c>
      <c r="AY47" s="278">
        <v>55.86007317073171</v>
      </c>
      <c r="AZ47" s="278">
        <v>57.094463414634149</v>
      </c>
      <c r="BA47" s="278">
        <v>58.300804878048787</v>
      </c>
      <c r="BB47" s="278">
        <v>59.432146341463422</v>
      </c>
      <c r="BC47" s="278">
        <v>60.452609756097573</v>
      </c>
      <c r="BD47" s="278">
        <v>61.350243902439033</v>
      </c>
      <c r="BE47" s="278">
        <v>62.149073170731711</v>
      </c>
      <c r="BF47" s="278">
        <v>62.870097560975616</v>
      </c>
      <c r="BG47" s="278">
        <v>63.515317073170735</v>
      </c>
      <c r="BH47" s="278">
        <v>64.090731707317076</v>
      </c>
    </row>
    <row r="48" spans="1:60" ht="15" x14ac:dyDescent="0.25">
      <c r="A48" s="278" t="s">
        <v>169</v>
      </c>
      <c r="B48" s="278" t="s">
        <v>170</v>
      </c>
      <c r="C48" s="278" t="s">
        <v>85</v>
      </c>
      <c r="D48" s="278" t="s">
        <v>86</v>
      </c>
      <c r="E48" s="278">
        <v>56.716756097560982</v>
      </c>
      <c r="F48" s="278">
        <v>57.247731707317087</v>
      </c>
      <c r="G48" s="278">
        <v>57.739219512195127</v>
      </c>
      <c r="H48" s="278">
        <v>58.200756097560983</v>
      </c>
      <c r="I48" s="278">
        <v>58.641268292682931</v>
      </c>
      <c r="J48" s="278">
        <v>59.062170731707319</v>
      </c>
      <c r="K48" s="278">
        <v>59.463341463414643</v>
      </c>
      <c r="L48" s="278">
        <v>59.840219512195127</v>
      </c>
      <c r="M48" s="278">
        <v>60.195780487804889</v>
      </c>
      <c r="N48" s="278">
        <v>60.537048780487808</v>
      </c>
      <c r="O48" s="278">
        <v>60.873195121951227</v>
      </c>
      <c r="P48" s="278">
        <v>61.211390243902443</v>
      </c>
      <c r="Q48" s="278">
        <v>61.560780487804884</v>
      </c>
      <c r="R48" s="278">
        <v>61.928390243902449</v>
      </c>
      <c r="S48" s="278">
        <v>62.321609756097565</v>
      </c>
      <c r="T48" s="278">
        <v>62.75214634146343</v>
      </c>
      <c r="U48" s="278">
        <v>63.232121951219526</v>
      </c>
      <c r="V48" s="278">
        <v>63.758268292682935</v>
      </c>
      <c r="W48" s="278">
        <v>64.318975609756109</v>
      </c>
      <c r="X48" s="278">
        <v>64.900341463414648</v>
      </c>
      <c r="Y48" s="278">
        <v>65.478170731707323</v>
      </c>
      <c r="Z48" s="278">
        <v>66.02492682926831</v>
      </c>
      <c r="AA48" s="278">
        <v>66.52007317073172</v>
      </c>
      <c r="AB48" s="278">
        <v>66.947414634146355</v>
      </c>
      <c r="AC48" s="278">
        <v>67.299536585365871</v>
      </c>
      <c r="AD48" s="278">
        <v>67.574292682926853</v>
      </c>
      <c r="AE48" s="278">
        <v>67.776804878048793</v>
      </c>
      <c r="AF48" s="278">
        <v>67.929195121951224</v>
      </c>
      <c r="AG48" s="278">
        <v>68.054731707317089</v>
      </c>
      <c r="AH48" s="278">
        <v>68.170975609756098</v>
      </c>
      <c r="AI48" s="278">
        <v>68.297195121951233</v>
      </c>
      <c r="AJ48" s="278">
        <v>68.451317073170742</v>
      </c>
      <c r="AK48" s="278">
        <v>68.640219512195117</v>
      </c>
      <c r="AL48" s="278">
        <v>68.865634146341478</v>
      </c>
      <c r="AM48" s="278">
        <v>69.129585365853657</v>
      </c>
      <c r="AN48" s="278">
        <v>69.426926829268297</v>
      </c>
      <c r="AO48" s="278">
        <v>69.748365853658541</v>
      </c>
      <c r="AP48" s="278">
        <v>70.075000000000003</v>
      </c>
      <c r="AQ48" s="278">
        <v>70.394951219512194</v>
      </c>
      <c r="AR48" s="278">
        <v>70.700560975609761</v>
      </c>
      <c r="AS48" s="278">
        <v>70.988707317073178</v>
      </c>
      <c r="AT48" s="278">
        <v>71.260390243902449</v>
      </c>
      <c r="AU48" s="278">
        <v>71.521731707317088</v>
      </c>
      <c r="AV48" s="278">
        <v>71.776902439024397</v>
      </c>
      <c r="AW48" s="278">
        <v>72.024951219512204</v>
      </c>
      <c r="AX48" s="278">
        <v>72.264439024390271</v>
      </c>
      <c r="AY48" s="278">
        <v>72.492439024390265</v>
      </c>
      <c r="AZ48" s="278">
        <v>72.707536585365872</v>
      </c>
      <c r="BA48" s="278">
        <v>72.910219512195141</v>
      </c>
      <c r="BB48" s="278">
        <v>73.101512195121956</v>
      </c>
      <c r="BC48" s="278">
        <v>73.282902439024397</v>
      </c>
      <c r="BD48" s="278">
        <v>73.458365853658549</v>
      </c>
      <c r="BE48" s="278">
        <v>73.630780487804898</v>
      </c>
      <c r="BF48" s="278">
        <v>73.803658536585374</v>
      </c>
      <c r="BG48" s="278">
        <v>73.978951219512211</v>
      </c>
      <c r="BH48" s="278">
        <v>74.156195121951214</v>
      </c>
    </row>
    <row r="49" spans="1:60" ht="15" x14ac:dyDescent="0.25">
      <c r="A49" s="278" t="s">
        <v>171</v>
      </c>
      <c r="B49" s="278" t="s">
        <v>172</v>
      </c>
      <c r="C49" s="278" t="s">
        <v>85</v>
      </c>
      <c r="D49" s="278" t="s">
        <v>86</v>
      </c>
      <c r="E49" s="278">
        <v>41.442439024390254</v>
      </c>
      <c r="F49" s="278">
        <v>41.839536585365856</v>
      </c>
      <c r="G49" s="278">
        <v>42.237756097560982</v>
      </c>
      <c r="H49" s="278">
        <v>42.634999999999998</v>
      </c>
      <c r="I49" s="278">
        <v>43.032707317073175</v>
      </c>
      <c r="J49" s="278">
        <v>43.434268292682937</v>
      </c>
      <c r="K49" s="278">
        <v>43.845609756097566</v>
      </c>
      <c r="L49" s="278">
        <v>44.271195121951223</v>
      </c>
      <c r="M49" s="278">
        <v>44.712048780487805</v>
      </c>
      <c r="N49" s="278">
        <v>45.16821951219513</v>
      </c>
      <c r="O49" s="278">
        <v>45.631780487804882</v>
      </c>
      <c r="P49" s="278">
        <v>46.09336585365854</v>
      </c>
      <c r="Q49" s="278">
        <v>46.547585365853664</v>
      </c>
      <c r="R49" s="278">
        <v>46.991536585365857</v>
      </c>
      <c r="S49" s="278">
        <v>47.430731707317079</v>
      </c>
      <c r="T49" s="278">
        <v>47.875707317073179</v>
      </c>
      <c r="U49" s="278">
        <v>48.342926829268301</v>
      </c>
      <c r="V49" s="278">
        <v>48.845292682926839</v>
      </c>
      <c r="W49" s="278">
        <v>49.389195121951225</v>
      </c>
      <c r="X49" s="278">
        <v>49.974121951219523</v>
      </c>
      <c r="Y49" s="278">
        <v>50.596000000000004</v>
      </c>
      <c r="Z49" s="278">
        <v>51.244341463414635</v>
      </c>
      <c r="AA49" s="278">
        <v>51.903121951219518</v>
      </c>
      <c r="AB49" s="278">
        <v>52.557365853658546</v>
      </c>
      <c r="AC49" s="278">
        <v>53.197560975609761</v>
      </c>
      <c r="AD49" s="278">
        <v>53.819195121951225</v>
      </c>
      <c r="AE49" s="278">
        <v>54.422292682926837</v>
      </c>
      <c r="AF49" s="278">
        <v>55.009365853658544</v>
      </c>
      <c r="AG49" s="278">
        <v>55.5809268292683</v>
      </c>
      <c r="AH49" s="278">
        <v>56.130512195121959</v>
      </c>
      <c r="AI49" s="278">
        <v>56.653609756097573</v>
      </c>
      <c r="AJ49" s="278">
        <v>57.145219512195126</v>
      </c>
      <c r="AK49" s="278">
        <v>57.599341463414646</v>
      </c>
      <c r="AL49" s="278">
        <v>58.013463414634153</v>
      </c>
      <c r="AM49" s="278">
        <v>58.382585365853664</v>
      </c>
      <c r="AN49" s="278">
        <v>58.697170731707324</v>
      </c>
      <c r="AO49" s="278">
        <v>58.947170731707324</v>
      </c>
      <c r="AP49" s="278">
        <v>59.135585365853665</v>
      </c>
      <c r="AQ49" s="278">
        <v>59.270926829268298</v>
      </c>
      <c r="AR49" s="278">
        <v>59.36568292682928</v>
      </c>
      <c r="AS49" s="278">
        <v>59.438902439024396</v>
      </c>
      <c r="AT49" s="278">
        <v>59.510146341463418</v>
      </c>
      <c r="AU49" s="278">
        <v>59.598926829268301</v>
      </c>
      <c r="AV49" s="278">
        <v>59.720804878048789</v>
      </c>
      <c r="AW49" s="278">
        <v>59.888756097560986</v>
      </c>
      <c r="AX49" s="278">
        <v>60.110780487804888</v>
      </c>
      <c r="AY49" s="278">
        <v>60.391829268292689</v>
      </c>
      <c r="AZ49" s="278">
        <v>60.719365853658545</v>
      </c>
      <c r="BA49" s="278">
        <v>61.079341463414636</v>
      </c>
      <c r="BB49" s="278">
        <v>61.460243902439032</v>
      </c>
      <c r="BC49" s="278">
        <v>61.847073170731711</v>
      </c>
      <c r="BD49" s="278">
        <v>62.224804878048793</v>
      </c>
      <c r="BE49" s="278">
        <v>62.58146341463415</v>
      </c>
      <c r="BF49" s="278">
        <v>62.909073170731709</v>
      </c>
      <c r="BG49" s="278">
        <v>63.202146341463425</v>
      </c>
      <c r="BH49" s="278">
        <v>63.460682926829278</v>
      </c>
    </row>
    <row r="50" spans="1:60" ht="15" x14ac:dyDescent="0.25">
      <c r="A50" s="278" t="s">
        <v>173</v>
      </c>
      <c r="B50" s="278" t="s">
        <v>174</v>
      </c>
      <c r="C50" s="278" t="s">
        <v>85</v>
      </c>
      <c r="D50" s="278" t="s">
        <v>86</v>
      </c>
      <c r="E50" s="278">
        <v>48.856414634146347</v>
      </c>
      <c r="F50" s="278">
        <v>49.047975609756101</v>
      </c>
      <c r="G50" s="278">
        <v>49.322512195121959</v>
      </c>
      <c r="H50" s="278">
        <v>49.690512195121947</v>
      </c>
      <c r="I50" s="278">
        <v>50.152000000000001</v>
      </c>
      <c r="J50" s="278">
        <v>50.686975609756104</v>
      </c>
      <c r="K50" s="278">
        <v>51.262926829268295</v>
      </c>
      <c r="L50" s="278">
        <v>51.847365853658545</v>
      </c>
      <c r="M50" s="278">
        <v>52.422317073170746</v>
      </c>
      <c r="N50" s="278">
        <v>52.988731707317079</v>
      </c>
      <c r="O50" s="278">
        <v>53.578170731707324</v>
      </c>
      <c r="P50" s="278">
        <v>54.238073170731717</v>
      </c>
      <c r="Q50" s="278">
        <v>55.000487804878055</v>
      </c>
      <c r="R50" s="278">
        <v>55.87387804878049</v>
      </c>
      <c r="S50" s="278">
        <v>56.837292682926829</v>
      </c>
      <c r="T50" s="278">
        <v>57.84224390243903</v>
      </c>
      <c r="U50" s="278">
        <v>58.823243902439025</v>
      </c>
      <c r="V50" s="278">
        <v>59.717853658536598</v>
      </c>
      <c r="W50" s="278">
        <v>60.480048780487813</v>
      </c>
      <c r="X50" s="278">
        <v>61.095829268292697</v>
      </c>
      <c r="Y50" s="278">
        <v>61.57019512195123</v>
      </c>
      <c r="Z50" s="278">
        <v>61.93014634146342</v>
      </c>
      <c r="AA50" s="278">
        <v>62.23163414634147</v>
      </c>
      <c r="AB50" s="278">
        <v>62.518634146341476</v>
      </c>
      <c r="AC50" s="278">
        <v>62.813634146341464</v>
      </c>
      <c r="AD50" s="278">
        <v>63.125121951219512</v>
      </c>
      <c r="AE50" s="278">
        <v>63.451609756097575</v>
      </c>
      <c r="AF50" s="278">
        <v>63.779097560975615</v>
      </c>
      <c r="AG50" s="278">
        <v>64.09958536585367</v>
      </c>
      <c r="AH50" s="278">
        <v>64.417585365853682</v>
      </c>
      <c r="AI50" s="278">
        <v>64.736585365853657</v>
      </c>
      <c r="AJ50" s="278">
        <v>65.061609756097567</v>
      </c>
      <c r="AK50" s="278">
        <v>65.398146341463431</v>
      </c>
      <c r="AL50" s="278">
        <v>65.754682926829275</v>
      </c>
      <c r="AM50" s="278">
        <v>66.138219512195121</v>
      </c>
      <c r="AN50" s="278">
        <v>66.568756097560993</v>
      </c>
      <c r="AO50" s="278">
        <v>67.06726829268294</v>
      </c>
      <c r="AP50" s="278">
        <v>67.634731707317087</v>
      </c>
      <c r="AQ50" s="278">
        <v>68.259146341463421</v>
      </c>
      <c r="AR50" s="278">
        <v>68.918000000000006</v>
      </c>
      <c r="AS50" s="278">
        <v>69.57380487804879</v>
      </c>
      <c r="AT50" s="278">
        <v>70.180048780487809</v>
      </c>
      <c r="AU50" s="278">
        <v>70.698756097560974</v>
      </c>
      <c r="AV50" s="278">
        <v>71.107926829268308</v>
      </c>
      <c r="AW50" s="278">
        <v>71.398536585365875</v>
      </c>
      <c r="AX50" s="278">
        <v>71.575585365853655</v>
      </c>
      <c r="AY50" s="278">
        <v>71.660048780487813</v>
      </c>
      <c r="AZ50" s="278">
        <v>71.691414634146341</v>
      </c>
      <c r="BA50" s="278">
        <v>71.706682926829274</v>
      </c>
      <c r="BB50" s="278">
        <v>71.728390243902453</v>
      </c>
      <c r="BC50" s="278">
        <v>71.774536585365865</v>
      </c>
      <c r="BD50" s="278">
        <v>71.854170731707313</v>
      </c>
      <c r="BE50" s="278">
        <v>71.96282926829268</v>
      </c>
      <c r="BF50" s="278">
        <v>72.096536585365868</v>
      </c>
      <c r="BG50" s="278">
        <v>72.254317073170739</v>
      </c>
      <c r="BH50" s="278">
        <v>72.435170731707316</v>
      </c>
    </row>
    <row r="51" spans="1:60" ht="15" x14ac:dyDescent="0.25">
      <c r="A51" s="278" t="s">
        <v>175</v>
      </c>
      <c r="B51" s="278" t="s">
        <v>176</v>
      </c>
      <c r="C51" s="278" t="s">
        <v>85</v>
      </c>
      <c r="D51" s="278" t="s">
        <v>86</v>
      </c>
      <c r="E51" s="278">
        <v>60.57619512195123</v>
      </c>
      <c r="F51" s="278">
        <v>61.288560975609762</v>
      </c>
      <c r="G51" s="278">
        <v>61.983780487804893</v>
      </c>
      <c r="H51" s="278">
        <v>62.649756097560989</v>
      </c>
      <c r="I51" s="278">
        <v>63.279487804878066</v>
      </c>
      <c r="J51" s="278">
        <v>63.868926829268311</v>
      </c>
      <c r="K51" s="278">
        <v>64.420585365853668</v>
      </c>
      <c r="L51" s="278">
        <v>64.946024390243892</v>
      </c>
      <c r="M51" s="278">
        <v>65.456317073170737</v>
      </c>
      <c r="N51" s="278">
        <v>65.959487804878052</v>
      </c>
      <c r="O51" s="278">
        <v>66.462609756097578</v>
      </c>
      <c r="P51" s="278">
        <v>66.971707317073182</v>
      </c>
      <c r="Q51" s="278">
        <v>67.489317073170739</v>
      </c>
      <c r="R51" s="278">
        <v>68.01746341463415</v>
      </c>
      <c r="S51" s="278">
        <v>68.559170731707326</v>
      </c>
      <c r="T51" s="278">
        <v>69.119414634146352</v>
      </c>
      <c r="U51" s="278">
        <v>69.703195121951225</v>
      </c>
      <c r="V51" s="278">
        <v>70.305999999999997</v>
      </c>
      <c r="W51" s="278">
        <v>70.919317073170745</v>
      </c>
      <c r="X51" s="278">
        <v>71.532195121951219</v>
      </c>
      <c r="Y51" s="278">
        <v>72.130195121951232</v>
      </c>
      <c r="Z51" s="278">
        <v>72.697902439024389</v>
      </c>
      <c r="AA51" s="278">
        <v>73.223341463414627</v>
      </c>
      <c r="AB51" s="278">
        <v>73.697073170731713</v>
      </c>
      <c r="AC51" s="278">
        <v>74.114609756097579</v>
      </c>
      <c r="AD51" s="278">
        <v>74.473439024390245</v>
      </c>
      <c r="AE51" s="278">
        <v>74.776048780487827</v>
      </c>
      <c r="AF51" s="278">
        <v>75.035390243902455</v>
      </c>
      <c r="AG51" s="278">
        <v>75.262878048780507</v>
      </c>
      <c r="AH51" s="278">
        <v>75.468487804878052</v>
      </c>
      <c r="AI51" s="278">
        <v>75.658682926829272</v>
      </c>
      <c r="AJ51" s="278">
        <v>75.841926829268303</v>
      </c>
      <c r="AK51" s="278">
        <v>76.020219512195126</v>
      </c>
      <c r="AL51" s="278">
        <v>76.197536585365853</v>
      </c>
      <c r="AM51" s="278">
        <v>76.376341463414647</v>
      </c>
      <c r="AN51" s="278">
        <v>76.558609756097567</v>
      </c>
      <c r="AO51" s="278">
        <v>76.741804878048782</v>
      </c>
      <c r="AP51" s="278">
        <v>76.922414634146335</v>
      </c>
      <c r="AQ51" s="278">
        <v>77.096926829268298</v>
      </c>
      <c r="AR51" s="278">
        <v>77.264365853658546</v>
      </c>
      <c r="AS51" s="278">
        <v>77.422682926829268</v>
      </c>
      <c r="AT51" s="278">
        <v>77.5708780487805</v>
      </c>
      <c r="AU51" s="278">
        <v>77.709463414634143</v>
      </c>
      <c r="AV51" s="278">
        <v>77.840463414634144</v>
      </c>
      <c r="AW51" s="278">
        <v>77.965365853658554</v>
      </c>
      <c r="AX51" s="278">
        <v>78.086658536585375</v>
      </c>
      <c r="AY51" s="278">
        <v>78.206829268292694</v>
      </c>
      <c r="AZ51" s="278">
        <v>78.328853658536588</v>
      </c>
      <c r="BA51" s="278">
        <v>78.455292682926839</v>
      </c>
      <c r="BB51" s="278">
        <v>78.589195121951221</v>
      </c>
      <c r="BC51" s="278">
        <v>78.732634146341482</v>
      </c>
      <c r="BD51" s="278">
        <v>78.887731707317087</v>
      </c>
      <c r="BE51" s="278">
        <v>79.054512195121973</v>
      </c>
      <c r="BF51" s="278">
        <v>79.231560975609753</v>
      </c>
      <c r="BG51" s="278">
        <v>79.416853658536596</v>
      </c>
      <c r="BH51" s="278">
        <v>79.608902439024391</v>
      </c>
    </row>
    <row r="52" spans="1:60" ht="15" x14ac:dyDescent="0.25">
      <c r="A52" s="278" t="s">
        <v>177</v>
      </c>
      <c r="B52" s="278" t="s">
        <v>178</v>
      </c>
      <c r="C52" s="278" t="s">
        <v>85</v>
      </c>
      <c r="D52" s="278" t="s">
        <v>86</v>
      </c>
      <c r="E52" s="278">
        <v>62.313911121873907</v>
      </c>
      <c r="F52" s="278">
        <v>62.81041207301022</v>
      </c>
      <c r="G52" s="278">
        <v>63.266909176102722</v>
      </c>
      <c r="H52" s="278">
        <v>63.679897485989912</v>
      </c>
      <c r="I52" s="278">
        <v>64.050373236860608</v>
      </c>
      <c r="J52" s="278">
        <v>64.380046768640753</v>
      </c>
      <c r="K52" s="278">
        <v>64.673488612554195</v>
      </c>
      <c r="L52" s="278">
        <v>64.94080883762237</v>
      </c>
      <c r="M52" s="278">
        <v>65.192978743550057</v>
      </c>
      <c r="N52" s="278">
        <v>65.43850928168051</v>
      </c>
      <c r="O52" s="278">
        <v>65.685016690910174</v>
      </c>
      <c r="P52" s="278">
        <v>65.938707979271186</v>
      </c>
      <c r="Q52" s="278">
        <v>66.200445601861546</v>
      </c>
      <c r="R52" s="278">
        <v>66.468664573783315</v>
      </c>
      <c r="S52" s="278">
        <v>66.743008205747984</v>
      </c>
      <c r="T52" s="278">
        <v>67.021582547491249</v>
      </c>
      <c r="U52" s="278">
        <v>67.301630381859226</v>
      </c>
      <c r="V52" s="278">
        <v>67.578053297284242</v>
      </c>
      <c r="W52" s="278">
        <v>67.845797218392647</v>
      </c>
      <c r="X52" s="278">
        <v>68.101947086246597</v>
      </c>
      <c r="Y52" s="278">
        <v>68.341675843331018</v>
      </c>
      <c r="Z52" s="278">
        <v>68.559869096108017</v>
      </c>
      <c r="AA52" s="278">
        <v>68.753429603505126</v>
      </c>
      <c r="AB52" s="278">
        <v>68.922247543156075</v>
      </c>
      <c r="AC52" s="278">
        <v>69.063515532680441</v>
      </c>
      <c r="AD52" s="278">
        <v>69.179085144137616</v>
      </c>
      <c r="AE52" s="278">
        <v>69.273284550750603</v>
      </c>
      <c r="AF52" s="278">
        <v>69.360103660268166</v>
      </c>
      <c r="AG52" s="278">
        <v>69.421732500935562</v>
      </c>
      <c r="AH52" s="278">
        <v>69.485989962916051</v>
      </c>
      <c r="AI52" s="278">
        <v>69.545643765195734</v>
      </c>
      <c r="AJ52" s="278">
        <v>69.599944287844949</v>
      </c>
      <c r="AK52" s="278">
        <v>69.686329342557457</v>
      </c>
      <c r="AL52" s="278">
        <v>69.691605084659713</v>
      </c>
      <c r="AM52" s="278">
        <v>69.735903467982766</v>
      </c>
      <c r="AN52" s="278">
        <v>69.785075771804074</v>
      </c>
      <c r="AO52" s="278">
        <v>69.842225893839711</v>
      </c>
      <c r="AP52" s="278">
        <v>69.97797486983049</v>
      </c>
      <c r="AQ52" s="278">
        <v>69.991445654322817</v>
      </c>
      <c r="AR52" s="278">
        <v>70.088384969904965</v>
      </c>
      <c r="AS52" s="278">
        <v>70.20481064535268</v>
      </c>
      <c r="AT52" s="278">
        <v>70.34451498114197</v>
      </c>
      <c r="AU52" s="278">
        <v>70.577334243907714</v>
      </c>
      <c r="AV52" s="278">
        <v>70.690968690985358</v>
      </c>
      <c r="AW52" s="278">
        <v>70.892777216100555</v>
      </c>
      <c r="AX52" s="278">
        <v>71.109842224217473</v>
      </c>
      <c r="AY52" s="278">
        <v>71.338040137206775</v>
      </c>
      <c r="AZ52" s="278">
        <v>71.571134562485682</v>
      </c>
      <c r="BA52" s="278">
        <v>71.802288041653824</v>
      </c>
      <c r="BB52" s="278">
        <v>72.025701174866001</v>
      </c>
      <c r="BC52" s="278">
        <v>72.235228022902092</v>
      </c>
      <c r="BD52" s="278">
        <v>72.426988760242068</v>
      </c>
      <c r="BE52" s="278">
        <v>72.602507747126594</v>
      </c>
      <c r="BF52" s="278">
        <v>72.763240493411843</v>
      </c>
      <c r="BG52" s="278">
        <v>72.91101404922658</v>
      </c>
      <c r="BH52" s="278">
        <v>73.048101126921608</v>
      </c>
    </row>
    <row r="53" spans="1:60" ht="15" x14ac:dyDescent="0.25">
      <c r="A53" s="278" t="s">
        <v>179</v>
      </c>
      <c r="B53" s="278" t="s">
        <v>180</v>
      </c>
      <c r="C53" s="278" t="s">
        <v>85</v>
      </c>
      <c r="D53" s="278" t="s">
        <v>86</v>
      </c>
      <c r="E53" s="278">
        <v>63.904658536585366</v>
      </c>
      <c r="F53" s="278">
        <v>64.516439024390252</v>
      </c>
      <c r="G53" s="278">
        <v>65.138219512195121</v>
      </c>
      <c r="H53" s="278">
        <v>65.768024390243909</v>
      </c>
      <c r="I53" s="278">
        <v>66.401804878048779</v>
      </c>
      <c r="J53" s="278">
        <v>67.03156097560975</v>
      </c>
      <c r="K53" s="278">
        <v>67.649243902439025</v>
      </c>
      <c r="L53" s="278">
        <v>68.247853658536584</v>
      </c>
      <c r="M53" s="278">
        <v>68.8208780487805</v>
      </c>
      <c r="N53" s="278">
        <v>69.365804878048792</v>
      </c>
      <c r="O53" s="278">
        <v>69.883097560975628</v>
      </c>
      <c r="P53" s="278">
        <v>70.37829268292684</v>
      </c>
      <c r="Q53" s="278">
        <v>70.856390243902453</v>
      </c>
      <c r="R53" s="278">
        <v>71.320951219512196</v>
      </c>
      <c r="S53" s="278">
        <v>71.769487804878054</v>
      </c>
      <c r="T53" s="278">
        <v>72.197609756097577</v>
      </c>
      <c r="U53" s="278">
        <v>72.598853658536598</v>
      </c>
      <c r="V53" s="278">
        <v>72.966268292682926</v>
      </c>
      <c r="W53" s="278">
        <v>73.295829268292707</v>
      </c>
      <c r="X53" s="278">
        <v>73.584536585365854</v>
      </c>
      <c r="Y53" s="278">
        <v>73.831756097560984</v>
      </c>
      <c r="Z53" s="278">
        <v>74.036365853658552</v>
      </c>
      <c r="AA53" s="278">
        <v>74.203268292682935</v>
      </c>
      <c r="AB53" s="278">
        <v>74.339390243902457</v>
      </c>
      <c r="AC53" s="278">
        <v>74.447756097560983</v>
      </c>
      <c r="AD53" s="278">
        <v>74.528926829268286</v>
      </c>
      <c r="AE53" s="278">
        <v>74.581536585365853</v>
      </c>
      <c r="AF53" s="278">
        <v>74.607707317073192</v>
      </c>
      <c r="AG53" s="278">
        <v>74.618048780487797</v>
      </c>
      <c r="AH53" s="278">
        <v>74.623097560975623</v>
      </c>
      <c r="AI53" s="278">
        <v>74.643804878048797</v>
      </c>
      <c r="AJ53" s="278">
        <v>74.700560975609761</v>
      </c>
      <c r="AK53" s="278">
        <v>74.803292682926823</v>
      </c>
      <c r="AL53" s="278">
        <v>74.958926829268293</v>
      </c>
      <c r="AM53" s="278">
        <v>75.163975609756108</v>
      </c>
      <c r="AN53" s="278">
        <v>75.40900000000002</v>
      </c>
      <c r="AO53" s="278">
        <v>75.675634146341466</v>
      </c>
      <c r="AP53" s="278">
        <v>75.941975609756113</v>
      </c>
      <c r="AQ53" s="278">
        <v>76.193073170731722</v>
      </c>
      <c r="AR53" s="278">
        <v>76.425878048780504</v>
      </c>
      <c r="AS53" s="278">
        <v>76.644804878048788</v>
      </c>
      <c r="AT53" s="278">
        <v>76.865219512195125</v>
      </c>
      <c r="AU53" s="278">
        <v>77.102463414634144</v>
      </c>
      <c r="AV53" s="278">
        <v>77.363951219512202</v>
      </c>
      <c r="AW53" s="278">
        <v>77.644682926829276</v>
      </c>
      <c r="AX53" s="278">
        <v>77.932146341463422</v>
      </c>
      <c r="AY53" s="278">
        <v>78.205951219512201</v>
      </c>
      <c r="AZ53" s="278">
        <v>78.449707317073177</v>
      </c>
      <c r="BA53" s="278">
        <v>78.651536585365875</v>
      </c>
      <c r="BB53" s="278">
        <v>78.811512195121963</v>
      </c>
      <c r="BC53" s="278">
        <v>78.936658536585384</v>
      </c>
      <c r="BD53" s="278">
        <v>79.040536585365857</v>
      </c>
      <c r="BE53" s="278">
        <v>79.142121951219522</v>
      </c>
      <c r="BF53" s="278">
        <v>79.256341463414643</v>
      </c>
      <c r="BG53" s="278">
        <v>79.389707317073174</v>
      </c>
      <c r="BH53" s="278">
        <v>79.543707317073185</v>
      </c>
    </row>
    <row r="54" spans="1:60" ht="15" x14ac:dyDescent="0.25">
      <c r="A54" s="278" t="s">
        <v>181</v>
      </c>
      <c r="B54" s="278" t="s">
        <v>182</v>
      </c>
      <c r="C54" s="278" t="s">
        <v>85</v>
      </c>
      <c r="D54" s="278" t="s">
        <v>86</v>
      </c>
      <c r="E54" s="278"/>
      <c r="F54" s="278"/>
      <c r="G54" s="278"/>
      <c r="H54" s="278"/>
      <c r="I54" s="278"/>
      <c r="J54" s="278"/>
      <c r="K54" s="278"/>
      <c r="L54" s="278"/>
      <c r="M54" s="278"/>
      <c r="N54" s="278"/>
      <c r="O54" s="278"/>
      <c r="P54" s="278"/>
      <c r="Q54" s="278"/>
      <c r="R54" s="278"/>
      <c r="S54" s="278"/>
      <c r="T54" s="278"/>
      <c r="U54" s="278"/>
      <c r="V54" s="278"/>
      <c r="W54" s="278"/>
      <c r="X54" s="278"/>
      <c r="Y54" s="278"/>
      <c r="Z54" s="278"/>
      <c r="AA54" s="278"/>
      <c r="AB54" s="278"/>
      <c r="AC54" s="278"/>
      <c r="AD54" s="278"/>
      <c r="AE54" s="278"/>
      <c r="AF54" s="278"/>
      <c r="AG54" s="278"/>
      <c r="AH54" s="278"/>
      <c r="AI54" s="278"/>
      <c r="AJ54" s="278"/>
      <c r="AK54" s="278"/>
      <c r="AL54" s="278"/>
      <c r="AM54" s="278"/>
      <c r="AN54" s="278"/>
      <c r="AO54" s="278"/>
      <c r="AP54" s="278"/>
      <c r="AQ54" s="278"/>
      <c r="AR54" s="278"/>
      <c r="AS54" s="278"/>
      <c r="AT54" s="278"/>
      <c r="AU54" s="278"/>
      <c r="AV54" s="278"/>
      <c r="AW54" s="278"/>
      <c r="AX54" s="278"/>
      <c r="AY54" s="278">
        <v>74.709756097560984</v>
      </c>
      <c r="AZ54" s="278">
        <v>75.363414634146352</v>
      </c>
      <c r="BA54" s="278">
        <v>75.309756097560978</v>
      </c>
      <c r="BB54" s="278">
        <v>76.156097560975624</v>
      </c>
      <c r="BC54" s="278"/>
      <c r="BD54" s="278">
        <v>77.473170731707327</v>
      </c>
      <c r="BE54" s="278"/>
      <c r="BF54" s="278"/>
      <c r="BG54" s="278">
        <v>77.824390243902457</v>
      </c>
      <c r="BH54" s="278"/>
    </row>
    <row r="55" spans="1:60" ht="15" x14ac:dyDescent="0.25">
      <c r="A55" s="278" t="s">
        <v>183</v>
      </c>
      <c r="B55" s="278" t="s">
        <v>184</v>
      </c>
      <c r="C55" s="278" t="s">
        <v>85</v>
      </c>
      <c r="D55" s="278" t="s">
        <v>86</v>
      </c>
      <c r="E55" s="278"/>
      <c r="F55" s="278"/>
      <c r="G55" s="278"/>
      <c r="H55" s="278"/>
      <c r="I55" s="278"/>
      <c r="J55" s="278"/>
      <c r="K55" s="278"/>
      <c r="L55" s="278"/>
      <c r="M55" s="278"/>
      <c r="N55" s="278"/>
      <c r="O55" s="278"/>
      <c r="P55" s="278"/>
      <c r="Q55" s="278"/>
      <c r="R55" s="278"/>
      <c r="S55" s="278"/>
      <c r="T55" s="278"/>
      <c r="U55" s="278"/>
      <c r="V55" s="278"/>
      <c r="W55" s="278"/>
      <c r="X55" s="278"/>
      <c r="Y55" s="278"/>
      <c r="Z55" s="278"/>
      <c r="AA55" s="278"/>
      <c r="AB55" s="278"/>
      <c r="AC55" s="278"/>
      <c r="AD55" s="278"/>
      <c r="AE55" s="278"/>
      <c r="AF55" s="278"/>
      <c r="AG55" s="278"/>
      <c r="AH55" s="278"/>
      <c r="AI55" s="278"/>
      <c r="AJ55" s="278"/>
      <c r="AK55" s="278"/>
      <c r="AL55" s="278"/>
      <c r="AM55" s="278"/>
      <c r="AN55" s="278"/>
      <c r="AO55" s="278"/>
      <c r="AP55" s="278"/>
      <c r="AQ55" s="278"/>
      <c r="AR55" s="278"/>
      <c r="AS55" s="278"/>
      <c r="AT55" s="278"/>
      <c r="AU55" s="278"/>
      <c r="AV55" s="278"/>
      <c r="AW55" s="278"/>
      <c r="AX55" s="278"/>
      <c r="AY55" s="278"/>
      <c r="AZ55" s="278"/>
      <c r="BA55" s="278"/>
      <c r="BB55" s="278"/>
      <c r="BC55" s="278"/>
      <c r="BD55" s="278"/>
      <c r="BE55" s="278"/>
      <c r="BF55" s="278"/>
      <c r="BG55" s="278"/>
      <c r="BH55" s="278"/>
    </row>
    <row r="56" spans="1:60" ht="15" x14ac:dyDescent="0.25">
      <c r="A56" s="278" t="s">
        <v>185</v>
      </c>
      <c r="B56" s="278" t="s">
        <v>186</v>
      </c>
      <c r="C56" s="278" t="s">
        <v>85</v>
      </c>
      <c r="D56" s="278" t="s">
        <v>86</v>
      </c>
      <c r="E56" s="278">
        <v>69.593926829268298</v>
      </c>
      <c r="F56" s="278">
        <v>69.927829268292683</v>
      </c>
      <c r="G56" s="278">
        <v>70.251243902439029</v>
      </c>
      <c r="H56" s="278">
        <v>70.564682926829278</v>
      </c>
      <c r="I56" s="278">
        <v>70.869121951219512</v>
      </c>
      <c r="J56" s="278">
        <v>71.165073170731702</v>
      </c>
      <c r="K56" s="278">
        <v>71.452536585365877</v>
      </c>
      <c r="L56" s="278">
        <v>71.731000000000009</v>
      </c>
      <c r="M56" s="278">
        <v>72.002487804878058</v>
      </c>
      <c r="N56" s="278">
        <v>72.265975609756111</v>
      </c>
      <c r="O56" s="278">
        <v>72.522975609756102</v>
      </c>
      <c r="P56" s="278">
        <v>72.772975609756102</v>
      </c>
      <c r="Q56" s="278">
        <v>73.016975609756102</v>
      </c>
      <c r="R56" s="278">
        <v>73.254463414634159</v>
      </c>
      <c r="S56" s="278">
        <v>73.485463414634154</v>
      </c>
      <c r="T56" s="278">
        <v>73.710439024390254</v>
      </c>
      <c r="U56" s="278">
        <v>73.930414634146359</v>
      </c>
      <c r="V56" s="278">
        <v>74.144878048780498</v>
      </c>
      <c r="W56" s="278">
        <v>74.353853658536593</v>
      </c>
      <c r="X56" s="278">
        <v>74.557829268292693</v>
      </c>
      <c r="Y56" s="278">
        <v>74.756804878048783</v>
      </c>
      <c r="Z56" s="278">
        <v>74.951292682926834</v>
      </c>
      <c r="AA56" s="278">
        <v>75.140756097560981</v>
      </c>
      <c r="AB56" s="278">
        <v>75.325243902439041</v>
      </c>
      <c r="AC56" s="278">
        <v>75.506219512195131</v>
      </c>
      <c r="AD56" s="278">
        <v>75.682707317073181</v>
      </c>
      <c r="AE56" s="278">
        <v>75.856170731707337</v>
      </c>
      <c r="AF56" s="278">
        <v>76.025121951219532</v>
      </c>
      <c r="AG56" s="278">
        <v>76.191073170731713</v>
      </c>
      <c r="AH56" s="278">
        <v>76.354024390243922</v>
      </c>
      <c r="AI56" s="278">
        <v>76.513951219512208</v>
      </c>
      <c r="AJ56" s="278">
        <v>76.671390243902451</v>
      </c>
      <c r="AK56" s="278">
        <v>76.826317073170728</v>
      </c>
      <c r="AL56" s="278">
        <v>76.978268292682941</v>
      </c>
      <c r="AM56" s="278">
        <v>77.127707317073188</v>
      </c>
      <c r="AN56" s="278">
        <v>77.274658536585378</v>
      </c>
      <c r="AO56" s="278">
        <v>77.419097560975629</v>
      </c>
      <c r="AP56" s="278">
        <v>77.561024390243915</v>
      </c>
      <c r="AQ56" s="278">
        <v>77.700926829268298</v>
      </c>
      <c r="AR56" s="278">
        <v>77.837804878048786</v>
      </c>
      <c r="AS56" s="278">
        <v>77.971682926829274</v>
      </c>
      <c r="AT56" s="278">
        <v>78.100560975609767</v>
      </c>
      <c r="AU56" s="278">
        <v>78.223951219512202</v>
      </c>
      <c r="AV56" s="278">
        <v>78.345341463414655</v>
      </c>
      <c r="AW56" s="278">
        <v>78.465756097560984</v>
      </c>
      <c r="AX56" s="278">
        <v>78.59012195121953</v>
      </c>
      <c r="AY56" s="278">
        <v>78.723365853658549</v>
      </c>
      <c r="AZ56" s="278">
        <v>78.869512195121956</v>
      </c>
      <c r="BA56" s="278">
        <v>79.029048780487813</v>
      </c>
      <c r="BB56" s="278">
        <v>79.202000000000012</v>
      </c>
      <c r="BC56" s="278">
        <v>79.384951219512203</v>
      </c>
      <c r="BD56" s="278">
        <v>79.573024390243916</v>
      </c>
      <c r="BE56" s="278">
        <v>79.761780487804884</v>
      </c>
      <c r="BF56" s="278">
        <v>79.944780487804877</v>
      </c>
      <c r="BG56" s="278">
        <v>80.122048780487816</v>
      </c>
      <c r="BH56" s="278">
        <v>80.291048780487813</v>
      </c>
    </row>
    <row r="57" spans="1:60" ht="15" x14ac:dyDescent="0.25">
      <c r="A57" s="278" t="s">
        <v>187</v>
      </c>
      <c r="B57" s="278" t="s">
        <v>188</v>
      </c>
      <c r="C57" s="278" t="s">
        <v>85</v>
      </c>
      <c r="D57" s="278" t="s">
        <v>86</v>
      </c>
      <c r="E57" s="278">
        <v>70.348780487804888</v>
      </c>
      <c r="F57" s="278">
        <v>70.512682926829271</v>
      </c>
      <c r="G57" s="278">
        <v>69.786829268292678</v>
      </c>
      <c r="H57" s="278">
        <v>70.304390243902461</v>
      </c>
      <c r="I57" s="278">
        <v>70.45951219512196</v>
      </c>
      <c r="J57" s="278">
        <v>70.163170731707325</v>
      </c>
      <c r="K57" s="278">
        <v>70.384878048780507</v>
      </c>
      <c r="L57" s="278">
        <v>70.264146341463416</v>
      </c>
      <c r="M57" s="278">
        <v>69.840731707317076</v>
      </c>
      <c r="N57" s="278">
        <v>69.3670731707317</v>
      </c>
      <c r="O57" s="278">
        <v>69.440243902439036</v>
      </c>
      <c r="P57" s="278">
        <v>69.677073170731731</v>
      </c>
      <c r="Q57" s="278">
        <v>70.176585365853683</v>
      </c>
      <c r="R57" s="278">
        <v>70.022682926829276</v>
      </c>
      <c r="S57" s="278">
        <v>70.086585365853665</v>
      </c>
      <c r="T57" s="278">
        <v>70.414634146341484</v>
      </c>
      <c r="U57" s="278">
        <v>70.532682926829281</v>
      </c>
      <c r="V57" s="278">
        <v>70.573414634146346</v>
      </c>
      <c r="W57" s="278">
        <v>70.643902439024387</v>
      </c>
      <c r="X57" s="278">
        <v>70.749512195121952</v>
      </c>
      <c r="Y57" s="278">
        <v>70.278048780487808</v>
      </c>
      <c r="Z57" s="278">
        <v>70.722195121951231</v>
      </c>
      <c r="AA57" s="278">
        <v>70.807804878048785</v>
      </c>
      <c r="AB57" s="278">
        <v>70.591463414634148</v>
      </c>
      <c r="AC57" s="278">
        <v>70.837560975609762</v>
      </c>
      <c r="AD57" s="278">
        <v>71.046341463414635</v>
      </c>
      <c r="AE57" s="278">
        <v>70.997317073170734</v>
      </c>
      <c r="AF57" s="278">
        <v>71.445609756097568</v>
      </c>
      <c r="AG57" s="278">
        <v>71.64146341463416</v>
      </c>
      <c r="AH57" s="278">
        <v>71.675609756097572</v>
      </c>
      <c r="AI57" s="278">
        <v>71.383902439024411</v>
      </c>
      <c r="AJ57" s="278">
        <v>71.898292682926837</v>
      </c>
      <c r="AK57" s="278">
        <v>72.271707317073179</v>
      </c>
      <c r="AL57" s="278">
        <v>72.767804878048793</v>
      </c>
      <c r="AM57" s="278">
        <v>72.972682926829265</v>
      </c>
      <c r="AN57" s="278">
        <v>73.074878048780505</v>
      </c>
      <c r="AO57" s="278">
        <v>73.714634146341467</v>
      </c>
      <c r="AP57" s="278">
        <v>73.824878048780505</v>
      </c>
      <c r="AQ57" s="278">
        <v>74.514634146341464</v>
      </c>
      <c r="AR57" s="278">
        <v>74.668292682926833</v>
      </c>
      <c r="AS57" s="278">
        <v>74.968292682926844</v>
      </c>
      <c r="AT57" s="278">
        <v>75.17317073170733</v>
      </c>
      <c r="AU57" s="278">
        <v>75.221951219512192</v>
      </c>
      <c r="AV57" s="278">
        <v>75.170731707317088</v>
      </c>
      <c r="AW57" s="278">
        <v>75.721951219512206</v>
      </c>
      <c r="AX57" s="278">
        <v>75.924390243902451</v>
      </c>
      <c r="AY57" s="278">
        <v>76.524390243902445</v>
      </c>
      <c r="AZ57" s="278">
        <v>76.724390243902462</v>
      </c>
      <c r="BA57" s="278">
        <v>76.975609756097569</v>
      </c>
      <c r="BB57" s="278">
        <v>77.078048780487805</v>
      </c>
      <c r="BC57" s="278">
        <v>77.424390243902451</v>
      </c>
      <c r="BD57" s="278">
        <v>77.873170731707319</v>
      </c>
      <c r="BE57" s="278">
        <v>78.075609756097577</v>
      </c>
      <c r="BF57" s="278">
        <v>78.175609756097558</v>
      </c>
      <c r="BG57" s="278">
        <v>78.824390243902442</v>
      </c>
      <c r="BH57" s="278">
        <v>79.473170731707327</v>
      </c>
    </row>
    <row r="58" spans="1:60" ht="15" x14ac:dyDescent="0.25">
      <c r="A58" s="278" t="s">
        <v>189</v>
      </c>
      <c r="B58" s="278" t="s">
        <v>190</v>
      </c>
      <c r="C58" s="278" t="s">
        <v>85</v>
      </c>
      <c r="D58" s="278" t="s">
        <v>86</v>
      </c>
      <c r="E58" s="278">
        <v>69.31002439024391</v>
      </c>
      <c r="F58" s="278">
        <v>69.50800000000001</v>
      </c>
      <c r="G58" s="278">
        <v>69.691536585365853</v>
      </c>
      <c r="H58" s="278">
        <v>69.859609756097569</v>
      </c>
      <c r="I58" s="278">
        <v>70.01370731707317</v>
      </c>
      <c r="J58" s="278">
        <v>70.151829268292687</v>
      </c>
      <c r="K58" s="278">
        <v>70.271414634146339</v>
      </c>
      <c r="L58" s="278">
        <v>70.374000000000009</v>
      </c>
      <c r="M58" s="278">
        <v>70.465097560975607</v>
      </c>
      <c r="N58" s="278">
        <v>70.550682926829268</v>
      </c>
      <c r="O58" s="278">
        <v>70.639780487804885</v>
      </c>
      <c r="P58" s="278">
        <v>70.742878048780497</v>
      </c>
      <c r="Q58" s="278">
        <v>70.867000000000019</v>
      </c>
      <c r="R58" s="278">
        <v>71.016682926829276</v>
      </c>
      <c r="S58" s="278">
        <v>71.195414634146346</v>
      </c>
      <c r="T58" s="278">
        <v>71.401731707317097</v>
      </c>
      <c r="U58" s="278">
        <v>71.634146341463421</v>
      </c>
      <c r="V58" s="278">
        <v>71.88368292682928</v>
      </c>
      <c r="W58" s="278">
        <v>72.143292682926841</v>
      </c>
      <c r="X58" s="278">
        <v>72.408536585365866</v>
      </c>
      <c r="Y58" s="278">
        <v>72.677902439024393</v>
      </c>
      <c r="Z58" s="278">
        <v>72.950390243902433</v>
      </c>
      <c r="AA58" s="278">
        <v>73.22699999999999</v>
      </c>
      <c r="AB58" s="278">
        <v>73.505195121951232</v>
      </c>
      <c r="AC58" s="278">
        <v>73.782926829268291</v>
      </c>
      <c r="AD58" s="278">
        <v>74.054634146341471</v>
      </c>
      <c r="AE58" s="278">
        <v>74.313731707317089</v>
      </c>
      <c r="AF58" s="278">
        <v>74.559682926829282</v>
      </c>
      <c r="AG58" s="278">
        <v>74.792487804878064</v>
      </c>
      <c r="AH58" s="278">
        <v>75.013146341463425</v>
      </c>
      <c r="AI58" s="278">
        <v>75.227756097560984</v>
      </c>
      <c r="AJ58" s="278">
        <v>75.319512195121959</v>
      </c>
      <c r="AK58" s="278">
        <v>75.819512195121959</v>
      </c>
      <c r="AL58" s="278">
        <v>75.870731707317091</v>
      </c>
      <c r="AM58" s="278">
        <v>76.270731707317069</v>
      </c>
      <c r="AN58" s="278">
        <v>76.421951219512209</v>
      </c>
      <c r="AO58" s="278">
        <v>76.67317073170733</v>
      </c>
      <c r="AP58" s="278">
        <v>77.073170731707322</v>
      </c>
      <c r="AQ58" s="278">
        <v>77.475609756097569</v>
      </c>
      <c r="AR58" s="278">
        <v>77.72682926829269</v>
      </c>
      <c r="AS58" s="278">
        <v>77.926829268292693</v>
      </c>
      <c r="AT58" s="278">
        <v>78.329268292682926</v>
      </c>
      <c r="AU58" s="278">
        <v>78.229268292682931</v>
      </c>
      <c r="AV58" s="278">
        <v>78.380487804878058</v>
      </c>
      <c r="AW58" s="278">
        <v>78.680487804878069</v>
      </c>
      <c r="AX58" s="278">
        <v>78.931707317073176</v>
      </c>
      <c r="AY58" s="278">
        <v>79.131707317073193</v>
      </c>
      <c r="AZ58" s="278">
        <v>79.534146341463426</v>
      </c>
      <c r="BA58" s="278">
        <v>79.736585365853671</v>
      </c>
      <c r="BB58" s="278">
        <v>79.836585365853679</v>
      </c>
      <c r="BC58" s="278">
        <v>79.987804878048792</v>
      </c>
      <c r="BD58" s="278">
        <v>80.436585365853674</v>
      </c>
      <c r="BE58" s="278">
        <v>80.53902439024391</v>
      </c>
      <c r="BF58" s="278">
        <v>80.490243902439033</v>
      </c>
      <c r="BG58" s="278">
        <v>81.090243902439042</v>
      </c>
      <c r="BH58" s="278">
        <v>81.090243902439042</v>
      </c>
    </row>
    <row r="59" spans="1:60" ht="15" x14ac:dyDescent="0.25">
      <c r="A59" s="278" t="s">
        <v>191</v>
      </c>
      <c r="B59" s="278" t="s">
        <v>192</v>
      </c>
      <c r="C59" s="278" t="s">
        <v>85</v>
      </c>
      <c r="D59" s="278" t="s">
        <v>86</v>
      </c>
      <c r="E59" s="278">
        <v>44.021268292682933</v>
      </c>
      <c r="F59" s="278">
        <v>44.451341463414636</v>
      </c>
      <c r="G59" s="278">
        <v>44.874439024390249</v>
      </c>
      <c r="H59" s="278">
        <v>45.291048780487813</v>
      </c>
      <c r="I59" s="278">
        <v>45.708634146341467</v>
      </c>
      <c r="J59" s="278">
        <v>46.147146341463419</v>
      </c>
      <c r="K59" s="278">
        <v>46.633512195121959</v>
      </c>
      <c r="L59" s="278">
        <v>47.181658536585367</v>
      </c>
      <c r="M59" s="278">
        <v>47.791634146341465</v>
      </c>
      <c r="N59" s="278">
        <v>48.452926829268293</v>
      </c>
      <c r="O59" s="278">
        <v>49.136097560975621</v>
      </c>
      <c r="P59" s="278">
        <v>49.801756097560983</v>
      </c>
      <c r="Q59" s="278">
        <v>50.415487804878055</v>
      </c>
      <c r="R59" s="278">
        <v>50.954853658536585</v>
      </c>
      <c r="S59" s="278">
        <v>51.413902439024397</v>
      </c>
      <c r="T59" s="278">
        <v>51.803609756097565</v>
      </c>
      <c r="U59" s="278">
        <v>52.149975609756105</v>
      </c>
      <c r="V59" s="278">
        <v>52.486902439024398</v>
      </c>
      <c r="W59" s="278">
        <v>52.839878048780498</v>
      </c>
      <c r="X59" s="278">
        <v>53.217365853658542</v>
      </c>
      <c r="Y59" s="278">
        <v>53.61734146341464</v>
      </c>
      <c r="Z59" s="278">
        <v>54.02885365853659</v>
      </c>
      <c r="AA59" s="278">
        <v>54.432414634146355</v>
      </c>
      <c r="AB59" s="278">
        <v>54.811000000000007</v>
      </c>
      <c r="AC59" s="278">
        <v>55.158634146341463</v>
      </c>
      <c r="AD59" s="278">
        <v>55.472731707317074</v>
      </c>
      <c r="AE59" s="278">
        <v>55.75673170731708</v>
      </c>
      <c r="AF59" s="278">
        <v>56.016658536585375</v>
      </c>
      <c r="AG59" s="278">
        <v>56.255926829268297</v>
      </c>
      <c r="AH59" s="278">
        <v>56.473609756097567</v>
      </c>
      <c r="AI59" s="278">
        <v>56.663170731707325</v>
      </c>
      <c r="AJ59" s="278">
        <v>56.816146341463423</v>
      </c>
      <c r="AK59" s="278">
        <v>56.929585365853669</v>
      </c>
      <c r="AL59" s="278">
        <v>57.00358536585366</v>
      </c>
      <c r="AM59" s="278">
        <v>57.043658536585376</v>
      </c>
      <c r="AN59" s="278">
        <v>57.05341463414635</v>
      </c>
      <c r="AO59" s="278">
        <v>57.038414634146349</v>
      </c>
      <c r="AP59" s="278">
        <v>57.011195121951225</v>
      </c>
      <c r="AQ59" s="278">
        <v>56.987731707317074</v>
      </c>
      <c r="AR59" s="278">
        <v>56.981463414634156</v>
      </c>
      <c r="AS59" s="278">
        <v>57.01034146341464</v>
      </c>
      <c r="AT59" s="278">
        <v>57.088243902439032</v>
      </c>
      <c r="AU59" s="278">
        <v>57.220560975609757</v>
      </c>
      <c r="AV59" s="278">
        <v>57.411219512195125</v>
      </c>
      <c r="AW59" s="278">
        <v>57.663634146341472</v>
      </c>
      <c r="AX59" s="278">
        <v>57.984292682926835</v>
      </c>
      <c r="AY59" s="278">
        <v>58.377682926829273</v>
      </c>
      <c r="AZ59" s="278">
        <v>58.831878048780496</v>
      </c>
      <c r="BA59" s="278">
        <v>59.328414634146348</v>
      </c>
      <c r="BB59" s="278">
        <v>59.848853658536591</v>
      </c>
      <c r="BC59" s="278">
        <v>60.366731707317079</v>
      </c>
      <c r="BD59" s="278">
        <v>60.854585365853666</v>
      </c>
      <c r="BE59" s="278">
        <v>61.295463414634149</v>
      </c>
      <c r="BF59" s="278">
        <v>61.677365853658543</v>
      </c>
      <c r="BG59" s="278">
        <v>61.994317073170734</v>
      </c>
      <c r="BH59" s="278">
        <v>62.249829268292686</v>
      </c>
    </row>
    <row r="60" spans="1:60" ht="15" x14ac:dyDescent="0.25">
      <c r="A60" s="278" t="s">
        <v>193</v>
      </c>
      <c r="B60" s="278" t="s">
        <v>194</v>
      </c>
      <c r="C60" s="278" t="s">
        <v>85</v>
      </c>
      <c r="D60" s="278" t="s">
        <v>86</v>
      </c>
      <c r="E60" s="278"/>
      <c r="F60" s="278"/>
      <c r="G60" s="278"/>
      <c r="H60" s="278"/>
      <c r="I60" s="278"/>
      <c r="J60" s="278"/>
      <c r="K60" s="278"/>
      <c r="L60" s="278"/>
      <c r="M60" s="278"/>
      <c r="N60" s="278"/>
      <c r="O60" s="278"/>
      <c r="P60" s="278"/>
      <c r="Q60" s="278"/>
      <c r="R60" s="278"/>
      <c r="S60" s="278"/>
      <c r="T60" s="278"/>
      <c r="U60" s="278"/>
      <c r="V60" s="278"/>
      <c r="W60" s="278"/>
      <c r="X60" s="278"/>
      <c r="Y60" s="278"/>
      <c r="Z60" s="278"/>
      <c r="AA60" s="278">
        <v>71.463414634146346</v>
      </c>
      <c r="AB60" s="278"/>
      <c r="AC60" s="278"/>
      <c r="AD60" s="278"/>
      <c r="AE60" s="278"/>
      <c r="AF60" s="278">
        <v>71.963414634146346</v>
      </c>
      <c r="AG60" s="278"/>
      <c r="AH60" s="278"/>
      <c r="AI60" s="278"/>
      <c r="AJ60" s="278"/>
      <c r="AK60" s="278">
        <v>73.951219512195138</v>
      </c>
      <c r="AL60" s="278"/>
      <c r="AM60" s="278"/>
      <c r="AN60" s="278"/>
      <c r="AO60" s="278"/>
      <c r="AP60" s="278">
        <v>75.951219512195124</v>
      </c>
      <c r="AQ60" s="278"/>
      <c r="AR60" s="278"/>
      <c r="AS60" s="278"/>
      <c r="AT60" s="278"/>
      <c r="AU60" s="278">
        <v>76.597560975609767</v>
      </c>
      <c r="AV60" s="278"/>
      <c r="AW60" s="278"/>
      <c r="AX60" s="278"/>
      <c r="AY60" s="278"/>
      <c r="AZ60" s="278"/>
      <c r="BA60" s="278"/>
      <c r="BB60" s="278"/>
      <c r="BC60" s="278"/>
      <c r="BD60" s="278"/>
      <c r="BE60" s="278"/>
      <c r="BF60" s="278"/>
      <c r="BG60" s="278"/>
      <c r="BH60" s="278"/>
    </row>
    <row r="61" spans="1:60" ht="15" x14ac:dyDescent="0.25">
      <c r="A61" s="278" t="s">
        <v>195</v>
      </c>
      <c r="B61" s="278" t="s">
        <v>196</v>
      </c>
      <c r="C61" s="278" t="s">
        <v>85</v>
      </c>
      <c r="D61" s="278" t="s">
        <v>86</v>
      </c>
      <c r="E61" s="278">
        <v>72.176585365853654</v>
      </c>
      <c r="F61" s="278">
        <v>72.438292682926843</v>
      </c>
      <c r="G61" s="278">
        <v>72.319756097560983</v>
      </c>
      <c r="H61" s="278">
        <v>72.400487804878054</v>
      </c>
      <c r="I61" s="278">
        <v>72.485121951219526</v>
      </c>
      <c r="J61" s="278">
        <v>72.370731707317091</v>
      </c>
      <c r="K61" s="278">
        <v>72.444146341463423</v>
      </c>
      <c r="L61" s="278">
        <v>72.922195121951219</v>
      </c>
      <c r="M61" s="278">
        <v>73.12146341463415</v>
      </c>
      <c r="N61" s="278">
        <v>73.22097560975611</v>
      </c>
      <c r="O61" s="278">
        <v>73.343414634146342</v>
      </c>
      <c r="P61" s="278">
        <v>73.41463414634147</v>
      </c>
      <c r="Q61" s="278">
        <v>73.439024390243915</v>
      </c>
      <c r="R61" s="278">
        <v>73.682195121951224</v>
      </c>
      <c r="S61" s="278">
        <v>73.808292682926833</v>
      </c>
      <c r="T61" s="278">
        <v>74.075121951219529</v>
      </c>
      <c r="U61" s="278">
        <v>73.739756097560985</v>
      </c>
      <c r="V61" s="278">
        <v>74.632439024390266</v>
      </c>
      <c r="W61" s="278">
        <v>74.392926829268305</v>
      </c>
      <c r="X61" s="278">
        <v>74.219268292682926</v>
      </c>
      <c r="Y61" s="278">
        <v>74.101707317073178</v>
      </c>
      <c r="Z61" s="278">
        <v>74.230487804878067</v>
      </c>
      <c r="AA61" s="278">
        <v>74.551219512195118</v>
      </c>
      <c r="AB61" s="278">
        <v>74.420487804878064</v>
      </c>
      <c r="AC61" s="278">
        <v>74.562195121951234</v>
      </c>
      <c r="AD61" s="278">
        <v>74.427560975609765</v>
      </c>
      <c r="AE61" s="278">
        <v>74.579756097560974</v>
      </c>
      <c r="AF61" s="278">
        <v>74.691219512195133</v>
      </c>
      <c r="AG61" s="278">
        <v>74.771707317073179</v>
      </c>
      <c r="AH61" s="278">
        <v>74.799756097560973</v>
      </c>
      <c r="AI61" s="278">
        <v>74.805365853658543</v>
      </c>
      <c r="AJ61" s="278">
        <v>75.157804878048793</v>
      </c>
      <c r="AK61" s="278">
        <v>75.194146341463423</v>
      </c>
      <c r="AL61" s="278">
        <v>75.116829268292705</v>
      </c>
      <c r="AM61" s="278">
        <v>75.375121951219526</v>
      </c>
      <c r="AN61" s="278">
        <v>75.212682926829274</v>
      </c>
      <c r="AO61" s="278">
        <v>75.591463414634163</v>
      </c>
      <c r="AP61" s="278">
        <v>75.945121951219519</v>
      </c>
      <c r="AQ61" s="278">
        <v>76.139024390243918</v>
      </c>
      <c r="AR61" s="278">
        <v>76.341463414634148</v>
      </c>
      <c r="AS61" s="278">
        <v>76.592682926829269</v>
      </c>
      <c r="AT61" s="278">
        <v>76.792682926829286</v>
      </c>
      <c r="AU61" s="278">
        <v>76.895121951219508</v>
      </c>
      <c r="AV61" s="278">
        <v>77.143902439024401</v>
      </c>
      <c r="AW61" s="278">
        <v>77.492682926829275</v>
      </c>
      <c r="AX61" s="278">
        <v>77.84390243902439</v>
      </c>
      <c r="AY61" s="278">
        <v>78.095121951219539</v>
      </c>
      <c r="AZ61" s="278">
        <v>78.195121951219519</v>
      </c>
      <c r="BA61" s="278">
        <v>78.44634146341464</v>
      </c>
      <c r="BB61" s="278">
        <v>78.597560975609767</v>
      </c>
      <c r="BC61" s="278">
        <v>79.099999999999994</v>
      </c>
      <c r="BD61" s="278">
        <v>79.8</v>
      </c>
      <c r="BE61" s="278">
        <v>80.051219512195118</v>
      </c>
      <c r="BF61" s="278">
        <v>80.3</v>
      </c>
      <c r="BG61" s="278">
        <v>80.7</v>
      </c>
      <c r="BH61" s="278">
        <v>81.099999999999994</v>
      </c>
    </row>
    <row r="62" spans="1:60" ht="15" x14ac:dyDescent="0.25">
      <c r="A62" s="278" t="s">
        <v>197</v>
      </c>
      <c r="B62" s="278" t="s">
        <v>198</v>
      </c>
      <c r="C62" s="278" t="s">
        <v>85</v>
      </c>
      <c r="D62" s="278" t="s">
        <v>86</v>
      </c>
      <c r="E62" s="278">
        <v>51.845268292682938</v>
      </c>
      <c r="F62" s="278">
        <v>52.578243902439027</v>
      </c>
      <c r="G62" s="278">
        <v>53.299243902439031</v>
      </c>
      <c r="H62" s="278">
        <v>54.006780487804882</v>
      </c>
      <c r="I62" s="278">
        <v>54.700317073170737</v>
      </c>
      <c r="J62" s="278">
        <v>55.378829268292691</v>
      </c>
      <c r="K62" s="278">
        <v>56.044268292682929</v>
      </c>
      <c r="L62" s="278">
        <v>56.695097560975618</v>
      </c>
      <c r="M62" s="278">
        <v>57.330341463414634</v>
      </c>
      <c r="N62" s="278">
        <v>57.946512195121961</v>
      </c>
      <c r="O62" s="278">
        <v>58.539682926829272</v>
      </c>
      <c r="P62" s="278">
        <v>59.1049024390244</v>
      </c>
      <c r="Q62" s="278">
        <v>59.639268292682935</v>
      </c>
      <c r="R62" s="278">
        <v>60.143268292682933</v>
      </c>
      <c r="S62" s="278">
        <v>60.616926829268301</v>
      </c>
      <c r="T62" s="278">
        <v>61.062195121951227</v>
      </c>
      <c r="U62" s="278">
        <v>61.481048780487804</v>
      </c>
      <c r="V62" s="278">
        <v>61.878902439024401</v>
      </c>
      <c r="W62" s="278">
        <v>62.265146341463421</v>
      </c>
      <c r="X62" s="278">
        <v>62.647268292682924</v>
      </c>
      <c r="Y62" s="278">
        <v>63.035682926829274</v>
      </c>
      <c r="Z62" s="278">
        <v>63.439365853658543</v>
      </c>
      <c r="AA62" s="278">
        <v>63.862829268292693</v>
      </c>
      <c r="AB62" s="278">
        <v>64.308073170731703</v>
      </c>
      <c r="AC62" s="278">
        <v>64.77763414634147</v>
      </c>
      <c r="AD62" s="278">
        <v>65.272536585365856</v>
      </c>
      <c r="AE62" s="278">
        <v>65.795780487804876</v>
      </c>
      <c r="AF62" s="278">
        <v>66.338926829268303</v>
      </c>
      <c r="AG62" s="278">
        <v>66.888560975609764</v>
      </c>
      <c r="AH62" s="278">
        <v>67.432707317073181</v>
      </c>
      <c r="AI62" s="278">
        <v>67.950414634146341</v>
      </c>
      <c r="AJ62" s="278">
        <v>68.422219512195142</v>
      </c>
      <c r="AK62" s="278">
        <v>68.83712195121953</v>
      </c>
      <c r="AL62" s="278">
        <v>69.190634146341466</v>
      </c>
      <c r="AM62" s="278">
        <v>69.483268292682922</v>
      </c>
      <c r="AN62" s="278">
        <v>69.720512195121955</v>
      </c>
      <c r="AO62" s="278">
        <v>69.916341463414653</v>
      </c>
      <c r="AP62" s="278">
        <v>70.091731707317066</v>
      </c>
      <c r="AQ62" s="278">
        <v>70.263658536585382</v>
      </c>
      <c r="AR62" s="278">
        <v>70.442146341463413</v>
      </c>
      <c r="AS62" s="278">
        <v>70.633731707317082</v>
      </c>
      <c r="AT62" s="278">
        <v>70.838926829268303</v>
      </c>
      <c r="AU62" s="278">
        <v>71.051804878048799</v>
      </c>
      <c r="AV62" s="278">
        <v>71.266829268292682</v>
      </c>
      <c r="AW62" s="278">
        <v>71.483536585365854</v>
      </c>
      <c r="AX62" s="278">
        <v>71.700390243902447</v>
      </c>
      <c r="AY62" s="278">
        <v>71.915829268292697</v>
      </c>
      <c r="AZ62" s="278">
        <v>72.128853658536585</v>
      </c>
      <c r="BA62" s="278">
        <v>72.338365853658544</v>
      </c>
      <c r="BB62" s="278">
        <v>72.544390243902455</v>
      </c>
      <c r="BC62" s="278">
        <v>72.744878048780492</v>
      </c>
      <c r="BD62" s="278">
        <v>72.941341463414645</v>
      </c>
      <c r="BE62" s="278">
        <v>73.135292682926831</v>
      </c>
      <c r="BF62" s="278">
        <v>73.327243902439037</v>
      </c>
      <c r="BG62" s="278">
        <v>73.516195121951228</v>
      </c>
      <c r="BH62" s="278">
        <v>73.703682926829288</v>
      </c>
    </row>
    <row r="63" spans="1:60" ht="15" x14ac:dyDescent="0.25">
      <c r="A63" s="278" t="s">
        <v>199</v>
      </c>
      <c r="B63" s="278" t="s">
        <v>200</v>
      </c>
      <c r="C63" s="278" t="s">
        <v>85</v>
      </c>
      <c r="D63" s="278" t="s">
        <v>86</v>
      </c>
      <c r="E63" s="278">
        <v>46.135121951219517</v>
      </c>
      <c r="F63" s="278">
        <v>46.590317073170738</v>
      </c>
      <c r="G63" s="278">
        <v>47.045000000000002</v>
      </c>
      <c r="H63" s="278">
        <v>47.496195121951224</v>
      </c>
      <c r="I63" s="278">
        <v>47.941902439024396</v>
      </c>
      <c r="J63" s="278">
        <v>48.376097560975609</v>
      </c>
      <c r="K63" s="278">
        <v>48.790804878048789</v>
      </c>
      <c r="L63" s="278">
        <v>49.187512195121954</v>
      </c>
      <c r="M63" s="278">
        <v>49.572707317073181</v>
      </c>
      <c r="N63" s="278">
        <v>49.955902439024392</v>
      </c>
      <c r="O63" s="278">
        <v>50.343634146341472</v>
      </c>
      <c r="P63" s="278">
        <v>50.743926829268297</v>
      </c>
      <c r="Q63" s="278">
        <v>51.171804878048782</v>
      </c>
      <c r="R63" s="278">
        <v>51.645707317073175</v>
      </c>
      <c r="S63" s="278">
        <v>52.188073170731712</v>
      </c>
      <c r="T63" s="278">
        <v>52.83624390243903</v>
      </c>
      <c r="U63" s="278">
        <v>53.630512195121959</v>
      </c>
      <c r="V63" s="278">
        <v>54.578268292682935</v>
      </c>
      <c r="W63" s="278">
        <v>55.667536585365859</v>
      </c>
      <c r="X63" s="278">
        <v>56.874878048780495</v>
      </c>
      <c r="Y63" s="278">
        <v>58.164024390243917</v>
      </c>
      <c r="Z63" s="278">
        <v>59.486756097560985</v>
      </c>
      <c r="AA63" s="278">
        <v>60.786341463414637</v>
      </c>
      <c r="AB63" s="278">
        <v>62.008951219512205</v>
      </c>
      <c r="AC63" s="278">
        <v>63.117121951219524</v>
      </c>
      <c r="AD63" s="278">
        <v>64.073756097560988</v>
      </c>
      <c r="AE63" s="278">
        <v>64.857195121951221</v>
      </c>
      <c r="AF63" s="278">
        <v>65.487146341463415</v>
      </c>
      <c r="AG63" s="278">
        <v>65.989439024390251</v>
      </c>
      <c r="AH63" s="278">
        <v>66.382048780487793</v>
      </c>
      <c r="AI63" s="278">
        <v>66.69302439024392</v>
      </c>
      <c r="AJ63" s="278">
        <v>66.954999999999998</v>
      </c>
      <c r="AK63" s="278">
        <v>67.200658536585365</v>
      </c>
      <c r="AL63" s="278">
        <v>67.460609756097554</v>
      </c>
      <c r="AM63" s="278">
        <v>67.755365853658546</v>
      </c>
      <c r="AN63" s="278">
        <v>68.098365853658549</v>
      </c>
      <c r="AO63" s="278">
        <v>68.491024390243908</v>
      </c>
      <c r="AP63" s="278">
        <v>68.91470731707318</v>
      </c>
      <c r="AQ63" s="278">
        <v>69.357317073170734</v>
      </c>
      <c r="AR63" s="278">
        <v>69.814292682926833</v>
      </c>
      <c r="AS63" s="278">
        <v>70.285682926829281</v>
      </c>
      <c r="AT63" s="278">
        <v>70.772024390243914</v>
      </c>
      <c r="AU63" s="278">
        <v>71.270390243902455</v>
      </c>
      <c r="AV63" s="278">
        <v>71.774317073170735</v>
      </c>
      <c r="AW63" s="278">
        <v>72.275829268292682</v>
      </c>
      <c r="AX63" s="278">
        <v>72.761414634146348</v>
      </c>
      <c r="AY63" s="278">
        <v>73.219560975609767</v>
      </c>
      <c r="AZ63" s="278">
        <v>73.642707317073189</v>
      </c>
      <c r="BA63" s="278">
        <v>74.025317073170726</v>
      </c>
      <c r="BB63" s="278">
        <v>74.367853658536603</v>
      </c>
      <c r="BC63" s="278">
        <v>74.6697804878049</v>
      </c>
      <c r="BD63" s="278">
        <v>74.93756097560977</v>
      </c>
      <c r="BE63" s="278">
        <v>75.181195121951234</v>
      </c>
      <c r="BF63" s="278">
        <v>75.412170731707334</v>
      </c>
      <c r="BG63" s="278">
        <v>75.635024390243913</v>
      </c>
      <c r="BH63" s="278">
        <v>75.855292682926844</v>
      </c>
    </row>
    <row r="64" spans="1:60" ht="15" x14ac:dyDescent="0.25">
      <c r="A64" s="278" t="s">
        <v>588</v>
      </c>
      <c r="B64" s="278" t="s">
        <v>201</v>
      </c>
      <c r="C64" s="278" t="s">
        <v>85</v>
      </c>
      <c r="D64" s="278" t="s">
        <v>86</v>
      </c>
      <c r="E64" s="278">
        <v>45.79142240915985</v>
      </c>
      <c r="F64" s="278">
        <v>46.230549543142253</v>
      </c>
      <c r="G64" s="278">
        <v>46.94102482564552</v>
      </c>
      <c r="H64" s="278">
        <v>47.960715828389461</v>
      </c>
      <c r="I64" s="278">
        <v>49.297086312278552</v>
      </c>
      <c r="J64" s="278">
        <v>50.874579503320746</v>
      </c>
      <c r="K64" s="278">
        <v>52.577026142651789</v>
      </c>
      <c r="L64" s="278">
        <v>54.270048363699978</v>
      </c>
      <c r="M64" s="278">
        <v>55.834315638669288</v>
      </c>
      <c r="N64" s="278">
        <v>57.212556872706415</v>
      </c>
      <c r="O64" s="278">
        <v>58.378772124212233</v>
      </c>
      <c r="P64" s="278">
        <v>59.349610826615127</v>
      </c>
      <c r="Q64" s="278">
        <v>60.193435241101255</v>
      </c>
      <c r="R64" s="278">
        <v>60.969610437256563</v>
      </c>
      <c r="S64" s="278">
        <v>61.696305770655322</v>
      </c>
      <c r="T64" s="278">
        <v>62.385298314439147</v>
      </c>
      <c r="U64" s="278">
        <v>63.042453874765165</v>
      </c>
      <c r="V64" s="278">
        <v>63.659486870810561</v>
      </c>
      <c r="W64" s="278">
        <v>64.23179398356217</v>
      </c>
      <c r="X64" s="278">
        <v>64.757423781890722</v>
      </c>
      <c r="Y64" s="278">
        <v>65.234561309475865</v>
      </c>
      <c r="Z64" s="278">
        <v>65.6647800467114</v>
      </c>
      <c r="AA64" s="278">
        <v>66.054203491687218</v>
      </c>
      <c r="AB64" s="278">
        <v>66.405039078365732</v>
      </c>
      <c r="AC64" s="278">
        <v>66.722651754620358</v>
      </c>
      <c r="AD64" s="278">
        <v>67.011275973990166</v>
      </c>
      <c r="AE64" s="278">
        <v>67.273443262768296</v>
      </c>
      <c r="AF64" s="278">
        <v>67.51078248139531</v>
      </c>
      <c r="AG64" s="278">
        <v>67.726614791991949</v>
      </c>
      <c r="AH64" s="278">
        <v>67.92710927819661</v>
      </c>
      <c r="AI64" s="278">
        <v>68.11578977201637</v>
      </c>
      <c r="AJ64" s="278">
        <v>68.296620151371997</v>
      </c>
      <c r="AK64" s="278">
        <v>68.472526302568212</v>
      </c>
      <c r="AL64" s="278">
        <v>68.651802527293015</v>
      </c>
      <c r="AM64" s="278">
        <v>68.841207266181698</v>
      </c>
      <c r="AN64" s="278">
        <v>69.053248288503525</v>
      </c>
      <c r="AO64" s="278">
        <v>69.299204422336203</v>
      </c>
      <c r="AP64" s="278">
        <v>69.580741324449122</v>
      </c>
      <c r="AQ64" s="278">
        <v>69.896008876371951</v>
      </c>
      <c r="AR64" s="278">
        <v>70.240317142080215</v>
      </c>
      <c r="AS64" s="278">
        <v>70.605185891026949</v>
      </c>
      <c r="AT64" s="278">
        <v>70.97948589831995</v>
      </c>
      <c r="AU64" s="278">
        <v>71.348908172597675</v>
      </c>
      <c r="AV64" s="278">
        <v>71.701334768236478</v>
      </c>
      <c r="AW64" s="278">
        <v>72.030461048309363</v>
      </c>
      <c r="AX64" s="278">
        <v>72.330937373647387</v>
      </c>
      <c r="AY64" s="278">
        <v>72.602277074735369</v>
      </c>
      <c r="AZ64" s="278">
        <v>72.849512983860677</v>
      </c>
      <c r="BA64" s="278">
        <v>73.079179300019604</v>
      </c>
      <c r="BB64" s="278">
        <v>73.293020181898058</v>
      </c>
      <c r="BC64" s="278">
        <v>73.491428014195691</v>
      </c>
      <c r="BD64" s="278">
        <v>73.677867975806535</v>
      </c>
      <c r="BE64" s="278">
        <v>73.853010071482998</v>
      </c>
      <c r="BF64" s="278">
        <v>74.020968641600689</v>
      </c>
      <c r="BG64" s="278">
        <v>74.183150256938688</v>
      </c>
      <c r="BH64" s="278">
        <v>74.341830777070257</v>
      </c>
    </row>
    <row r="65" spans="1:60" ht="15" x14ac:dyDescent="0.25">
      <c r="A65" s="278" t="s">
        <v>589</v>
      </c>
      <c r="B65" s="278" t="s">
        <v>590</v>
      </c>
      <c r="C65" s="278" t="s">
        <v>85</v>
      </c>
      <c r="D65" s="278" t="s">
        <v>86</v>
      </c>
      <c r="E65" s="278">
        <v>45.208935393873723</v>
      </c>
      <c r="F65" s="278">
        <v>45.876906208421772</v>
      </c>
      <c r="G65" s="278">
        <v>46.485363852443811</v>
      </c>
      <c r="H65" s="278">
        <v>47.033416239502159</v>
      </c>
      <c r="I65" s="278">
        <v>47.635463168599586</v>
      </c>
      <c r="J65" s="278">
        <v>48.230588694641462</v>
      </c>
      <c r="K65" s="278">
        <v>48.867807525520519</v>
      </c>
      <c r="L65" s="278">
        <v>49.432104383746321</v>
      </c>
      <c r="M65" s="278">
        <v>49.978154628432421</v>
      </c>
      <c r="N65" s="278">
        <v>50.509893858215648</v>
      </c>
      <c r="O65" s="278">
        <v>51.033309119976693</v>
      </c>
      <c r="P65" s="278">
        <v>51.556604957766105</v>
      </c>
      <c r="Q65" s="278">
        <v>52.083284913066109</v>
      </c>
      <c r="R65" s="278">
        <v>52.623555732958344</v>
      </c>
      <c r="S65" s="278">
        <v>53.171572201024112</v>
      </c>
      <c r="T65" s="278">
        <v>53.725772323662632</v>
      </c>
      <c r="U65" s="278">
        <v>54.281205137144561</v>
      </c>
      <c r="V65" s="278">
        <v>54.824240893911103</v>
      </c>
      <c r="W65" s="278">
        <v>55.349118237639928</v>
      </c>
      <c r="X65" s="278">
        <v>55.848621545228568</v>
      </c>
      <c r="Y65" s="278">
        <v>56.320817398870837</v>
      </c>
      <c r="Z65" s="278">
        <v>56.768157510218039</v>
      </c>
      <c r="AA65" s="278">
        <v>57.198991502629468</v>
      </c>
      <c r="AB65" s="278">
        <v>57.624147841359118</v>
      </c>
      <c r="AC65" s="278">
        <v>58.047629895849475</v>
      </c>
      <c r="AD65" s="278">
        <v>58.472618893202522</v>
      </c>
      <c r="AE65" s="278">
        <v>58.898097098340877</v>
      </c>
      <c r="AF65" s="278">
        <v>59.324926526301923</v>
      </c>
      <c r="AG65" s="278">
        <v>59.747666654242899</v>
      </c>
      <c r="AH65" s="278">
        <v>60.174790165551194</v>
      </c>
      <c r="AI65" s="278">
        <v>60.606377943495609</v>
      </c>
      <c r="AJ65" s="278">
        <v>61.034422270954011</v>
      </c>
      <c r="AK65" s="278">
        <v>61.462359190814738</v>
      </c>
      <c r="AL65" s="278">
        <v>61.890423824054103</v>
      </c>
      <c r="AM65" s="278">
        <v>62.310034307422384</v>
      </c>
      <c r="AN65" s="278">
        <v>62.715384352107762</v>
      </c>
      <c r="AO65" s="278">
        <v>63.104027640140664</v>
      </c>
      <c r="AP65" s="278">
        <v>63.47222181234671</v>
      </c>
      <c r="AQ65" s="278">
        <v>63.823301631063472</v>
      </c>
      <c r="AR65" s="278">
        <v>64.160583795711773</v>
      </c>
      <c r="AS65" s="278">
        <v>64.486328733950955</v>
      </c>
      <c r="AT65" s="278">
        <v>64.80645448487094</v>
      </c>
      <c r="AU65" s="278">
        <v>65.124859086388184</v>
      </c>
      <c r="AV65" s="278">
        <v>65.448672600998208</v>
      </c>
      <c r="AW65" s="278">
        <v>65.780927663528331</v>
      </c>
      <c r="AX65" s="278">
        <v>66.123739222092908</v>
      </c>
      <c r="AY65" s="278">
        <v>66.480801265428099</v>
      </c>
      <c r="AZ65" s="278">
        <v>66.847438963436801</v>
      </c>
      <c r="BA65" s="278">
        <v>67.220261968024147</v>
      </c>
      <c r="BB65" s="278">
        <v>67.594123756560492</v>
      </c>
      <c r="BC65" s="278">
        <v>67.961347724997353</v>
      </c>
      <c r="BD65" s="278">
        <v>68.31537718460946</v>
      </c>
      <c r="BE65" s="278">
        <v>68.651855496671061</v>
      </c>
      <c r="BF65" s="278">
        <v>68.967539621070301</v>
      </c>
      <c r="BG65" s="278">
        <v>69.259561178149028</v>
      </c>
      <c r="BH65" s="278">
        <v>69.527790129503231</v>
      </c>
    </row>
    <row r="66" spans="1:60" ht="15" x14ac:dyDescent="0.25">
      <c r="A66" s="278" t="s">
        <v>591</v>
      </c>
      <c r="B66" s="278" t="s">
        <v>202</v>
      </c>
      <c r="C66" s="278" t="s">
        <v>85</v>
      </c>
      <c r="D66" s="278" t="s">
        <v>86</v>
      </c>
      <c r="E66" s="278">
        <v>48.507263340488542</v>
      </c>
      <c r="F66" s="278">
        <v>49.033120089236569</v>
      </c>
      <c r="G66" s="278">
        <v>49.698902045222837</v>
      </c>
      <c r="H66" s="278">
        <v>50.669364589302283</v>
      </c>
      <c r="I66" s="278">
        <v>51.861600687478905</v>
      </c>
      <c r="J66" s="278">
        <v>53.226663885906937</v>
      </c>
      <c r="K66" s="278">
        <v>54.756385209259278</v>
      </c>
      <c r="L66" s="278">
        <v>56.241423347289597</v>
      </c>
      <c r="M66" s="278">
        <v>57.613015658033831</v>
      </c>
      <c r="N66" s="278">
        <v>58.850062122390746</v>
      </c>
      <c r="O66" s="278">
        <v>59.897384117181332</v>
      </c>
      <c r="P66" s="278">
        <v>60.815057754760922</v>
      </c>
      <c r="Q66" s="278">
        <v>61.607865575392388</v>
      </c>
      <c r="R66" s="278">
        <v>62.303175574132872</v>
      </c>
      <c r="S66" s="278">
        <v>63.000675685798932</v>
      </c>
      <c r="T66" s="278">
        <v>63.66998945902003</v>
      </c>
      <c r="U66" s="278">
        <v>64.278163250712836</v>
      </c>
      <c r="V66" s="278">
        <v>64.858458260522923</v>
      </c>
      <c r="W66" s="278">
        <v>65.381415381842771</v>
      </c>
      <c r="X66" s="278">
        <v>65.871314123449309</v>
      </c>
      <c r="Y66" s="278">
        <v>66.28406752686891</v>
      </c>
      <c r="Z66" s="278">
        <v>66.699385113466775</v>
      </c>
      <c r="AA66" s="278">
        <v>67.087731033405575</v>
      </c>
      <c r="AB66" s="278">
        <v>67.404828347577364</v>
      </c>
      <c r="AC66" s="278">
        <v>67.733323471781361</v>
      </c>
      <c r="AD66" s="278">
        <v>68.021748482959552</v>
      </c>
      <c r="AE66" s="278">
        <v>68.294140636771758</v>
      </c>
      <c r="AF66" s="278">
        <v>68.544222516959508</v>
      </c>
      <c r="AG66" s="278">
        <v>68.733548223839492</v>
      </c>
      <c r="AH66" s="278">
        <v>68.947632018353346</v>
      </c>
      <c r="AI66" s="278">
        <v>69.124735694149791</v>
      </c>
      <c r="AJ66" s="278">
        <v>69.314990360259458</v>
      </c>
      <c r="AK66" s="278">
        <v>69.478184418778525</v>
      </c>
      <c r="AL66" s="278">
        <v>69.657189250101496</v>
      </c>
      <c r="AM66" s="278">
        <v>69.857549642101716</v>
      </c>
      <c r="AN66" s="278">
        <v>70.038432424178666</v>
      </c>
      <c r="AO66" s="278">
        <v>70.314634123947371</v>
      </c>
      <c r="AP66" s="278">
        <v>70.594918861255522</v>
      </c>
      <c r="AQ66" s="278">
        <v>70.889886710519619</v>
      </c>
      <c r="AR66" s="278">
        <v>71.214791220590286</v>
      </c>
      <c r="AS66" s="278">
        <v>71.588231905144056</v>
      </c>
      <c r="AT66" s="278">
        <v>71.958651204874428</v>
      </c>
      <c r="AU66" s="278">
        <v>72.311463296170587</v>
      </c>
      <c r="AV66" s="278">
        <v>72.647140628266968</v>
      </c>
      <c r="AW66" s="278">
        <v>72.972264756663122</v>
      </c>
      <c r="AX66" s="278">
        <v>73.245343245415938</v>
      </c>
      <c r="AY66" s="278">
        <v>73.529813076979082</v>
      </c>
      <c r="AZ66" s="278">
        <v>73.774153882607052</v>
      </c>
      <c r="BA66" s="278">
        <v>73.996490097779599</v>
      </c>
      <c r="BB66" s="278">
        <v>74.223648352321973</v>
      </c>
      <c r="BC66" s="278">
        <v>74.402400920484425</v>
      </c>
      <c r="BD66" s="278">
        <v>74.563433542656611</v>
      </c>
      <c r="BE66" s="278">
        <v>74.75706322071774</v>
      </c>
      <c r="BF66" s="278">
        <v>74.936118758288401</v>
      </c>
      <c r="BG66" s="278">
        <v>75.102553016000016</v>
      </c>
      <c r="BH66" s="278">
        <v>75.256041658546707</v>
      </c>
    </row>
    <row r="67" spans="1:60" ht="15" x14ac:dyDescent="0.25">
      <c r="A67" s="278" t="s">
        <v>592</v>
      </c>
      <c r="B67" s="278" t="s">
        <v>203</v>
      </c>
      <c r="C67" s="278" t="s">
        <v>85</v>
      </c>
      <c r="D67" s="278" t="s">
        <v>86</v>
      </c>
      <c r="E67" s="278">
        <v>63.400927182056385</v>
      </c>
      <c r="F67" s="278">
        <v>63.917646022532111</v>
      </c>
      <c r="G67" s="278">
        <v>64.309485252445072</v>
      </c>
      <c r="H67" s="278">
        <v>64.67206528526242</v>
      </c>
      <c r="I67" s="278">
        <v>64.968672047703933</v>
      </c>
      <c r="J67" s="278">
        <v>65.19249752846838</v>
      </c>
      <c r="K67" s="278">
        <v>65.361554459466447</v>
      </c>
      <c r="L67" s="278">
        <v>65.480414972332966</v>
      </c>
      <c r="M67" s="278">
        <v>65.623892879487101</v>
      </c>
      <c r="N67" s="278">
        <v>65.71050393605185</v>
      </c>
      <c r="O67" s="278">
        <v>65.954081567189078</v>
      </c>
      <c r="P67" s="278">
        <v>66.157530438321388</v>
      </c>
      <c r="Q67" s="278">
        <v>66.202746551843944</v>
      </c>
      <c r="R67" s="278">
        <v>66.312743933150813</v>
      </c>
      <c r="S67" s="278">
        <v>66.417604731526012</v>
      </c>
      <c r="T67" s="278">
        <v>66.248563632323496</v>
      </c>
      <c r="U67" s="278">
        <v>66.236123850700849</v>
      </c>
      <c r="V67" s="278">
        <v>66.246453555415414</v>
      </c>
      <c r="W67" s="278">
        <v>66.309555085871267</v>
      </c>
      <c r="X67" s="278">
        <v>66.251096635574882</v>
      </c>
      <c r="Y67" s="278">
        <v>66.371389002113673</v>
      </c>
      <c r="Z67" s="278">
        <v>66.586142805488436</v>
      </c>
      <c r="AA67" s="278">
        <v>66.91746789443657</v>
      </c>
      <c r="AB67" s="278">
        <v>67.033116450894653</v>
      </c>
      <c r="AC67" s="278">
        <v>67.027211011088852</v>
      </c>
      <c r="AD67" s="278">
        <v>67.440402423636826</v>
      </c>
      <c r="AE67" s="278">
        <v>68.195429980051657</v>
      </c>
      <c r="AF67" s="278">
        <v>68.36554039716556</v>
      </c>
      <c r="AG67" s="278">
        <v>68.439800996357633</v>
      </c>
      <c r="AH67" s="278">
        <v>68.399741134994485</v>
      </c>
      <c r="AI67" s="278">
        <v>68.2825405783435</v>
      </c>
      <c r="AJ67" s="278">
        <v>68.040729256733755</v>
      </c>
      <c r="AK67" s="278">
        <v>67.398430728626565</v>
      </c>
      <c r="AL67" s="278">
        <v>66.556079511863729</v>
      </c>
      <c r="AM67" s="278">
        <v>66.317372166281274</v>
      </c>
      <c r="AN67" s="278">
        <v>66.372518743968783</v>
      </c>
      <c r="AO67" s="278">
        <v>66.863272820883097</v>
      </c>
      <c r="AP67" s="278">
        <v>67.464549682167146</v>
      </c>
      <c r="AQ67" s="278">
        <v>67.792771363685759</v>
      </c>
      <c r="AR67" s="278">
        <v>67.653261448387681</v>
      </c>
      <c r="AS67" s="278">
        <v>67.709627070222226</v>
      </c>
      <c r="AT67" s="278">
        <v>67.894741419302534</v>
      </c>
      <c r="AU67" s="278">
        <v>67.918697141179464</v>
      </c>
      <c r="AV67" s="278">
        <v>68.047722312776401</v>
      </c>
      <c r="AW67" s="278">
        <v>68.378620556627538</v>
      </c>
      <c r="AX67" s="278">
        <v>68.510233808912375</v>
      </c>
      <c r="AY67" s="278">
        <v>69.13089943125884</v>
      </c>
      <c r="AZ67" s="278">
        <v>69.632265367093837</v>
      </c>
      <c r="BA67" s="278">
        <v>69.9237440965601</v>
      </c>
      <c r="BB67" s="278">
        <v>70.517880899227237</v>
      </c>
      <c r="BC67" s="278">
        <v>70.819473146761311</v>
      </c>
      <c r="BD67" s="278">
        <v>71.380267862830479</v>
      </c>
      <c r="BE67" s="278">
        <v>71.702601979772993</v>
      </c>
      <c r="BF67" s="278">
        <v>72.092971562228229</v>
      </c>
      <c r="BG67" s="278">
        <v>72.29512938040223</v>
      </c>
      <c r="BH67" s="278">
        <v>72.466891946075108</v>
      </c>
    </row>
    <row r="68" spans="1:60" ht="15" x14ac:dyDescent="0.25">
      <c r="A68" s="278" t="s">
        <v>593</v>
      </c>
      <c r="B68" s="278" t="s">
        <v>204</v>
      </c>
      <c r="C68" s="278" t="s">
        <v>85</v>
      </c>
      <c r="D68" s="278" t="s">
        <v>86</v>
      </c>
      <c r="E68" s="278">
        <v>67.031908063347259</v>
      </c>
      <c r="F68" s="278">
        <v>67.394430439043333</v>
      </c>
      <c r="G68" s="278">
        <v>67.486592102326213</v>
      </c>
      <c r="H68" s="278">
        <v>67.754479498532646</v>
      </c>
      <c r="I68" s="278">
        <v>68.149807433407901</v>
      </c>
      <c r="J68" s="278">
        <v>68.29945538815717</v>
      </c>
      <c r="K68" s="278">
        <v>68.507877967930682</v>
      </c>
      <c r="L68" s="278">
        <v>68.630216251501693</v>
      </c>
      <c r="M68" s="278">
        <v>68.698921957540861</v>
      </c>
      <c r="N68" s="278">
        <v>68.704313137314074</v>
      </c>
      <c r="O68" s="278">
        <v>68.981447051477119</v>
      </c>
      <c r="P68" s="278">
        <v>69.117806457495405</v>
      </c>
      <c r="Q68" s="278">
        <v>69.321899494948426</v>
      </c>
      <c r="R68" s="278">
        <v>69.417087037457662</v>
      </c>
      <c r="S68" s="278">
        <v>69.620819094189528</v>
      </c>
      <c r="T68" s="278">
        <v>69.595532723143094</v>
      </c>
      <c r="U68" s="278">
        <v>69.696454990379621</v>
      </c>
      <c r="V68" s="278">
        <v>69.869113747702201</v>
      </c>
      <c r="W68" s="278">
        <v>69.958745309659136</v>
      </c>
      <c r="X68" s="278">
        <v>70.078049316965618</v>
      </c>
      <c r="Y68" s="278">
        <v>70.18254457986626</v>
      </c>
      <c r="Z68" s="278">
        <v>70.447884663333753</v>
      </c>
      <c r="AA68" s="278">
        <v>70.739057200160801</v>
      </c>
      <c r="AB68" s="278">
        <v>70.808582178462089</v>
      </c>
      <c r="AC68" s="278">
        <v>70.958974253742156</v>
      </c>
      <c r="AD68" s="278">
        <v>71.171639250443448</v>
      </c>
      <c r="AE68" s="278">
        <v>71.656865930709444</v>
      </c>
      <c r="AF68" s="278">
        <v>71.874187125469803</v>
      </c>
      <c r="AG68" s="278">
        <v>72.002474454131871</v>
      </c>
      <c r="AH68" s="278">
        <v>72.066041910741632</v>
      </c>
      <c r="AI68" s="278">
        <v>72.070058105445739</v>
      </c>
      <c r="AJ68" s="278">
        <v>71.980346631049912</v>
      </c>
      <c r="AK68" s="278">
        <v>71.911044726669417</v>
      </c>
      <c r="AL68" s="278">
        <v>71.593845328020038</v>
      </c>
      <c r="AM68" s="278">
        <v>71.662364910963532</v>
      </c>
      <c r="AN68" s="278">
        <v>71.761423247733646</v>
      </c>
      <c r="AO68" s="278">
        <v>72.14795516133735</v>
      </c>
      <c r="AP68" s="278">
        <v>72.554549671095913</v>
      </c>
      <c r="AQ68" s="278">
        <v>72.861767419627512</v>
      </c>
      <c r="AR68" s="278">
        <v>72.911429101084167</v>
      </c>
      <c r="AS68" s="278">
        <v>73.065511712074425</v>
      </c>
      <c r="AT68" s="278">
        <v>73.341105231383196</v>
      </c>
      <c r="AU68" s="278">
        <v>73.428300990694225</v>
      </c>
      <c r="AV68" s="278">
        <v>73.539521988264156</v>
      </c>
      <c r="AW68" s="278">
        <v>73.972618469740368</v>
      </c>
      <c r="AX68" s="278">
        <v>74.134325674426904</v>
      </c>
      <c r="AY68" s="278">
        <v>74.628639462387881</v>
      </c>
      <c r="AZ68" s="278">
        <v>74.984615018206881</v>
      </c>
      <c r="BA68" s="278">
        <v>75.241215232168912</v>
      </c>
      <c r="BB68" s="278">
        <v>75.633294308685336</v>
      </c>
      <c r="BC68" s="278">
        <v>75.921657947189246</v>
      </c>
      <c r="BD68" s="278">
        <v>76.433337563481174</v>
      </c>
      <c r="BE68" s="278">
        <v>76.578560066938707</v>
      </c>
      <c r="BF68" s="278">
        <v>76.891080207705713</v>
      </c>
      <c r="BG68" s="278">
        <v>77.207075325298703</v>
      </c>
      <c r="BH68" s="278">
        <v>77.394872898657525</v>
      </c>
    </row>
    <row r="69" spans="1:60" ht="15" x14ac:dyDescent="0.25">
      <c r="A69" s="278" t="s">
        <v>205</v>
      </c>
      <c r="B69" s="278" t="s">
        <v>206</v>
      </c>
      <c r="C69" s="278" t="s">
        <v>85</v>
      </c>
      <c r="D69" s="278" t="s">
        <v>86</v>
      </c>
      <c r="E69" s="278">
        <v>53.215000000000003</v>
      </c>
      <c r="F69" s="278">
        <v>53.820292682926841</v>
      </c>
      <c r="G69" s="278">
        <v>54.387536585365858</v>
      </c>
      <c r="H69" s="278">
        <v>54.910195121951226</v>
      </c>
      <c r="I69" s="278">
        <v>55.387292682926834</v>
      </c>
      <c r="J69" s="278">
        <v>55.820829268292691</v>
      </c>
      <c r="K69" s="278">
        <v>56.219341463414644</v>
      </c>
      <c r="L69" s="278">
        <v>56.599829268292687</v>
      </c>
      <c r="M69" s="278">
        <v>56.977317073170745</v>
      </c>
      <c r="N69" s="278">
        <v>57.36375609756098</v>
      </c>
      <c r="O69" s="278">
        <v>57.770121951219522</v>
      </c>
      <c r="P69" s="278">
        <v>58.204390243902445</v>
      </c>
      <c r="Q69" s="278">
        <v>58.666487804878052</v>
      </c>
      <c r="R69" s="278">
        <v>59.155414634146346</v>
      </c>
      <c r="S69" s="278">
        <v>59.672195121951226</v>
      </c>
      <c r="T69" s="278">
        <v>60.212853658536595</v>
      </c>
      <c r="U69" s="278">
        <v>60.773463414634151</v>
      </c>
      <c r="V69" s="278">
        <v>61.346560975609755</v>
      </c>
      <c r="W69" s="278">
        <v>61.925195121951226</v>
      </c>
      <c r="X69" s="278">
        <v>62.506902439024394</v>
      </c>
      <c r="Y69" s="278">
        <v>63.092195121951221</v>
      </c>
      <c r="Z69" s="278">
        <v>63.684048780487814</v>
      </c>
      <c r="AA69" s="278">
        <v>64.285439024390257</v>
      </c>
      <c r="AB69" s="278">
        <v>64.896317073170735</v>
      </c>
      <c r="AC69" s="278">
        <v>65.512195121951237</v>
      </c>
      <c r="AD69" s="278">
        <v>66.12753658536586</v>
      </c>
      <c r="AE69" s="278">
        <v>66.737317073170743</v>
      </c>
      <c r="AF69" s="278">
        <v>67.334048780487819</v>
      </c>
      <c r="AG69" s="278">
        <v>67.913219512195127</v>
      </c>
      <c r="AH69" s="278">
        <v>68.468341463414632</v>
      </c>
      <c r="AI69" s="278">
        <v>68.995365853658555</v>
      </c>
      <c r="AJ69" s="278">
        <v>69.493268292682941</v>
      </c>
      <c r="AK69" s="278">
        <v>69.963585365853675</v>
      </c>
      <c r="AL69" s="278">
        <v>70.408829268292692</v>
      </c>
      <c r="AM69" s="278">
        <v>70.82904878048781</v>
      </c>
      <c r="AN69" s="278">
        <v>71.22682926829269</v>
      </c>
      <c r="AO69" s="278">
        <v>71.604731707317072</v>
      </c>
      <c r="AP69" s="278">
        <v>71.964317073170733</v>
      </c>
      <c r="AQ69" s="278">
        <v>72.308146341463413</v>
      </c>
      <c r="AR69" s="278">
        <v>72.635243902439029</v>
      </c>
      <c r="AS69" s="278">
        <v>72.944170731707317</v>
      </c>
      <c r="AT69" s="278">
        <v>73.23043902439025</v>
      </c>
      <c r="AU69" s="278">
        <v>73.49199999999999</v>
      </c>
      <c r="AV69" s="278">
        <v>73.727804878048786</v>
      </c>
      <c r="AW69" s="278">
        <v>73.942317073170742</v>
      </c>
      <c r="AX69" s="278">
        <v>74.13846341463416</v>
      </c>
      <c r="AY69" s="278">
        <v>74.320731707317094</v>
      </c>
      <c r="AZ69" s="278">
        <v>74.496560975609768</v>
      </c>
      <c r="BA69" s="278">
        <v>74.670390243902446</v>
      </c>
      <c r="BB69" s="278">
        <v>74.848682926829269</v>
      </c>
      <c r="BC69" s="278">
        <v>75.033390243902446</v>
      </c>
      <c r="BD69" s="278">
        <v>75.229487804878076</v>
      </c>
      <c r="BE69" s="278">
        <v>75.432975609756113</v>
      </c>
      <c r="BF69" s="278">
        <v>75.643390243902445</v>
      </c>
      <c r="BG69" s="278">
        <v>75.859731707317081</v>
      </c>
      <c r="BH69" s="278">
        <v>76.08151219512196</v>
      </c>
    </row>
    <row r="70" spans="1:60" ht="15" x14ac:dyDescent="0.25">
      <c r="A70" s="278" t="s">
        <v>207</v>
      </c>
      <c r="B70" s="278" t="s">
        <v>208</v>
      </c>
      <c r="C70" s="278" t="s">
        <v>85</v>
      </c>
      <c r="D70" s="278" t="s">
        <v>86</v>
      </c>
      <c r="E70" s="278">
        <v>48.013707317073177</v>
      </c>
      <c r="F70" s="278">
        <v>48.58158536585367</v>
      </c>
      <c r="G70" s="278">
        <v>49.106512195121958</v>
      </c>
      <c r="H70" s="278">
        <v>49.601951219512195</v>
      </c>
      <c r="I70" s="278">
        <v>50.07539024390244</v>
      </c>
      <c r="J70" s="278">
        <v>50.52039024390244</v>
      </c>
      <c r="K70" s="278">
        <v>50.92048780487805</v>
      </c>
      <c r="L70" s="278">
        <v>51.268243902439032</v>
      </c>
      <c r="M70" s="278">
        <v>51.568682926829275</v>
      </c>
      <c r="N70" s="278">
        <v>51.84178048780489</v>
      </c>
      <c r="O70" s="278">
        <v>52.122487804878055</v>
      </c>
      <c r="P70" s="278">
        <v>52.455243902439037</v>
      </c>
      <c r="Q70" s="278">
        <v>52.869951219512195</v>
      </c>
      <c r="R70" s="278">
        <v>53.383585365853662</v>
      </c>
      <c r="S70" s="278">
        <v>53.996609756097563</v>
      </c>
      <c r="T70" s="278">
        <v>54.693512195121961</v>
      </c>
      <c r="U70" s="278">
        <v>55.441829268292686</v>
      </c>
      <c r="V70" s="278">
        <v>56.200121951219515</v>
      </c>
      <c r="W70" s="278">
        <v>56.936439024390253</v>
      </c>
      <c r="X70" s="278">
        <v>57.639317073170737</v>
      </c>
      <c r="Y70" s="278">
        <v>58.313268292682935</v>
      </c>
      <c r="Z70" s="278">
        <v>58.976853658536584</v>
      </c>
      <c r="AA70" s="278">
        <v>59.653073170731716</v>
      </c>
      <c r="AB70" s="278">
        <v>60.353902439024402</v>
      </c>
      <c r="AC70" s="278">
        <v>61.072365853658546</v>
      </c>
      <c r="AD70" s="278">
        <v>61.786439024390255</v>
      </c>
      <c r="AE70" s="278">
        <v>62.466585365853661</v>
      </c>
      <c r="AF70" s="278">
        <v>63.088804878048791</v>
      </c>
      <c r="AG70" s="278">
        <v>63.64004878048781</v>
      </c>
      <c r="AH70" s="278">
        <v>64.120804878048787</v>
      </c>
      <c r="AI70" s="278">
        <v>64.549585365853659</v>
      </c>
      <c r="AJ70" s="278">
        <v>64.955853658536597</v>
      </c>
      <c r="AK70" s="278">
        <v>65.370146341463425</v>
      </c>
      <c r="AL70" s="278">
        <v>65.810951219512205</v>
      </c>
      <c r="AM70" s="278">
        <v>66.278804878048788</v>
      </c>
      <c r="AN70" s="278">
        <v>66.760682926829276</v>
      </c>
      <c r="AO70" s="278">
        <v>67.232097560975618</v>
      </c>
      <c r="AP70" s="278">
        <v>67.664073170731697</v>
      </c>
      <c r="AQ70" s="278">
        <v>68.03609756097562</v>
      </c>
      <c r="AR70" s="278">
        <v>68.343682926829274</v>
      </c>
      <c r="AS70" s="278">
        <v>68.588317073170728</v>
      </c>
      <c r="AT70" s="278">
        <v>68.783024390243909</v>
      </c>
      <c r="AU70" s="278">
        <v>68.94826829268294</v>
      </c>
      <c r="AV70" s="278">
        <v>69.104073170731738</v>
      </c>
      <c r="AW70" s="278">
        <v>69.260414634146358</v>
      </c>
      <c r="AX70" s="278">
        <v>69.424341463414649</v>
      </c>
      <c r="AY70" s="278">
        <v>69.598341463414641</v>
      </c>
      <c r="AZ70" s="278">
        <v>69.779439024390257</v>
      </c>
      <c r="BA70" s="278">
        <v>69.963097560975612</v>
      </c>
      <c r="BB70" s="278">
        <v>70.15078048780488</v>
      </c>
      <c r="BC70" s="278">
        <v>70.341414634146361</v>
      </c>
      <c r="BD70" s="278">
        <v>70.534902439024407</v>
      </c>
      <c r="BE70" s="278">
        <v>70.728195121951217</v>
      </c>
      <c r="BF70" s="278">
        <v>70.92024390243904</v>
      </c>
      <c r="BG70" s="278">
        <v>71.109560975609753</v>
      </c>
      <c r="BH70" s="278">
        <v>71.295658536585364</v>
      </c>
    </row>
    <row r="71" spans="1:60" ht="15" x14ac:dyDescent="0.25">
      <c r="A71" s="278" t="s">
        <v>209</v>
      </c>
      <c r="B71" s="278" t="s">
        <v>210</v>
      </c>
      <c r="C71" s="278" t="s">
        <v>85</v>
      </c>
      <c r="D71" s="278" t="s">
        <v>86</v>
      </c>
      <c r="E71" s="278">
        <v>69.27443171557583</v>
      </c>
      <c r="F71" s="278">
        <v>69.645221192639596</v>
      </c>
      <c r="G71" s="278">
        <v>69.603842546142772</v>
      </c>
      <c r="H71" s="278">
        <v>69.773486017133663</v>
      </c>
      <c r="I71" s="278">
        <v>70.233442487684613</v>
      </c>
      <c r="J71" s="278">
        <v>70.319728008915007</v>
      </c>
      <c r="K71" s="278">
        <v>70.596622222565529</v>
      </c>
      <c r="L71" s="278">
        <v>70.736795733992011</v>
      </c>
      <c r="M71" s="278">
        <v>70.78703303545403</v>
      </c>
      <c r="N71" s="278">
        <v>70.793806261695025</v>
      </c>
      <c r="O71" s="278">
        <v>71.158199088339515</v>
      </c>
      <c r="P71" s="278">
        <v>71.266163061339043</v>
      </c>
      <c r="Q71" s="278">
        <v>71.605698533868306</v>
      </c>
      <c r="R71" s="278">
        <v>71.700933697962355</v>
      </c>
      <c r="S71" s="278">
        <v>72.02675970585878</v>
      </c>
      <c r="T71" s="278">
        <v>72.170183486691528</v>
      </c>
      <c r="U71" s="278">
        <v>72.435688363384301</v>
      </c>
      <c r="V71" s="278">
        <v>72.790996535613189</v>
      </c>
      <c r="W71" s="278">
        <v>73.012120441628014</v>
      </c>
      <c r="X71" s="278">
        <v>73.335312037264927</v>
      </c>
      <c r="Y71" s="278">
        <v>73.529548744346357</v>
      </c>
      <c r="Z71" s="278">
        <v>73.812268383688192</v>
      </c>
      <c r="AA71" s="278">
        <v>74.155135040777424</v>
      </c>
      <c r="AB71" s="278">
        <v>74.229647345338265</v>
      </c>
      <c r="AC71" s="278">
        <v>74.587795797780501</v>
      </c>
      <c r="AD71" s="278">
        <v>74.757478744202629</v>
      </c>
      <c r="AE71" s="278">
        <v>75.056837279386627</v>
      </c>
      <c r="AF71" s="278">
        <v>75.347993029092976</v>
      </c>
      <c r="AG71" s="278">
        <v>75.535599522757167</v>
      </c>
      <c r="AH71" s="278">
        <v>75.761431113270831</v>
      </c>
      <c r="AI71" s="278">
        <v>75.911354716252717</v>
      </c>
      <c r="AJ71" s="278">
        <v>76.024967304216929</v>
      </c>
      <c r="AK71" s="278">
        <v>76.379986526671999</v>
      </c>
      <c r="AL71" s="278">
        <v>76.486630056387241</v>
      </c>
      <c r="AM71" s="278">
        <v>76.794917519726013</v>
      </c>
      <c r="AN71" s="278">
        <v>76.95558285784584</v>
      </c>
      <c r="AO71" s="278">
        <v>77.218109154226951</v>
      </c>
      <c r="AP71" s="278">
        <v>77.581253950154547</v>
      </c>
      <c r="AQ71" s="278">
        <v>77.796832188220534</v>
      </c>
      <c r="AR71" s="278">
        <v>78.02088692501647</v>
      </c>
      <c r="AS71" s="278">
        <v>78.274780197328894</v>
      </c>
      <c r="AT71" s="278">
        <v>78.596998096304489</v>
      </c>
      <c r="AU71" s="278">
        <v>78.684347164145819</v>
      </c>
      <c r="AV71" s="278">
        <v>78.707058587008078</v>
      </c>
      <c r="AW71" s="278">
        <v>79.278577535383093</v>
      </c>
      <c r="AX71" s="278">
        <v>79.426158603022387</v>
      </c>
      <c r="AY71" s="278">
        <v>79.856004019069289</v>
      </c>
      <c r="AZ71" s="278">
        <v>80.099752439094431</v>
      </c>
      <c r="BA71" s="278">
        <v>80.302780104900847</v>
      </c>
      <c r="BB71" s="278">
        <v>80.503391841325296</v>
      </c>
      <c r="BC71" s="278">
        <v>80.746631913603352</v>
      </c>
      <c r="BD71" s="278">
        <v>81.232650418414025</v>
      </c>
      <c r="BE71" s="278">
        <v>81.226950260122436</v>
      </c>
      <c r="BF71" s="278">
        <v>81.512819908220834</v>
      </c>
      <c r="BG71" s="278">
        <v>81.934874397378934</v>
      </c>
      <c r="BH71" s="278">
        <v>82.070221162334533</v>
      </c>
    </row>
    <row r="72" spans="1:60" ht="15" x14ac:dyDescent="0.25">
      <c r="A72" s="278" t="s">
        <v>211</v>
      </c>
      <c r="B72" s="278" t="s">
        <v>212</v>
      </c>
      <c r="C72" s="278" t="s">
        <v>85</v>
      </c>
      <c r="D72" s="278" t="s">
        <v>86</v>
      </c>
      <c r="E72" s="278">
        <v>38.40421951219512</v>
      </c>
      <c r="F72" s="278">
        <v>39.060707317073181</v>
      </c>
      <c r="G72" s="278">
        <v>39.679341463414637</v>
      </c>
      <c r="H72" s="278">
        <v>40.245585365853664</v>
      </c>
      <c r="I72" s="278">
        <v>40.754463414634152</v>
      </c>
      <c r="J72" s="278">
        <v>41.207853658536592</v>
      </c>
      <c r="K72" s="278">
        <v>41.617658536585374</v>
      </c>
      <c r="L72" s="278">
        <v>42.003292682926833</v>
      </c>
      <c r="M72" s="278">
        <v>42.382219512195128</v>
      </c>
      <c r="N72" s="278">
        <v>42.761951219512198</v>
      </c>
      <c r="O72" s="278">
        <v>43.14709756097561</v>
      </c>
      <c r="P72" s="278">
        <v>43.53678048780489</v>
      </c>
      <c r="Q72" s="278">
        <v>43.926121951219521</v>
      </c>
      <c r="R72" s="278">
        <v>44.30821951219513</v>
      </c>
      <c r="S72" s="278">
        <v>44.682609756097563</v>
      </c>
      <c r="T72" s="278">
        <v>45.045756097560982</v>
      </c>
      <c r="U72" s="278">
        <v>45.39604878048781</v>
      </c>
      <c r="V72" s="278">
        <v>45.731390243902446</v>
      </c>
      <c r="W72" s="278">
        <v>46.051195121951224</v>
      </c>
      <c r="X72" s="278">
        <v>46.356926829268296</v>
      </c>
      <c r="Y72" s="278">
        <v>46.647146341463426</v>
      </c>
      <c r="Z72" s="278">
        <v>46.920951219512197</v>
      </c>
      <c r="AA72" s="278">
        <v>47.181902439024398</v>
      </c>
      <c r="AB72" s="278">
        <v>47.43502439024391</v>
      </c>
      <c r="AC72" s="278">
        <v>47.688219512195126</v>
      </c>
      <c r="AD72" s="278">
        <v>47.948341463414636</v>
      </c>
      <c r="AE72" s="278">
        <v>48.221146341463424</v>
      </c>
      <c r="AF72" s="278">
        <v>48.513000000000005</v>
      </c>
      <c r="AG72" s="278">
        <v>48.831365853658539</v>
      </c>
      <c r="AH72" s="278">
        <v>49.184268292682937</v>
      </c>
      <c r="AI72" s="278">
        <v>49.581926829268305</v>
      </c>
      <c r="AJ72" s="278">
        <v>50.03409756097561</v>
      </c>
      <c r="AK72" s="278">
        <v>50.540560975609758</v>
      </c>
      <c r="AL72" s="278">
        <v>51.094975609756098</v>
      </c>
      <c r="AM72" s="278">
        <v>51.689829268292691</v>
      </c>
      <c r="AN72" s="278">
        <v>52.308000000000007</v>
      </c>
      <c r="AO72" s="278">
        <v>52.929195121951224</v>
      </c>
      <c r="AP72" s="278">
        <v>53.537634146341468</v>
      </c>
      <c r="AQ72" s="278">
        <v>54.126658536585374</v>
      </c>
      <c r="AR72" s="278">
        <v>54.697268292682935</v>
      </c>
      <c r="AS72" s="278">
        <v>55.26504878048781</v>
      </c>
      <c r="AT72" s="278">
        <v>55.856731707317081</v>
      </c>
      <c r="AU72" s="278">
        <v>56.49309756097562</v>
      </c>
      <c r="AV72" s="278">
        <v>57.184780487804886</v>
      </c>
      <c r="AW72" s="278">
        <v>57.924853658536584</v>
      </c>
      <c r="AX72" s="278">
        <v>58.697780487804891</v>
      </c>
      <c r="AY72" s="278">
        <v>59.475926829268303</v>
      </c>
      <c r="AZ72" s="278">
        <v>60.230121951219523</v>
      </c>
      <c r="BA72" s="278">
        <v>60.937707317073176</v>
      </c>
      <c r="BB72" s="278">
        <v>61.587121951219522</v>
      </c>
      <c r="BC72" s="278">
        <v>62.175853658536589</v>
      </c>
      <c r="BD72" s="278">
        <v>62.7119268292683</v>
      </c>
      <c r="BE72" s="278">
        <v>63.212926829268298</v>
      </c>
      <c r="BF72" s="278">
        <v>63.694902439024389</v>
      </c>
      <c r="BG72" s="278">
        <v>64.163390243902455</v>
      </c>
      <c r="BH72" s="278">
        <v>64.624390243902454</v>
      </c>
    </row>
    <row r="73" spans="1:60" ht="15" x14ac:dyDescent="0.25">
      <c r="A73" s="278" t="s">
        <v>213</v>
      </c>
      <c r="B73" s="278" t="s">
        <v>214</v>
      </c>
      <c r="C73" s="278" t="s">
        <v>85</v>
      </c>
      <c r="D73" s="278" t="s">
        <v>86</v>
      </c>
      <c r="E73" s="278">
        <v>69.109268292682941</v>
      </c>
      <c r="F73" s="278">
        <v>69.480487804878052</v>
      </c>
      <c r="G73" s="278">
        <v>69.519024390243914</v>
      </c>
      <c r="H73" s="278">
        <v>69.681219512195128</v>
      </c>
      <c r="I73" s="278">
        <v>70.399756097560982</v>
      </c>
      <c r="J73" s="278">
        <v>70.80926829268293</v>
      </c>
      <c r="K73" s="278">
        <v>71.055121951219519</v>
      </c>
      <c r="L73" s="278">
        <v>71.25292682926829</v>
      </c>
      <c r="M73" s="278">
        <v>71.537804878048789</v>
      </c>
      <c r="N73" s="278">
        <v>71.057560975609761</v>
      </c>
      <c r="O73" s="278">
        <v>72.027317073170735</v>
      </c>
      <c r="P73" s="278">
        <v>71.630243902439034</v>
      </c>
      <c r="Q73" s="278">
        <v>72.8180487804878</v>
      </c>
      <c r="R73" s="278">
        <v>72.610731707317086</v>
      </c>
      <c r="S73" s="278">
        <v>72.969756097560989</v>
      </c>
      <c r="T73" s="278">
        <v>73.318780487804872</v>
      </c>
      <c r="U73" s="278">
        <v>73.642682926829295</v>
      </c>
      <c r="V73" s="278">
        <v>74.131951219512203</v>
      </c>
      <c r="W73" s="278">
        <v>74.295609756097562</v>
      </c>
      <c r="X73" s="278">
        <v>74.818780487804872</v>
      </c>
      <c r="Y73" s="278">
        <v>75.349268292682936</v>
      </c>
      <c r="Z73" s="278">
        <v>75.52853658536587</v>
      </c>
      <c r="AA73" s="278">
        <v>76.134146341463421</v>
      </c>
      <c r="AB73" s="278">
        <v>75.9090243902439</v>
      </c>
      <c r="AC73" s="278">
        <v>76.295365853658552</v>
      </c>
      <c r="AD73" s="278">
        <v>76.259512195121957</v>
      </c>
      <c r="AE73" s="278">
        <v>76.510487804878053</v>
      </c>
      <c r="AF73" s="278">
        <v>76.728048780487825</v>
      </c>
      <c r="AG73" s="278">
        <v>76.74707317073171</v>
      </c>
      <c r="AH73" s="278">
        <v>76.813658536585379</v>
      </c>
      <c r="AI73" s="278">
        <v>76.837560975609762</v>
      </c>
      <c r="AJ73" s="278">
        <v>76.971219512195134</v>
      </c>
      <c r="AK73" s="278">
        <v>77.41</v>
      </c>
      <c r="AL73" s="278">
        <v>77.546585365853673</v>
      </c>
      <c r="AM73" s="278">
        <v>77.901463414634151</v>
      </c>
      <c r="AN73" s="278">
        <v>77.980731707317076</v>
      </c>
      <c r="AO73" s="278">
        <v>78.120487804878053</v>
      </c>
      <c r="AP73" s="278">
        <v>78.604146341463419</v>
      </c>
      <c r="AQ73" s="278">
        <v>78.665853658536591</v>
      </c>
      <c r="AR73" s="278">
        <v>78.717073170731723</v>
      </c>
      <c r="AS73" s="278">
        <v>78.965853658536588</v>
      </c>
      <c r="AT73" s="278">
        <v>79.368292682926835</v>
      </c>
      <c r="AU73" s="278">
        <v>79.568292682926838</v>
      </c>
      <c r="AV73" s="278">
        <v>79.61951219512197</v>
      </c>
      <c r="AW73" s="278">
        <v>79.870731707317091</v>
      </c>
      <c r="AX73" s="278">
        <v>80.170731707317088</v>
      </c>
      <c r="AY73" s="278">
        <v>80.821951219512201</v>
      </c>
      <c r="AZ73" s="278">
        <v>80.873170731707319</v>
      </c>
      <c r="BA73" s="278">
        <v>81.175609756097572</v>
      </c>
      <c r="BB73" s="278">
        <v>81.475609756097555</v>
      </c>
      <c r="BC73" s="278">
        <v>81.626829268292695</v>
      </c>
      <c r="BD73" s="278">
        <v>82.475609756097569</v>
      </c>
      <c r="BE73" s="278">
        <v>82.426829268292707</v>
      </c>
      <c r="BF73" s="278">
        <v>83.078048780487819</v>
      </c>
      <c r="BG73" s="278">
        <v>83.229268292682931</v>
      </c>
      <c r="BH73" s="278">
        <v>83.380487804878058</v>
      </c>
    </row>
    <row r="74" spans="1:60" ht="15" x14ac:dyDescent="0.25">
      <c r="A74" s="278" t="s">
        <v>215</v>
      </c>
      <c r="B74" s="278" t="s">
        <v>216</v>
      </c>
      <c r="C74" s="278" t="s">
        <v>85</v>
      </c>
      <c r="D74" s="278" t="s">
        <v>86</v>
      </c>
      <c r="E74" s="278">
        <v>67.902902439024388</v>
      </c>
      <c r="F74" s="278">
        <v>68.360804878048796</v>
      </c>
      <c r="G74" s="278">
        <v>68.741024390243922</v>
      </c>
      <c r="H74" s="278">
        <v>69.053560975609756</v>
      </c>
      <c r="I74" s="278">
        <v>69.309926829268306</v>
      </c>
      <c r="J74" s="278">
        <v>69.517634146341464</v>
      </c>
      <c r="K74" s="278">
        <v>69.681195121951234</v>
      </c>
      <c r="L74" s="278">
        <v>69.802121951219533</v>
      </c>
      <c r="M74" s="278">
        <v>69.8829268292683</v>
      </c>
      <c r="N74" s="278">
        <v>69.928097560975615</v>
      </c>
      <c r="O74" s="278">
        <v>69.93709756097563</v>
      </c>
      <c r="P74" s="278">
        <v>69.905341463414643</v>
      </c>
      <c r="Q74" s="278">
        <v>69.832829268292684</v>
      </c>
      <c r="R74" s="278">
        <v>69.72458536585367</v>
      </c>
      <c r="S74" s="278">
        <v>69.590219512195119</v>
      </c>
      <c r="T74" s="278">
        <v>69.441317073170737</v>
      </c>
      <c r="U74" s="278">
        <v>69.290024390243914</v>
      </c>
      <c r="V74" s="278">
        <v>69.146951219512204</v>
      </c>
      <c r="W74" s="278">
        <v>69.026268292682929</v>
      </c>
      <c r="X74" s="278">
        <v>68.938585365853655</v>
      </c>
      <c r="Y74" s="278">
        <v>68.90563414634147</v>
      </c>
      <c r="Z74" s="278">
        <v>68.978048780487796</v>
      </c>
      <c r="AA74" s="278">
        <v>69.126829268292695</v>
      </c>
      <c r="AB74" s="278">
        <v>69.37560975609756</v>
      </c>
      <c r="AC74" s="278">
        <v>69.278048780487822</v>
      </c>
      <c r="AD74" s="278">
        <v>69.380487804878058</v>
      </c>
      <c r="AE74" s="278">
        <v>70.085365853658544</v>
      </c>
      <c r="AF74" s="278">
        <v>70.643902439024387</v>
      </c>
      <c r="AG74" s="278">
        <v>70.697560975609761</v>
      </c>
      <c r="AH74" s="278">
        <v>70.039024390243895</v>
      </c>
      <c r="AI74" s="278">
        <v>69.475609756097569</v>
      </c>
      <c r="AJ74" s="278">
        <v>69.373170731707319</v>
      </c>
      <c r="AK74" s="278">
        <v>68.863414634146352</v>
      </c>
      <c r="AL74" s="278">
        <v>67.909756097560987</v>
      </c>
      <c r="AM74" s="278">
        <v>66.5</v>
      </c>
      <c r="AN74" s="278">
        <v>67.543902439024379</v>
      </c>
      <c r="AO74" s="278">
        <v>69.612195121951217</v>
      </c>
      <c r="AP74" s="278">
        <v>69.809756097560992</v>
      </c>
      <c r="AQ74" s="278">
        <v>69.358536585365854</v>
      </c>
      <c r="AR74" s="278">
        <v>70.063414634146341</v>
      </c>
      <c r="AS74" s="278">
        <v>70.417073170731726</v>
      </c>
      <c r="AT74" s="278">
        <v>70.25853658536586</v>
      </c>
      <c r="AU74" s="278">
        <v>70.904878048780503</v>
      </c>
      <c r="AV74" s="278">
        <v>71.317073170731703</v>
      </c>
      <c r="AW74" s="278">
        <v>71.909756097560972</v>
      </c>
      <c r="AX74" s="278">
        <v>72.568292682926824</v>
      </c>
      <c r="AY74" s="278">
        <v>72.691463414634143</v>
      </c>
      <c r="AZ74" s="278">
        <v>72.814634146341476</v>
      </c>
      <c r="BA74" s="278">
        <v>73.770731707317083</v>
      </c>
      <c r="BB74" s="278">
        <v>74.824390243902442</v>
      </c>
      <c r="BC74" s="278">
        <v>75.429268292682934</v>
      </c>
      <c r="BD74" s="278">
        <v>76.229268292682931</v>
      </c>
      <c r="BE74" s="278">
        <v>76.326829268292698</v>
      </c>
      <c r="BF74" s="278">
        <v>77.141463414634146</v>
      </c>
      <c r="BG74" s="278">
        <v>77.034146341463426</v>
      </c>
      <c r="BH74" s="278">
        <v>77.131707317073179</v>
      </c>
    </row>
    <row r="75" spans="1:60" ht="15" x14ac:dyDescent="0.25">
      <c r="A75" s="278" t="s">
        <v>217</v>
      </c>
      <c r="B75" s="278" t="s">
        <v>218</v>
      </c>
      <c r="C75" s="278" t="s">
        <v>85</v>
      </c>
      <c r="D75" s="278" t="s">
        <v>86</v>
      </c>
      <c r="E75" s="278">
        <v>38.405707317073166</v>
      </c>
      <c r="F75" s="278">
        <v>39.068634146341466</v>
      </c>
      <c r="G75" s="278">
        <v>39.69865853658537</v>
      </c>
      <c r="H75" s="278">
        <v>40.277804878048784</v>
      </c>
      <c r="I75" s="278">
        <v>40.797560975609755</v>
      </c>
      <c r="J75" s="278">
        <v>41.25546341463415</v>
      </c>
      <c r="K75" s="278">
        <v>41.655975609756105</v>
      </c>
      <c r="L75" s="278">
        <v>42.01504878048781</v>
      </c>
      <c r="M75" s="278">
        <v>42.344170731707322</v>
      </c>
      <c r="N75" s="278">
        <v>42.649292682926834</v>
      </c>
      <c r="O75" s="278">
        <v>42.934414634146343</v>
      </c>
      <c r="P75" s="278">
        <v>43.203487804878051</v>
      </c>
      <c r="Q75" s="278">
        <v>43.455024390243906</v>
      </c>
      <c r="R75" s="278">
        <v>43.683536585365857</v>
      </c>
      <c r="S75" s="278">
        <v>43.884024390243908</v>
      </c>
      <c r="T75" s="278">
        <v>44.034024390243907</v>
      </c>
      <c r="U75" s="278">
        <v>44.106073170731712</v>
      </c>
      <c r="V75" s="278">
        <v>44.093682926829281</v>
      </c>
      <c r="W75" s="278">
        <v>44.007365853658541</v>
      </c>
      <c r="X75" s="278">
        <v>43.872609756097567</v>
      </c>
      <c r="Y75" s="278">
        <v>43.739902439024391</v>
      </c>
      <c r="Z75" s="278">
        <v>43.669658536585374</v>
      </c>
      <c r="AA75" s="278">
        <v>43.707878048780493</v>
      </c>
      <c r="AB75" s="278">
        <v>43.881487804878049</v>
      </c>
      <c r="AC75" s="278">
        <v>44.196000000000005</v>
      </c>
      <c r="AD75" s="278">
        <v>44.629902439024391</v>
      </c>
      <c r="AE75" s="278">
        <v>45.143682926829271</v>
      </c>
      <c r="AF75" s="278">
        <v>45.678414634146343</v>
      </c>
      <c r="AG75" s="278">
        <v>46.192121951219512</v>
      </c>
      <c r="AH75" s="278">
        <v>46.666317073170738</v>
      </c>
      <c r="AI75" s="278">
        <v>47.099560975609762</v>
      </c>
      <c r="AJ75" s="278">
        <v>47.505365853658539</v>
      </c>
      <c r="AK75" s="278">
        <v>47.913243902439028</v>
      </c>
      <c r="AL75" s="278">
        <v>48.347219512195124</v>
      </c>
      <c r="AM75" s="278">
        <v>48.812780487804879</v>
      </c>
      <c r="AN75" s="278">
        <v>49.304512195121958</v>
      </c>
      <c r="AO75" s="278">
        <v>49.809439024390251</v>
      </c>
      <c r="AP75" s="278">
        <v>50.318560975609763</v>
      </c>
      <c r="AQ75" s="278">
        <v>50.831780487804885</v>
      </c>
      <c r="AR75" s="278">
        <v>51.360585365853659</v>
      </c>
      <c r="AS75" s="278">
        <v>51.933829268292683</v>
      </c>
      <c r="AT75" s="278">
        <v>52.585902439024395</v>
      </c>
      <c r="AU75" s="278">
        <v>53.338682926829271</v>
      </c>
      <c r="AV75" s="278">
        <v>54.199634146341467</v>
      </c>
      <c r="AW75" s="278">
        <v>55.161219512195125</v>
      </c>
      <c r="AX75" s="278">
        <v>56.208926829268293</v>
      </c>
      <c r="AY75" s="278">
        <v>57.318829268292689</v>
      </c>
      <c r="AZ75" s="278">
        <v>58.450024390243911</v>
      </c>
      <c r="BA75" s="278">
        <v>59.561121951219519</v>
      </c>
      <c r="BB75" s="278">
        <v>60.622195121951222</v>
      </c>
      <c r="BC75" s="278">
        <v>61.601853658536591</v>
      </c>
      <c r="BD75" s="278">
        <v>62.476634146341468</v>
      </c>
      <c r="BE75" s="278">
        <v>63.248585365853671</v>
      </c>
      <c r="BF75" s="278">
        <v>63.924170731707328</v>
      </c>
      <c r="BG75" s="278">
        <v>64.506902439024387</v>
      </c>
      <c r="BH75" s="278">
        <v>65.008292682926836</v>
      </c>
    </row>
    <row r="76" spans="1:60" ht="15" x14ac:dyDescent="0.25">
      <c r="A76" s="278" t="s">
        <v>219</v>
      </c>
      <c r="B76" s="278" t="s">
        <v>220</v>
      </c>
      <c r="C76" s="278" t="s">
        <v>85</v>
      </c>
      <c r="D76" s="278" t="s">
        <v>86</v>
      </c>
      <c r="E76" s="278">
        <v>69.280011034621907</v>
      </c>
      <c r="F76" s="278">
        <v>69.589925245632728</v>
      </c>
      <c r="G76" s="278">
        <v>69.515234722591302</v>
      </c>
      <c r="H76" s="278">
        <v>69.759988781932634</v>
      </c>
      <c r="I76" s="278">
        <v>70.226751713893066</v>
      </c>
      <c r="J76" s="278">
        <v>70.337569388038844</v>
      </c>
      <c r="K76" s="278">
        <v>70.568079788612252</v>
      </c>
      <c r="L76" s="278">
        <v>70.677997091070623</v>
      </c>
      <c r="M76" s="278">
        <v>70.724139680529888</v>
      </c>
      <c r="N76" s="278">
        <v>70.679611229206046</v>
      </c>
      <c r="O76" s="278">
        <v>70.998736904034558</v>
      </c>
      <c r="P76" s="278">
        <v>71.106908889074987</v>
      </c>
      <c r="Q76" s="278">
        <v>71.415069506064413</v>
      </c>
      <c r="R76" s="278">
        <v>71.535361394932437</v>
      </c>
      <c r="S76" s="278">
        <v>71.826123021620489</v>
      </c>
      <c r="T76" s="278">
        <v>71.922003161553405</v>
      </c>
      <c r="U76" s="278">
        <v>72.126572996241975</v>
      </c>
      <c r="V76" s="278">
        <v>72.410302310572391</v>
      </c>
      <c r="W76" s="278">
        <v>72.525277430136683</v>
      </c>
      <c r="X76" s="278">
        <v>72.769320136759433</v>
      </c>
      <c r="Y76" s="278">
        <v>72.864058001733611</v>
      </c>
      <c r="Z76" s="278">
        <v>73.203244363501682</v>
      </c>
      <c r="AA76" s="278">
        <v>73.46474569998955</v>
      </c>
      <c r="AB76" s="278">
        <v>73.527894516323997</v>
      </c>
      <c r="AC76" s="278">
        <v>73.802976590522235</v>
      </c>
      <c r="AD76" s="278">
        <v>73.877226495637188</v>
      </c>
      <c r="AE76" s="278">
        <v>74.145246001732971</v>
      </c>
      <c r="AF76" s="278">
        <v>74.388379749189241</v>
      </c>
      <c r="AG76" s="278">
        <v>74.578080289231238</v>
      </c>
      <c r="AH76" s="278">
        <v>74.743950433592715</v>
      </c>
      <c r="AI76" s="278">
        <v>74.868744809821663</v>
      </c>
      <c r="AJ76" s="278">
        <v>74.968888507113704</v>
      </c>
      <c r="AK76" s="278">
        <v>75.287950055159513</v>
      </c>
      <c r="AL76" s="278">
        <v>75.394636828383184</v>
      </c>
      <c r="AM76" s="278">
        <v>75.690629672666006</v>
      </c>
      <c r="AN76" s="278">
        <v>75.815265254680639</v>
      </c>
      <c r="AO76" s="278">
        <v>76.067310143032046</v>
      </c>
      <c r="AP76" s="278">
        <v>76.360922389065806</v>
      </c>
      <c r="AQ76" s="278">
        <v>76.595783187577908</v>
      </c>
      <c r="AR76" s="278">
        <v>76.825236951929568</v>
      </c>
      <c r="AS76" s="278">
        <v>77.158611187913152</v>
      </c>
      <c r="AT76" s="278">
        <v>77.49312430491176</v>
      </c>
      <c r="AU76" s="278">
        <v>77.60584481532932</v>
      </c>
      <c r="AV76" s="278">
        <v>77.693451826165841</v>
      </c>
      <c r="AW76" s="278">
        <v>78.192963449378183</v>
      </c>
      <c r="AX76" s="278">
        <v>78.364816479147734</v>
      </c>
      <c r="AY76" s="278">
        <v>78.738957258367762</v>
      </c>
      <c r="AZ76" s="278">
        <v>78.96821226389153</v>
      </c>
      <c r="BA76" s="278">
        <v>79.183052897997058</v>
      </c>
      <c r="BB76" s="278">
        <v>79.441119406357203</v>
      </c>
      <c r="BC76" s="278">
        <v>79.724749624911681</v>
      </c>
      <c r="BD76" s="278">
        <v>80.239766506730263</v>
      </c>
      <c r="BE76" s="278">
        <v>80.251098309404242</v>
      </c>
      <c r="BF76" s="278">
        <v>80.532558267682376</v>
      </c>
      <c r="BG76" s="278">
        <v>80.922224074745714</v>
      </c>
      <c r="BH76" s="278">
        <v>81.126392500675607</v>
      </c>
    </row>
    <row r="77" spans="1:60" ht="15" x14ac:dyDescent="0.25">
      <c r="A77" s="278" t="s">
        <v>221</v>
      </c>
      <c r="B77" s="278" t="s">
        <v>222</v>
      </c>
      <c r="C77" s="278" t="s">
        <v>85</v>
      </c>
      <c r="D77" s="278" t="s">
        <v>86</v>
      </c>
      <c r="E77" s="278">
        <v>40.647120801064922</v>
      </c>
      <c r="F77" s="278">
        <v>41.165258875018147</v>
      </c>
      <c r="G77" s="278">
        <v>41.704945772223795</v>
      </c>
      <c r="H77" s="278">
        <v>42.271780731208082</v>
      </c>
      <c r="I77" s="278">
        <v>42.865268098068348</v>
      </c>
      <c r="J77" s="278">
        <v>43.479054784639601</v>
      </c>
      <c r="K77" s="278">
        <v>44.101729668466248</v>
      </c>
      <c r="L77" s="278">
        <v>44.718053926293933</v>
      </c>
      <c r="M77" s="278">
        <v>45.315792268074233</v>
      </c>
      <c r="N77" s="278">
        <v>45.889413135411388</v>
      </c>
      <c r="O77" s="278">
        <v>46.437229559743095</v>
      </c>
      <c r="P77" s="278">
        <v>46.963178335637927</v>
      </c>
      <c r="Q77" s="278">
        <v>47.473609358198217</v>
      </c>
      <c r="R77" s="278">
        <v>47.970888497193215</v>
      </c>
      <c r="S77" s="278">
        <v>48.451917058995548</v>
      </c>
      <c r="T77" s="278">
        <v>48.911924948570089</v>
      </c>
      <c r="U77" s="278">
        <v>49.344121963016278</v>
      </c>
      <c r="V77" s="278">
        <v>49.74749949121091</v>
      </c>
      <c r="W77" s="278">
        <v>50.127847173765304</v>
      </c>
      <c r="X77" s="278">
        <v>50.494690580308806</v>
      </c>
      <c r="Y77" s="278">
        <v>50.8594706948682</v>
      </c>
      <c r="Z77" s="278">
        <v>51.340106805930212</v>
      </c>
      <c r="AA77" s="278">
        <v>51.723354304941125</v>
      </c>
      <c r="AB77" s="278">
        <v>52.116127404922679</v>
      </c>
      <c r="AC77" s="278">
        <v>52.513584758007326</v>
      </c>
      <c r="AD77" s="278">
        <v>52.905748057108191</v>
      </c>
      <c r="AE77" s="278">
        <v>53.282717434063798</v>
      </c>
      <c r="AF77" s="278">
        <v>53.637416616545963</v>
      </c>
      <c r="AG77" s="278">
        <v>53.950706278787841</v>
      </c>
      <c r="AH77" s="278">
        <v>54.227928466053477</v>
      </c>
      <c r="AI77" s="278">
        <v>54.567667673070083</v>
      </c>
      <c r="AJ77" s="278">
        <v>54.769149905321214</v>
      </c>
      <c r="AK77" s="278">
        <v>54.939954650814691</v>
      </c>
      <c r="AL77" s="278">
        <v>55.09191155113934</v>
      </c>
      <c r="AM77" s="278">
        <v>55.234130049716171</v>
      </c>
      <c r="AN77" s="278">
        <v>55.375335335876763</v>
      </c>
      <c r="AO77" s="278">
        <v>55.523957198586814</v>
      </c>
      <c r="AP77" s="278">
        <v>55.686449138780645</v>
      </c>
      <c r="AQ77" s="278">
        <v>55.861238301158124</v>
      </c>
      <c r="AR77" s="278">
        <v>56.050424078778427</v>
      </c>
      <c r="AS77" s="278">
        <v>56.294978118099017</v>
      </c>
      <c r="AT77" s="278">
        <v>56.578821640123522</v>
      </c>
      <c r="AU77" s="278">
        <v>56.90567767776168</v>
      </c>
      <c r="AV77" s="278">
        <v>57.272425306660104</v>
      </c>
      <c r="AW77" s="278">
        <v>57.672986182563406</v>
      </c>
      <c r="AX77" s="278">
        <v>58.099319014737972</v>
      </c>
      <c r="AY77" s="278">
        <v>58.542491907402187</v>
      </c>
      <c r="AZ77" s="278">
        <v>58.989840737105567</v>
      </c>
      <c r="BA77" s="278">
        <v>59.428914721242961</v>
      </c>
      <c r="BB77" s="278">
        <v>59.850706822957996</v>
      </c>
      <c r="BC77" s="278">
        <v>60.251245637100304</v>
      </c>
      <c r="BD77" s="278">
        <v>60.631893657950116</v>
      </c>
      <c r="BE77" s="278">
        <v>61.000121770530519</v>
      </c>
      <c r="BF77" s="278">
        <v>61.359951060062095</v>
      </c>
      <c r="BG77" s="278">
        <v>61.710158994023381</v>
      </c>
      <c r="BH77" s="278">
        <v>62.049355353725971</v>
      </c>
    </row>
    <row r="78" spans="1:60" ht="15" x14ac:dyDescent="0.25">
      <c r="A78" s="278" t="s">
        <v>223</v>
      </c>
      <c r="B78" s="278" t="s">
        <v>224</v>
      </c>
      <c r="C78" s="278" t="s">
        <v>85</v>
      </c>
      <c r="D78" s="278" t="s">
        <v>86</v>
      </c>
      <c r="E78" s="278">
        <v>68.819756097560983</v>
      </c>
      <c r="F78" s="278">
        <v>68.844146341463414</v>
      </c>
      <c r="G78" s="278">
        <v>68.577804878048781</v>
      </c>
      <c r="H78" s="278">
        <v>69.012682926829271</v>
      </c>
      <c r="I78" s="278">
        <v>69.220975609756096</v>
      </c>
      <c r="J78" s="278">
        <v>68.977804878048772</v>
      </c>
      <c r="K78" s="278">
        <v>69.477073170731714</v>
      </c>
      <c r="L78" s="278">
        <v>69.666585365853678</v>
      </c>
      <c r="M78" s="278">
        <v>69.616341463414642</v>
      </c>
      <c r="N78" s="278">
        <v>69.503414634146353</v>
      </c>
      <c r="O78" s="278">
        <v>70.179512195121958</v>
      </c>
      <c r="P78" s="278">
        <v>70.017560975609769</v>
      </c>
      <c r="Q78" s="278">
        <v>70.707317073170728</v>
      </c>
      <c r="R78" s="278">
        <v>71.223658536585376</v>
      </c>
      <c r="S78" s="278">
        <v>71.134878048780493</v>
      </c>
      <c r="T78" s="278">
        <v>71.673658536585378</v>
      </c>
      <c r="U78" s="278">
        <v>71.812926829268292</v>
      </c>
      <c r="V78" s="278">
        <v>72.350243902439018</v>
      </c>
      <c r="W78" s="278">
        <v>72.89707317073173</v>
      </c>
      <c r="X78" s="278">
        <v>73.155365853658552</v>
      </c>
      <c r="Y78" s="278">
        <v>73.44</v>
      </c>
      <c r="Z78" s="278">
        <v>73.746585365853662</v>
      </c>
      <c r="AA78" s="278">
        <v>74.298048780487818</v>
      </c>
      <c r="AB78" s="278">
        <v>74.2009756097561</v>
      </c>
      <c r="AC78" s="278">
        <v>74.519024390243914</v>
      </c>
      <c r="AD78" s="278">
        <v>74.222926829268303</v>
      </c>
      <c r="AE78" s="278">
        <v>74.56</v>
      </c>
      <c r="AF78" s="278">
        <v>74.591951219512197</v>
      </c>
      <c r="AG78" s="278">
        <v>74.577073170731708</v>
      </c>
      <c r="AH78" s="278">
        <v>74.792195121951238</v>
      </c>
      <c r="AI78" s="278">
        <v>74.813170731707316</v>
      </c>
      <c r="AJ78" s="278">
        <v>75.227560975609762</v>
      </c>
      <c r="AK78" s="278">
        <v>75.455365853658549</v>
      </c>
      <c r="AL78" s="278">
        <v>75.705121951219525</v>
      </c>
      <c r="AM78" s="278">
        <v>76.395609756097556</v>
      </c>
      <c r="AN78" s="278">
        <v>76.409512195121962</v>
      </c>
      <c r="AO78" s="278">
        <v>76.69341463414635</v>
      </c>
      <c r="AP78" s="278">
        <v>76.878536585365865</v>
      </c>
      <c r="AQ78" s="278">
        <v>77.090731707317076</v>
      </c>
      <c r="AR78" s="278">
        <v>77.291219512195127</v>
      </c>
      <c r="AS78" s="278">
        <v>77.465853658536602</v>
      </c>
      <c r="AT78" s="278">
        <v>77.965853658536588</v>
      </c>
      <c r="AU78" s="278">
        <v>78.119512195121956</v>
      </c>
      <c r="AV78" s="278">
        <v>78.368292682926835</v>
      </c>
      <c r="AW78" s="278">
        <v>78.714634146341481</v>
      </c>
      <c r="AX78" s="278">
        <v>78.817073170731703</v>
      </c>
      <c r="AY78" s="278">
        <v>79.214634146341467</v>
      </c>
      <c r="AZ78" s="278">
        <v>79.263414634146358</v>
      </c>
      <c r="BA78" s="278">
        <v>79.568292682926838</v>
      </c>
      <c r="BB78" s="278">
        <v>79.719512195121965</v>
      </c>
      <c r="BC78" s="278">
        <v>79.870731707317091</v>
      </c>
      <c r="BD78" s="278">
        <v>80.470731707317086</v>
      </c>
      <c r="BE78" s="278">
        <v>80.626829268292695</v>
      </c>
      <c r="BF78" s="278">
        <v>80.975609756097569</v>
      </c>
      <c r="BG78" s="278">
        <v>81.180487804878069</v>
      </c>
      <c r="BH78" s="278">
        <v>81.385365853658527</v>
      </c>
    </row>
    <row r="79" spans="1:60" ht="15" x14ac:dyDescent="0.25">
      <c r="A79" s="278" t="s">
        <v>225</v>
      </c>
      <c r="B79" s="278" t="s">
        <v>226</v>
      </c>
      <c r="C79" s="278" t="s">
        <v>85</v>
      </c>
      <c r="D79" s="278" t="s">
        <v>86</v>
      </c>
      <c r="E79" s="278">
        <v>55.958487804878054</v>
      </c>
      <c r="F79" s="278">
        <v>56.392731707317083</v>
      </c>
      <c r="G79" s="278">
        <v>56.817463414634155</v>
      </c>
      <c r="H79" s="278">
        <v>57.232170731707328</v>
      </c>
      <c r="I79" s="278">
        <v>57.63885365853659</v>
      </c>
      <c r="J79" s="278">
        <v>58.036024390243909</v>
      </c>
      <c r="K79" s="278">
        <v>58.426195121951217</v>
      </c>
      <c r="L79" s="278">
        <v>58.808341463414635</v>
      </c>
      <c r="M79" s="278">
        <v>59.182487804878058</v>
      </c>
      <c r="N79" s="278">
        <v>59.548609756097569</v>
      </c>
      <c r="O79" s="278">
        <v>59.90624390243903</v>
      </c>
      <c r="P79" s="278">
        <v>60.252390243902447</v>
      </c>
      <c r="Q79" s="278">
        <v>60.588024390243916</v>
      </c>
      <c r="R79" s="278">
        <v>60.912146341463419</v>
      </c>
      <c r="S79" s="278">
        <v>61.226219512195129</v>
      </c>
      <c r="T79" s="278">
        <v>61.532170731707325</v>
      </c>
      <c r="U79" s="278">
        <v>61.832975609756112</v>
      </c>
      <c r="V79" s="278">
        <v>62.129585365853657</v>
      </c>
      <c r="W79" s="278">
        <v>62.423975609756113</v>
      </c>
      <c r="X79" s="278">
        <v>62.717658536585375</v>
      </c>
      <c r="Y79" s="278">
        <v>63.008634146341464</v>
      </c>
      <c r="Z79" s="278">
        <v>63.296463414634147</v>
      </c>
      <c r="AA79" s="278">
        <v>63.578170731707324</v>
      </c>
      <c r="AB79" s="278">
        <v>63.853341463414637</v>
      </c>
      <c r="AC79" s="278">
        <v>64.119975609756096</v>
      </c>
      <c r="AD79" s="278">
        <v>64.379097560975609</v>
      </c>
      <c r="AE79" s="278">
        <v>64.629707317073184</v>
      </c>
      <c r="AF79" s="278">
        <v>64.873292682926831</v>
      </c>
      <c r="AG79" s="278">
        <v>65.111341463414647</v>
      </c>
      <c r="AH79" s="278">
        <v>65.343853658536602</v>
      </c>
      <c r="AI79" s="278">
        <v>65.570853658536592</v>
      </c>
      <c r="AJ79" s="278">
        <v>65.793317073170741</v>
      </c>
      <c r="AK79" s="278">
        <v>66.011243902439048</v>
      </c>
      <c r="AL79" s="278">
        <v>66.224146341463424</v>
      </c>
      <c r="AM79" s="278">
        <v>66.433536585365871</v>
      </c>
      <c r="AN79" s="278">
        <v>66.638902439024406</v>
      </c>
      <c r="AO79" s="278">
        <v>66.840243902439028</v>
      </c>
      <c r="AP79" s="278">
        <v>67.037560975609779</v>
      </c>
      <c r="AQ79" s="278">
        <v>67.230853658536589</v>
      </c>
      <c r="AR79" s="278">
        <v>67.420121951219528</v>
      </c>
      <c r="AS79" s="278">
        <v>67.605853658536603</v>
      </c>
      <c r="AT79" s="278">
        <v>67.787999999999997</v>
      </c>
      <c r="AU79" s="278">
        <v>67.967097560975617</v>
      </c>
      <c r="AV79" s="278">
        <v>68.143146341463421</v>
      </c>
      <c r="AW79" s="278">
        <v>68.317682926829278</v>
      </c>
      <c r="AX79" s="278">
        <v>68.491780487804888</v>
      </c>
      <c r="AY79" s="278">
        <v>68.668000000000021</v>
      </c>
      <c r="AZ79" s="278">
        <v>68.8459024390244</v>
      </c>
      <c r="BA79" s="278">
        <v>69.027024390243909</v>
      </c>
      <c r="BB79" s="278">
        <v>69.208853658536597</v>
      </c>
      <c r="BC79" s="278">
        <v>69.390853658536585</v>
      </c>
      <c r="BD79" s="278">
        <v>69.569512195121959</v>
      </c>
      <c r="BE79" s="278">
        <v>69.743731707317082</v>
      </c>
      <c r="BF79" s="278">
        <v>69.911439024390262</v>
      </c>
      <c r="BG79" s="278">
        <v>70.071121951219524</v>
      </c>
      <c r="BH79" s="278">
        <v>70.224268292682936</v>
      </c>
    </row>
    <row r="80" spans="1:60" ht="15" x14ac:dyDescent="0.25">
      <c r="A80" s="278" t="s">
        <v>227</v>
      </c>
      <c r="B80" s="278" t="s">
        <v>228</v>
      </c>
      <c r="C80" s="278" t="s">
        <v>85</v>
      </c>
      <c r="D80" s="278" t="s">
        <v>86</v>
      </c>
      <c r="E80" s="278">
        <v>69.868292682926835</v>
      </c>
      <c r="F80" s="278">
        <v>70.117073170731715</v>
      </c>
      <c r="G80" s="278">
        <v>70.314634146341476</v>
      </c>
      <c r="H80" s="278">
        <v>70.514634146341479</v>
      </c>
      <c r="I80" s="278">
        <v>70.663414634146349</v>
      </c>
      <c r="J80" s="278">
        <v>70.812195121951234</v>
      </c>
      <c r="K80" s="278">
        <v>70.960975609756119</v>
      </c>
      <c r="L80" s="278">
        <v>71.160975609756107</v>
      </c>
      <c r="M80" s="278">
        <v>71.309756097560978</v>
      </c>
      <c r="N80" s="278">
        <v>71.458536585365863</v>
      </c>
      <c r="O80" s="278">
        <v>71.658536585365866</v>
      </c>
      <c r="P80" s="278">
        <v>71.907317073170731</v>
      </c>
      <c r="Q80" s="278">
        <v>72.107317073170734</v>
      </c>
      <c r="R80" s="278">
        <v>72.356097560975613</v>
      </c>
      <c r="S80" s="278">
        <v>72.604878048780478</v>
      </c>
      <c r="T80" s="278">
        <v>72.853658536585385</v>
      </c>
      <c r="U80" s="278">
        <v>73.10243902439025</v>
      </c>
      <c r="V80" s="278">
        <v>73.351219512195129</v>
      </c>
      <c r="W80" s="278">
        <v>73.60243902439025</v>
      </c>
      <c r="X80" s="278">
        <v>73.851219512195129</v>
      </c>
      <c r="Y80" s="278">
        <v>74.051219512195132</v>
      </c>
      <c r="Z80" s="278">
        <v>74.3</v>
      </c>
      <c r="AA80" s="278">
        <v>74.5</v>
      </c>
      <c r="AB80" s="278">
        <v>74.8</v>
      </c>
      <c r="AC80" s="278">
        <v>75</v>
      </c>
      <c r="AD80" s="278">
        <v>75.3</v>
      </c>
      <c r="AE80" s="278">
        <v>75.599999999999994</v>
      </c>
      <c r="AF80" s="278">
        <v>75.8</v>
      </c>
      <c r="AG80" s="278">
        <v>76.099999999999994</v>
      </c>
      <c r="AH80" s="278">
        <v>76.348780487804873</v>
      </c>
      <c r="AI80" s="278">
        <v>76.599999999999994</v>
      </c>
      <c r="AJ80" s="278">
        <v>76.848780487804888</v>
      </c>
      <c r="AK80" s="278">
        <v>77.099999999999994</v>
      </c>
      <c r="AL80" s="278">
        <v>77.3</v>
      </c>
      <c r="AM80" s="278">
        <v>77.648780487804885</v>
      </c>
      <c r="AN80" s="278">
        <v>77.751219512195121</v>
      </c>
      <c r="AO80" s="278">
        <v>77.95365853658538</v>
      </c>
      <c r="AP80" s="278">
        <v>78.304878048780495</v>
      </c>
      <c r="AQ80" s="278">
        <v>78.604878048780492</v>
      </c>
      <c r="AR80" s="278">
        <v>78.756097560975604</v>
      </c>
      <c r="AS80" s="278">
        <v>79.056097560975616</v>
      </c>
      <c r="AT80" s="278">
        <v>79.158536585365866</v>
      </c>
      <c r="AU80" s="278">
        <v>79.260975609756116</v>
      </c>
      <c r="AV80" s="278">
        <v>79.114634146341473</v>
      </c>
      <c r="AW80" s="278">
        <v>80.163414634146349</v>
      </c>
      <c r="AX80" s="278">
        <v>80.163414634146349</v>
      </c>
      <c r="AY80" s="278">
        <v>80.812195121951234</v>
      </c>
      <c r="AZ80" s="278">
        <v>81.112195121951231</v>
      </c>
      <c r="BA80" s="278">
        <v>81.214634146341481</v>
      </c>
      <c r="BB80" s="278">
        <v>81.41463414634147</v>
      </c>
      <c r="BC80" s="278">
        <v>81.663414634146349</v>
      </c>
      <c r="BD80" s="278">
        <v>82.114634146341473</v>
      </c>
      <c r="BE80" s="278">
        <v>81.968292682926844</v>
      </c>
      <c r="BF80" s="278">
        <v>82.219512195121965</v>
      </c>
      <c r="BG80" s="278">
        <v>82.670731707317088</v>
      </c>
      <c r="BH80" s="278">
        <v>82.670731707317088</v>
      </c>
    </row>
    <row r="81" spans="1:60" ht="15" x14ac:dyDescent="0.25">
      <c r="A81" s="278" t="s">
        <v>594</v>
      </c>
      <c r="B81" s="278" t="s">
        <v>229</v>
      </c>
      <c r="C81" s="278" t="s">
        <v>85</v>
      </c>
      <c r="D81" s="278" t="s">
        <v>86</v>
      </c>
      <c r="E81" s="278"/>
      <c r="F81" s="278"/>
      <c r="G81" s="278"/>
      <c r="H81" s="278"/>
      <c r="I81" s="278"/>
      <c r="J81" s="278"/>
      <c r="K81" s="278"/>
      <c r="L81" s="278"/>
      <c r="M81" s="278"/>
      <c r="N81" s="278"/>
      <c r="O81" s="278"/>
      <c r="P81" s="278"/>
      <c r="Q81" s="278"/>
      <c r="R81" s="278">
        <v>74.497560975609773</v>
      </c>
      <c r="S81" s="278"/>
      <c r="T81" s="278"/>
      <c r="U81" s="278"/>
      <c r="V81" s="278"/>
      <c r="W81" s="278">
        <v>75.98536585365855</v>
      </c>
      <c r="X81" s="278"/>
      <c r="Y81" s="278"/>
      <c r="Z81" s="278"/>
      <c r="AA81" s="278"/>
      <c r="AB81" s="278"/>
      <c r="AC81" s="278"/>
      <c r="AD81" s="278"/>
      <c r="AE81" s="278">
        <v>75.265853658536599</v>
      </c>
      <c r="AF81" s="278">
        <v>75.465853658536588</v>
      </c>
      <c r="AG81" s="278">
        <v>75.714634146341467</v>
      </c>
      <c r="AH81" s="278">
        <v>75.91463414634147</v>
      </c>
      <c r="AI81" s="278">
        <v>76.114634146341487</v>
      </c>
      <c r="AJ81" s="278">
        <v>76.363414634146352</v>
      </c>
      <c r="AK81" s="278">
        <v>76.614634146341473</v>
      </c>
      <c r="AL81" s="278">
        <v>76.91463414634147</v>
      </c>
      <c r="AM81" s="278">
        <v>77.165853658536591</v>
      </c>
      <c r="AN81" s="278">
        <v>77.365853658536608</v>
      </c>
      <c r="AO81" s="278">
        <v>77.617073170731715</v>
      </c>
      <c r="AP81" s="278">
        <v>77.821951219512201</v>
      </c>
      <c r="AQ81" s="278">
        <v>78.026829268292687</v>
      </c>
      <c r="AR81" s="278">
        <v>78.231707317073173</v>
      </c>
      <c r="AS81" s="278">
        <v>78.436585365853674</v>
      </c>
      <c r="AT81" s="278">
        <v>78.641463414634146</v>
      </c>
      <c r="AU81" s="278">
        <v>78.84390243902439</v>
      </c>
      <c r="AV81" s="278">
        <v>78.943902439024399</v>
      </c>
      <c r="AW81" s="278">
        <v>79.14146341463416</v>
      </c>
      <c r="AX81" s="278">
        <v>79.290243902439045</v>
      </c>
      <c r="AY81" s="278">
        <v>79.587804878048786</v>
      </c>
      <c r="AZ81" s="278">
        <v>79.836585365853679</v>
      </c>
      <c r="BA81" s="278">
        <v>80.136585365853662</v>
      </c>
      <c r="BB81" s="278">
        <v>80.387804878048797</v>
      </c>
      <c r="BC81" s="278">
        <v>80.639024390243904</v>
      </c>
      <c r="BD81" s="278">
        <v>80.939024390243915</v>
      </c>
      <c r="BE81" s="278">
        <v>81.190243902439036</v>
      </c>
      <c r="BF81" s="278">
        <v>81.441463414634143</v>
      </c>
      <c r="BG81" s="278">
        <v>81.48536585365855</v>
      </c>
      <c r="BH81" s="278">
        <v>81.634146341463435</v>
      </c>
    </row>
    <row r="82" spans="1:60" ht="15" x14ac:dyDescent="0.25">
      <c r="A82" s="278" t="s">
        <v>230</v>
      </c>
      <c r="B82" s="278" t="s">
        <v>231</v>
      </c>
      <c r="C82" s="278" t="s">
        <v>85</v>
      </c>
      <c r="D82" s="278" t="s">
        <v>86</v>
      </c>
      <c r="E82" s="278">
        <v>57.586585365853658</v>
      </c>
      <c r="F82" s="278">
        <v>57.985585365853666</v>
      </c>
      <c r="G82" s="278">
        <v>58.383585365853669</v>
      </c>
      <c r="H82" s="278">
        <v>58.781585365853665</v>
      </c>
      <c r="I82" s="278">
        <v>59.179585365853669</v>
      </c>
      <c r="J82" s="278">
        <v>59.578585365853662</v>
      </c>
      <c r="K82" s="278">
        <v>59.981585365853668</v>
      </c>
      <c r="L82" s="278">
        <v>60.387585365853667</v>
      </c>
      <c r="M82" s="278">
        <v>60.797585365853664</v>
      </c>
      <c r="N82" s="278">
        <v>61.211585365853665</v>
      </c>
      <c r="O82" s="278">
        <v>61.633585365853669</v>
      </c>
      <c r="P82" s="278">
        <v>62.070585365853667</v>
      </c>
      <c r="Q82" s="278">
        <v>62.52058536585367</v>
      </c>
      <c r="R82" s="278">
        <v>62.975585365853668</v>
      </c>
      <c r="S82" s="278">
        <v>63.426585365853676</v>
      </c>
      <c r="T82" s="278">
        <v>63.854585365853673</v>
      </c>
      <c r="U82" s="278">
        <v>64.239585365853657</v>
      </c>
      <c r="V82" s="278">
        <v>64.56758536585366</v>
      </c>
      <c r="W82" s="278">
        <v>64.833585365853665</v>
      </c>
      <c r="X82" s="278">
        <v>65.036585365853654</v>
      </c>
      <c r="Y82" s="278">
        <v>65.183585365853659</v>
      </c>
      <c r="Z82" s="278">
        <v>65.289585365853668</v>
      </c>
      <c r="AA82" s="278">
        <v>65.373585365853671</v>
      </c>
      <c r="AB82" s="278">
        <v>65.453585365853655</v>
      </c>
      <c r="AC82" s="278">
        <v>65.539585365853668</v>
      </c>
      <c r="AD82" s="278">
        <v>65.636585365853662</v>
      </c>
      <c r="AE82" s="278">
        <v>65.745585365853671</v>
      </c>
      <c r="AF82" s="278">
        <v>65.858585365853671</v>
      </c>
      <c r="AG82" s="278">
        <v>65.972585365853675</v>
      </c>
      <c r="AH82" s="278">
        <v>66.08458536585367</v>
      </c>
      <c r="AI82" s="278">
        <v>66.197585365853669</v>
      </c>
      <c r="AJ82" s="278">
        <v>66.310121951219529</v>
      </c>
      <c r="AK82" s="278">
        <v>66.422658536585374</v>
      </c>
      <c r="AL82" s="278">
        <v>66.535707317073175</v>
      </c>
      <c r="AM82" s="278">
        <v>66.64824390243902</v>
      </c>
      <c r="AN82" s="278">
        <v>66.759756097560995</v>
      </c>
      <c r="AO82" s="278">
        <v>66.867707317073183</v>
      </c>
      <c r="AP82" s="278">
        <v>66.971609756097578</v>
      </c>
      <c r="AQ82" s="278">
        <v>67.072902439024404</v>
      </c>
      <c r="AR82" s="278">
        <v>67.172634146341451</v>
      </c>
      <c r="AS82" s="278">
        <v>67.275243902439016</v>
      </c>
      <c r="AT82" s="278">
        <v>67.386317073170744</v>
      </c>
      <c r="AU82" s="278">
        <v>67.508341463414638</v>
      </c>
      <c r="AV82" s="278">
        <v>67.642317073170744</v>
      </c>
      <c r="AW82" s="278">
        <v>67.786268292682948</v>
      </c>
      <c r="AX82" s="278">
        <v>67.934609756097572</v>
      </c>
      <c r="AY82" s="278">
        <v>68.081317073170737</v>
      </c>
      <c r="AZ82" s="278">
        <v>68.218341463414646</v>
      </c>
      <c r="BA82" s="278">
        <v>68.342195121951221</v>
      </c>
      <c r="BB82" s="278">
        <v>68.452414634146351</v>
      </c>
      <c r="BC82" s="278">
        <v>68.550560975609756</v>
      </c>
      <c r="BD82" s="278">
        <v>68.64221951219514</v>
      </c>
      <c r="BE82" s="278">
        <v>68.733975609756101</v>
      </c>
      <c r="BF82" s="278">
        <v>68.830853658536597</v>
      </c>
      <c r="BG82" s="278">
        <v>68.934902439024398</v>
      </c>
      <c r="BH82" s="278">
        <v>69.046634146341475</v>
      </c>
    </row>
    <row r="83" spans="1:60" ht="15" x14ac:dyDescent="0.25">
      <c r="A83" s="278" t="s">
        <v>232</v>
      </c>
      <c r="B83" s="278" t="s">
        <v>233</v>
      </c>
      <c r="C83" s="278" t="s">
        <v>85</v>
      </c>
      <c r="D83" s="278" t="s">
        <v>86</v>
      </c>
      <c r="E83" s="278">
        <v>39.570121951219519</v>
      </c>
      <c r="F83" s="278">
        <v>39.928048780487806</v>
      </c>
      <c r="G83" s="278">
        <v>40.374000000000009</v>
      </c>
      <c r="H83" s="278">
        <v>40.924951219512202</v>
      </c>
      <c r="I83" s="278">
        <v>41.585414634146346</v>
      </c>
      <c r="J83" s="278">
        <v>42.344390243902438</v>
      </c>
      <c r="K83" s="278">
        <v>43.179365853658545</v>
      </c>
      <c r="L83" s="278">
        <v>44.052341463414635</v>
      </c>
      <c r="M83" s="278">
        <v>44.933317073170741</v>
      </c>
      <c r="N83" s="278">
        <v>45.803804878048787</v>
      </c>
      <c r="O83" s="278">
        <v>46.655268292682933</v>
      </c>
      <c r="P83" s="278">
        <v>47.486756097560978</v>
      </c>
      <c r="Q83" s="278">
        <v>48.310731707317082</v>
      </c>
      <c r="R83" s="278">
        <v>49.134707317073179</v>
      </c>
      <c r="S83" s="278">
        <v>49.958682926829276</v>
      </c>
      <c r="T83" s="278">
        <v>50.785146341463424</v>
      </c>
      <c r="U83" s="278">
        <v>51.614609756097565</v>
      </c>
      <c r="V83" s="278">
        <v>52.447073170731713</v>
      </c>
      <c r="W83" s="278">
        <v>53.281024390243907</v>
      </c>
      <c r="X83" s="278">
        <v>54.112975609756106</v>
      </c>
      <c r="Y83" s="278">
        <v>54.948951219512203</v>
      </c>
      <c r="Z83" s="278">
        <v>55.797926829268299</v>
      </c>
      <c r="AA83" s="278">
        <v>56.654951219512199</v>
      </c>
      <c r="AB83" s="278">
        <v>57.506</v>
      </c>
      <c r="AC83" s="278">
        <v>58.329097560975619</v>
      </c>
      <c r="AD83" s="278">
        <v>59.092756097560986</v>
      </c>
      <c r="AE83" s="278">
        <v>59.760951219512201</v>
      </c>
      <c r="AF83" s="278">
        <v>60.310682926829273</v>
      </c>
      <c r="AG83" s="278">
        <v>60.727463414634158</v>
      </c>
      <c r="AH83" s="278">
        <v>61.005317073170737</v>
      </c>
      <c r="AI83" s="278">
        <v>61.145756097560984</v>
      </c>
      <c r="AJ83" s="278">
        <v>61.16178048780489</v>
      </c>
      <c r="AK83" s="278">
        <v>61.085439024390254</v>
      </c>
      <c r="AL83" s="278">
        <v>60.947219512195126</v>
      </c>
      <c r="AM83" s="278">
        <v>60.768682926829271</v>
      </c>
      <c r="AN83" s="278">
        <v>60.557853658536594</v>
      </c>
      <c r="AO83" s="278">
        <v>60.313292682926836</v>
      </c>
      <c r="AP83" s="278">
        <v>60.038000000000004</v>
      </c>
      <c r="AQ83" s="278">
        <v>59.748951219512207</v>
      </c>
      <c r="AR83" s="278">
        <v>59.474048780487813</v>
      </c>
      <c r="AS83" s="278">
        <v>59.251804878048794</v>
      </c>
      <c r="AT83" s="278">
        <v>59.121195121951231</v>
      </c>
      <c r="AU83" s="278">
        <v>59.105585365853663</v>
      </c>
      <c r="AV83" s="278">
        <v>59.21785365853659</v>
      </c>
      <c r="AW83" s="278">
        <v>59.463780487804883</v>
      </c>
      <c r="AX83" s="278">
        <v>59.842560975609764</v>
      </c>
      <c r="AY83" s="278">
        <v>60.339878048780498</v>
      </c>
      <c r="AZ83" s="278">
        <v>60.922121951219523</v>
      </c>
      <c r="BA83" s="278">
        <v>61.552804878048789</v>
      </c>
      <c r="BB83" s="278">
        <v>62.205024390243906</v>
      </c>
      <c r="BC83" s="278">
        <v>62.856536585365866</v>
      </c>
      <c r="BD83" s="278">
        <v>63.488682926829263</v>
      </c>
      <c r="BE83" s="278">
        <v>64.095341463414627</v>
      </c>
      <c r="BF83" s="278">
        <v>64.670878048780494</v>
      </c>
      <c r="BG83" s="278">
        <v>65.203024390243911</v>
      </c>
      <c r="BH83" s="278">
        <v>65.68441463414635</v>
      </c>
    </row>
    <row r="84" spans="1:60" ht="15" x14ac:dyDescent="0.25">
      <c r="A84" s="278" t="s">
        <v>234</v>
      </c>
      <c r="B84" s="278" t="s">
        <v>235</v>
      </c>
      <c r="C84" s="278" t="s">
        <v>85</v>
      </c>
      <c r="D84" s="278" t="s">
        <v>86</v>
      </c>
      <c r="E84" s="278">
        <v>71.126829268292695</v>
      </c>
      <c r="F84" s="278">
        <v>70.878048780487816</v>
      </c>
      <c r="G84" s="278">
        <v>70.926829268292693</v>
      </c>
      <c r="H84" s="278">
        <v>70.826829268292698</v>
      </c>
      <c r="I84" s="278">
        <v>71.62439024390244</v>
      </c>
      <c r="J84" s="278">
        <v>71.62439024390244</v>
      </c>
      <c r="K84" s="278">
        <v>71.573170731707322</v>
      </c>
      <c r="L84" s="278">
        <v>72.12439024390244</v>
      </c>
      <c r="M84" s="278">
        <v>71.724390243902462</v>
      </c>
      <c r="N84" s="278">
        <v>71.721951219512206</v>
      </c>
      <c r="O84" s="278">
        <v>71.973170731707327</v>
      </c>
      <c r="P84" s="278">
        <v>72.273170731707339</v>
      </c>
      <c r="Q84" s="278">
        <v>72.12439024390244</v>
      </c>
      <c r="R84" s="278">
        <v>72.324390243902442</v>
      </c>
      <c r="S84" s="278">
        <v>72.524390243902445</v>
      </c>
      <c r="T84" s="278">
        <v>72.724390243902448</v>
      </c>
      <c r="U84" s="278">
        <v>72.775609756097566</v>
      </c>
      <c r="V84" s="278">
        <v>73.224390243902448</v>
      </c>
      <c r="W84" s="278">
        <v>73.175609756097558</v>
      </c>
      <c r="X84" s="278">
        <v>73.275609756097566</v>
      </c>
      <c r="Y84" s="278">
        <v>73.675609756097572</v>
      </c>
      <c r="Z84" s="278">
        <v>74.026829268292687</v>
      </c>
      <c r="AA84" s="278">
        <v>74.178048780487813</v>
      </c>
      <c r="AB84" s="278">
        <v>74.378048780487816</v>
      </c>
      <c r="AC84" s="278">
        <v>74.778048780487822</v>
      </c>
      <c r="AD84" s="278">
        <v>74.629268292682937</v>
      </c>
      <c r="AE84" s="278">
        <v>74.929268292682949</v>
      </c>
      <c r="AF84" s="278">
        <v>75.280487804878049</v>
      </c>
      <c r="AG84" s="278">
        <v>75.380487804878058</v>
      </c>
      <c r="AH84" s="278">
        <v>75.582926829268317</v>
      </c>
      <c r="AI84" s="278">
        <v>75.880487804878058</v>
      </c>
      <c r="AJ84" s="278">
        <v>76.082926829268317</v>
      </c>
      <c r="AK84" s="278">
        <v>76.434146341463418</v>
      </c>
      <c r="AL84" s="278">
        <v>76.385365853658527</v>
      </c>
      <c r="AM84" s="278">
        <v>76.885365853658541</v>
      </c>
      <c r="AN84" s="278">
        <v>76.836585365853665</v>
      </c>
      <c r="AO84" s="278">
        <v>77.087804878048786</v>
      </c>
      <c r="AP84" s="278">
        <v>77.210975609756119</v>
      </c>
      <c r="AQ84" s="278">
        <v>77.190243902439036</v>
      </c>
      <c r="AR84" s="278">
        <v>77.390243902439039</v>
      </c>
      <c r="AS84" s="278">
        <v>77.741463414634154</v>
      </c>
      <c r="AT84" s="278">
        <v>77.992682926829275</v>
      </c>
      <c r="AU84" s="278">
        <v>78.143902439024387</v>
      </c>
      <c r="AV84" s="278">
        <v>78.44634146341464</v>
      </c>
      <c r="AW84" s="278">
        <v>78.746341463414637</v>
      </c>
      <c r="AX84" s="278">
        <v>79.048780487804891</v>
      </c>
      <c r="AY84" s="278">
        <v>79.248780487804893</v>
      </c>
      <c r="AZ84" s="278">
        <v>79.448780487804882</v>
      </c>
      <c r="BA84" s="278">
        <v>79.599999999999994</v>
      </c>
      <c r="BB84" s="278">
        <v>80.051219512195118</v>
      </c>
      <c r="BC84" s="278">
        <v>80.402439024390247</v>
      </c>
      <c r="BD84" s="278">
        <v>80.951219512195124</v>
      </c>
      <c r="BE84" s="278">
        <v>80.904878048780489</v>
      </c>
      <c r="BF84" s="278">
        <v>81.004878048780498</v>
      </c>
      <c r="BG84" s="278">
        <v>81.304878048780495</v>
      </c>
      <c r="BH84" s="278">
        <v>81.604878048780506</v>
      </c>
    </row>
    <row r="85" spans="1:60" ht="15" x14ac:dyDescent="0.25">
      <c r="A85" s="278" t="s">
        <v>236</v>
      </c>
      <c r="B85" s="278" t="s">
        <v>237</v>
      </c>
      <c r="C85" s="278" t="s">
        <v>85</v>
      </c>
      <c r="D85" s="278" t="s">
        <v>86</v>
      </c>
      <c r="E85" s="278">
        <v>63.431853658536596</v>
      </c>
      <c r="F85" s="278">
        <v>63.831853658536588</v>
      </c>
      <c r="G85" s="278">
        <v>64.234341463414651</v>
      </c>
      <c r="H85" s="278">
        <v>64.638829268292696</v>
      </c>
      <c r="I85" s="278">
        <v>65.041804878048794</v>
      </c>
      <c r="J85" s="278">
        <v>65.436780487804882</v>
      </c>
      <c r="K85" s="278">
        <v>65.818756097560978</v>
      </c>
      <c r="L85" s="278">
        <v>66.182243902439041</v>
      </c>
      <c r="M85" s="278">
        <v>66.525731707317078</v>
      </c>
      <c r="N85" s="278">
        <v>66.84921951219512</v>
      </c>
      <c r="O85" s="278">
        <v>67.159219512195122</v>
      </c>
      <c r="P85" s="278">
        <v>67.46619512195123</v>
      </c>
      <c r="Q85" s="278">
        <v>67.777170731707315</v>
      </c>
      <c r="R85" s="278">
        <v>68.09112195121952</v>
      </c>
      <c r="S85" s="278">
        <v>68.402585365853668</v>
      </c>
      <c r="T85" s="278">
        <v>68.694560975609761</v>
      </c>
      <c r="U85" s="278">
        <v>68.943585365853664</v>
      </c>
      <c r="V85" s="278">
        <v>69.135658536585382</v>
      </c>
      <c r="W85" s="278">
        <v>69.266292682926832</v>
      </c>
      <c r="X85" s="278">
        <v>69.339487804878061</v>
      </c>
      <c r="Y85" s="278">
        <v>69.376243902439043</v>
      </c>
      <c r="Z85" s="278">
        <v>69.404024390243919</v>
      </c>
      <c r="AA85" s="278">
        <v>69.449292682926853</v>
      </c>
      <c r="AB85" s="278">
        <v>69.528048780487808</v>
      </c>
      <c r="AC85" s="278">
        <v>69.64124390243903</v>
      </c>
      <c r="AD85" s="278">
        <v>69.7748536585366</v>
      </c>
      <c r="AE85" s="278">
        <v>69.900804878048788</v>
      </c>
      <c r="AF85" s="278">
        <v>69.992634146341473</v>
      </c>
      <c r="AG85" s="278">
        <v>70.035341463414639</v>
      </c>
      <c r="AH85" s="278">
        <v>70.032463414634151</v>
      </c>
      <c r="AI85" s="278">
        <v>69.99960975609757</v>
      </c>
      <c r="AJ85" s="278">
        <v>69.960829268292684</v>
      </c>
      <c r="AK85" s="278">
        <v>69.947731707317089</v>
      </c>
      <c r="AL85" s="278">
        <v>69.982341463414642</v>
      </c>
      <c r="AM85" s="278">
        <v>70.075682926829273</v>
      </c>
      <c r="AN85" s="278">
        <v>70.23575609756098</v>
      </c>
      <c r="AO85" s="278">
        <v>70.46604878048781</v>
      </c>
      <c r="AP85" s="278">
        <v>70.747463414634154</v>
      </c>
      <c r="AQ85" s="278">
        <v>71.057902439024403</v>
      </c>
      <c r="AR85" s="278">
        <v>71.381756097560995</v>
      </c>
      <c r="AS85" s="278">
        <v>71.693390243902442</v>
      </c>
      <c r="AT85" s="278">
        <v>71.970682926829284</v>
      </c>
      <c r="AU85" s="278">
        <v>72.198560975609752</v>
      </c>
      <c r="AV85" s="278">
        <v>72.36951219512197</v>
      </c>
      <c r="AW85" s="278">
        <v>72.481048780487811</v>
      </c>
      <c r="AX85" s="278">
        <v>72.535195121951233</v>
      </c>
      <c r="AY85" s="278">
        <v>72.542487804878064</v>
      </c>
      <c r="AZ85" s="278">
        <v>72.525073170731716</v>
      </c>
      <c r="BA85" s="278">
        <v>72.503121951219512</v>
      </c>
      <c r="BB85" s="278">
        <v>72.489731707317077</v>
      </c>
      <c r="BC85" s="278">
        <v>72.498048780487821</v>
      </c>
      <c r="BD85" s="278">
        <v>72.53617073170733</v>
      </c>
      <c r="BE85" s="278">
        <v>72.603634146341477</v>
      </c>
      <c r="BF85" s="278">
        <v>72.698463414634162</v>
      </c>
      <c r="BG85" s="278">
        <v>72.820634146341476</v>
      </c>
      <c r="BH85" s="278">
        <v>72.96612195121952</v>
      </c>
    </row>
    <row r="86" spans="1:60" ht="15" x14ac:dyDescent="0.25">
      <c r="A86" s="278" t="s">
        <v>238</v>
      </c>
      <c r="B86" s="278" t="s">
        <v>239</v>
      </c>
      <c r="C86" s="278" t="s">
        <v>85</v>
      </c>
      <c r="D86" s="278" t="s">
        <v>86</v>
      </c>
      <c r="E86" s="278">
        <v>45.83146341463415</v>
      </c>
      <c r="F86" s="278">
        <v>46.266707317073184</v>
      </c>
      <c r="G86" s="278">
        <v>46.682536585365852</v>
      </c>
      <c r="H86" s="278">
        <v>47.078439024390242</v>
      </c>
      <c r="I86" s="278">
        <v>47.453365853658546</v>
      </c>
      <c r="J86" s="278">
        <v>47.807634146341471</v>
      </c>
      <c r="K86" s="278">
        <v>48.140975609756097</v>
      </c>
      <c r="L86" s="278">
        <v>48.45524390243903</v>
      </c>
      <c r="M86" s="278">
        <v>48.756414634146346</v>
      </c>
      <c r="N86" s="278">
        <v>49.048073170731712</v>
      </c>
      <c r="O86" s="278">
        <v>49.3349756097561</v>
      </c>
      <c r="P86" s="278">
        <v>49.621951219512198</v>
      </c>
      <c r="Q86" s="278">
        <v>49.912292682926832</v>
      </c>
      <c r="R86" s="278">
        <v>50.207292682926834</v>
      </c>
      <c r="S86" s="278">
        <v>50.509512195121957</v>
      </c>
      <c r="T86" s="278">
        <v>50.813951219512198</v>
      </c>
      <c r="U86" s="278">
        <v>51.115463414634149</v>
      </c>
      <c r="V86" s="278">
        <v>51.40982926829269</v>
      </c>
      <c r="W86" s="278">
        <v>51.697292682926843</v>
      </c>
      <c r="X86" s="278">
        <v>51.981780487804883</v>
      </c>
      <c r="Y86" s="278">
        <v>52.271780487804882</v>
      </c>
      <c r="Z86" s="278">
        <v>52.578317073170737</v>
      </c>
      <c r="AA86" s="278">
        <v>52.910439024390243</v>
      </c>
      <c r="AB86" s="278">
        <v>53.273682926829274</v>
      </c>
      <c r="AC86" s="278">
        <v>53.670487804878057</v>
      </c>
      <c r="AD86" s="278">
        <v>54.10970731707318</v>
      </c>
      <c r="AE86" s="278">
        <v>54.602682926829267</v>
      </c>
      <c r="AF86" s="278">
        <v>55.137317073170735</v>
      </c>
      <c r="AG86" s="278">
        <v>55.693634146341473</v>
      </c>
      <c r="AH86" s="278">
        <v>56.247170731707328</v>
      </c>
      <c r="AI86" s="278">
        <v>56.751634146341473</v>
      </c>
      <c r="AJ86" s="278">
        <v>57.157268292682936</v>
      </c>
      <c r="AK86" s="278">
        <v>57.436780487804874</v>
      </c>
      <c r="AL86" s="278">
        <v>57.579804878048783</v>
      </c>
      <c r="AM86" s="278">
        <v>57.594829268292692</v>
      </c>
      <c r="AN86" s="278">
        <v>57.502707317073174</v>
      </c>
      <c r="AO86" s="278">
        <v>57.340780487804885</v>
      </c>
      <c r="AP86" s="278">
        <v>57.164243902439033</v>
      </c>
      <c r="AQ86" s="278">
        <v>57.023926829268291</v>
      </c>
      <c r="AR86" s="278">
        <v>56.953707317073174</v>
      </c>
      <c r="AS86" s="278">
        <v>56.985097560975618</v>
      </c>
      <c r="AT86" s="278">
        <v>57.138609756097566</v>
      </c>
      <c r="AU86" s="278">
        <v>57.399926829268296</v>
      </c>
      <c r="AV86" s="278">
        <v>57.75014634146342</v>
      </c>
      <c r="AW86" s="278">
        <v>58.17534146341464</v>
      </c>
      <c r="AX86" s="278">
        <v>58.652024390243909</v>
      </c>
      <c r="AY86" s="278">
        <v>59.151219512195127</v>
      </c>
      <c r="AZ86" s="278">
        <v>59.643878048780493</v>
      </c>
      <c r="BA86" s="278">
        <v>60.10602439024391</v>
      </c>
      <c r="BB86" s="278">
        <v>60.523634146341472</v>
      </c>
      <c r="BC86" s="278">
        <v>60.893731707317087</v>
      </c>
      <c r="BD86" s="278">
        <v>61.22078048780488</v>
      </c>
      <c r="BE86" s="278">
        <v>61.524317073170735</v>
      </c>
      <c r="BF86" s="278">
        <v>61.820317073170735</v>
      </c>
      <c r="BG86" s="278">
        <v>62.113780487804888</v>
      </c>
      <c r="BH86" s="278">
        <v>62.407243902439028</v>
      </c>
    </row>
    <row r="87" spans="1:60" ht="15" x14ac:dyDescent="0.25">
      <c r="A87" s="278" t="s">
        <v>595</v>
      </c>
      <c r="B87" s="278" t="s">
        <v>596</v>
      </c>
      <c r="C87" s="278" t="s">
        <v>85</v>
      </c>
      <c r="D87" s="278" t="s">
        <v>86</v>
      </c>
      <c r="E87" s="278"/>
      <c r="F87" s="278"/>
      <c r="G87" s="278"/>
      <c r="H87" s="278"/>
      <c r="I87" s="278"/>
      <c r="J87" s="278"/>
      <c r="K87" s="278"/>
      <c r="L87" s="278"/>
      <c r="M87" s="278"/>
      <c r="N87" s="278"/>
      <c r="O87" s="278"/>
      <c r="P87" s="278"/>
      <c r="Q87" s="278"/>
      <c r="R87" s="278"/>
      <c r="S87" s="278"/>
      <c r="T87" s="278"/>
      <c r="U87" s="278"/>
      <c r="V87" s="278"/>
      <c r="W87" s="278"/>
      <c r="X87" s="278"/>
      <c r="Y87" s="278"/>
      <c r="Z87" s="278"/>
      <c r="AA87" s="278"/>
      <c r="AB87" s="278"/>
      <c r="AC87" s="278"/>
      <c r="AD87" s="278"/>
      <c r="AE87" s="278"/>
      <c r="AF87" s="278"/>
      <c r="AG87" s="278"/>
      <c r="AH87" s="278"/>
      <c r="AI87" s="278"/>
      <c r="AJ87" s="278"/>
      <c r="AK87" s="278"/>
      <c r="AL87" s="278"/>
      <c r="AM87" s="278"/>
      <c r="AN87" s="278"/>
      <c r="AO87" s="278"/>
      <c r="AP87" s="278"/>
      <c r="AQ87" s="278"/>
      <c r="AR87" s="278"/>
      <c r="AS87" s="278"/>
      <c r="AT87" s="278"/>
      <c r="AU87" s="278"/>
      <c r="AV87" s="278"/>
      <c r="AW87" s="278"/>
      <c r="AX87" s="278"/>
      <c r="AY87" s="278"/>
      <c r="AZ87" s="278"/>
      <c r="BA87" s="278"/>
      <c r="BB87" s="278"/>
      <c r="BC87" s="278"/>
      <c r="BD87" s="278"/>
      <c r="BE87" s="278"/>
      <c r="BF87" s="278"/>
      <c r="BG87" s="278"/>
      <c r="BH87" s="278"/>
    </row>
    <row r="88" spans="1:60" ht="15" x14ac:dyDescent="0.25">
      <c r="A88" s="278" t="s">
        <v>240</v>
      </c>
      <c r="B88" s="278" t="s">
        <v>241</v>
      </c>
      <c r="C88" s="278" t="s">
        <v>85</v>
      </c>
      <c r="D88" s="278" t="s">
        <v>86</v>
      </c>
      <c r="E88" s="278">
        <v>34.88639024390244</v>
      </c>
      <c r="F88" s="278">
        <v>35.081121951219515</v>
      </c>
      <c r="G88" s="278">
        <v>35.260390243902442</v>
      </c>
      <c r="H88" s="278">
        <v>35.425170731707318</v>
      </c>
      <c r="I88" s="278">
        <v>35.580926829268293</v>
      </c>
      <c r="J88" s="278">
        <v>35.731609756097562</v>
      </c>
      <c r="K88" s="278">
        <v>35.881609756097561</v>
      </c>
      <c r="L88" s="278">
        <v>36.03843902439025</v>
      </c>
      <c r="M88" s="278">
        <v>36.211585365853665</v>
      </c>
      <c r="N88" s="278">
        <v>36.410073170731707</v>
      </c>
      <c r="O88" s="278">
        <v>36.643487804878056</v>
      </c>
      <c r="P88" s="278">
        <v>36.920439024390248</v>
      </c>
      <c r="Q88" s="278">
        <v>37.242000000000004</v>
      </c>
      <c r="R88" s="278">
        <v>37.609243902439026</v>
      </c>
      <c r="S88" s="278">
        <v>38.024682926829279</v>
      </c>
      <c r="T88" s="278">
        <v>38.483268292682929</v>
      </c>
      <c r="U88" s="278">
        <v>38.976951219512195</v>
      </c>
      <c r="V88" s="278">
        <v>39.499634146341471</v>
      </c>
      <c r="W88" s="278">
        <v>40.050268292682929</v>
      </c>
      <c r="X88" s="278">
        <v>40.630804878048785</v>
      </c>
      <c r="Y88" s="278">
        <v>41.258780487804884</v>
      </c>
      <c r="Z88" s="278">
        <v>41.95570731707317</v>
      </c>
      <c r="AA88" s="278">
        <v>42.731170731707323</v>
      </c>
      <c r="AB88" s="278">
        <v>43.583195121951228</v>
      </c>
      <c r="AC88" s="278">
        <v>44.496365853658538</v>
      </c>
      <c r="AD88" s="278">
        <v>45.454731707317073</v>
      </c>
      <c r="AE88" s="278">
        <v>46.435341463414645</v>
      </c>
      <c r="AF88" s="278">
        <v>47.40519512195123</v>
      </c>
      <c r="AG88" s="278">
        <v>48.329317073170735</v>
      </c>
      <c r="AH88" s="278">
        <v>49.178195121951227</v>
      </c>
      <c r="AI88" s="278">
        <v>49.918853658536591</v>
      </c>
      <c r="AJ88" s="278">
        <v>50.527341463414643</v>
      </c>
      <c r="AK88" s="278">
        <v>51.004097560975616</v>
      </c>
      <c r="AL88" s="278">
        <v>51.355536585365861</v>
      </c>
      <c r="AM88" s="278">
        <v>51.587585365853663</v>
      </c>
      <c r="AN88" s="278">
        <v>51.696707317073177</v>
      </c>
      <c r="AO88" s="278">
        <v>51.6838780487805</v>
      </c>
      <c r="AP88" s="278">
        <v>51.578024390243904</v>
      </c>
      <c r="AQ88" s="278">
        <v>51.422463414634151</v>
      </c>
      <c r="AR88" s="278">
        <v>51.26453658536586</v>
      </c>
      <c r="AS88" s="278">
        <v>51.173804878048784</v>
      </c>
      <c r="AT88" s="278">
        <v>51.222853658536593</v>
      </c>
      <c r="AU88" s="278">
        <v>51.44453658536586</v>
      </c>
      <c r="AV88" s="278">
        <v>51.850463414634156</v>
      </c>
      <c r="AW88" s="278">
        <v>52.433902439024401</v>
      </c>
      <c r="AX88" s="278">
        <v>53.156926829268293</v>
      </c>
      <c r="AY88" s="278">
        <v>53.956243902439027</v>
      </c>
      <c r="AZ88" s="278">
        <v>54.757512195121954</v>
      </c>
      <c r="BA88" s="278">
        <v>55.501585365853671</v>
      </c>
      <c r="BB88" s="278">
        <v>56.163560975609762</v>
      </c>
      <c r="BC88" s="278">
        <v>56.743243902439026</v>
      </c>
      <c r="BD88" s="278">
        <v>57.260658536585375</v>
      </c>
      <c r="BE88" s="278">
        <v>57.761121951219522</v>
      </c>
      <c r="BF88" s="278">
        <v>58.279609756097571</v>
      </c>
      <c r="BG88" s="278">
        <v>58.824902439024392</v>
      </c>
      <c r="BH88" s="278">
        <v>59.398951219512206</v>
      </c>
    </row>
    <row r="89" spans="1:60" ht="15" x14ac:dyDescent="0.25">
      <c r="A89" s="278" t="s">
        <v>242</v>
      </c>
      <c r="B89" s="278" t="s">
        <v>243</v>
      </c>
      <c r="C89" s="278" t="s">
        <v>85</v>
      </c>
      <c r="D89" s="278" t="s">
        <v>86</v>
      </c>
      <c r="E89" s="278">
        <v>32.042219512195125</v>
      </c>
      <c r="F89" s="278">
        <v>32.325634146341464</v>
      </c>
      <c r="G89" s="278">
        <v>32.661097560975612</v>
      </c>
      <c r="H89" s="278">
        <v>33.062097560975609</v>
      </c>
      <c r="I89" s="278">
        <v>33.537634146341468</v>
      </c>
      <c r="J89" s="278">
        <v>34.093195121951226</v>
      </c>
      <c r="K89" s="278">
        <v>34.732243902439023</v>
      </c>
      <c r="L89" s="278">
        <v>35.44326829268293</v>
      </c>
      <c r="M89" s="278">
        <v>36.211243902439023</v>
      </c>
      <c r="N89" s="278">
        <v>37.024170731707322</v>
      </c>
      <c r="O89" s="278">
        <v>37.870560975609756</v>
      </c>
      <c r="P89" s="278">
        <v>38.73741463414634</v>
      </c>
      <c r="Q89" s="278">
        <v>39.61375609756098</v>
      </c>
      <c r="R89" s="278">
        <v>40.490121951219514</v>
      </c>
      <c r="S89" s="278">
        <v>41.356975609756105</v>
      </c>
      <c r="T89" s="278">
        <v>42.210365853658537</v>
      </c>
      <c r="U89" s="278">
        <v>43.05326829268293</v>
      </c>
      <c r="V89" s="278">
        <v>43.888682926829276</v>
      </c>
      <c r="W89" s="278">
        <v>44.72009756097561</v>
      </c>
      <c r="X89" s="278">
        <v>45.54202439024391</v>
      </c>
      <c r="Y89" s="278">
        <v>46.350951219512204</v>
      </c>
      <c r="Z89" s="278">
        <v>47.14485365853659</v>
      </c>
      <c r="AA89" s="278">
        <v>47.918243902439038</v>
      </c>
      <c r="AB89" s="278">
        <v>48.66163414634147</v>
      </c>
      <c r="AC89" s="278">
        <v>49.36802439024391</v>
      </c>
      <c r="AD89" s="278">
        <v>50.019439024390252</v>
      </c>
      <c r="AE89" s="278">
        <v>50.600439024390248</v>
      </c>
      <c r="AF89" s="278">
        <v>51.107512195121956</v>
      </c>
      <c r="AG89" s="278">
        <v>51.543195121951214</v>
      </c>
      <c r="AH89" s="278">
        <v>51.9169512195122</v>
      </c>
      <c r="AI89" s="278">
        <v>52.24573170731707</v>
      </c>
      <c r="AJ89" s="278">
        <v>52.551512195121958</v>
      </c>
      <c r="AK89" s="278">
        <v>52.856219512195132</v>
      </c>
      <c r="AL89" s="278">
        <v>53.179341463414637</v>
      </c>
      <c r="AM89" s="278">
        <v>53.529902439024397</v>
      </c>
      <c r="AN89" s="278">
        <v>53.910951219512206</v>
      </c>
      <c r="AO89" s="278">
        <v>54.318585365853671</v>
      </c>
      <c r="AP89" s="278">
        <v>54.737878048780487</v>
      </c>
      <c r="AQ89" s="278">
        <v>55.15682926829269</v>
      </c>
      <c r="AR89" s="278">
        <v>55.570414634146353</v>
      </c>
      <c r="AS89" s="278">
        <v>55.97802439024391</v>
      </c>
      <c r="AT89" s="278">
        <v>56.381000000000007</v>
      </c>
      <c r="AU89" s="278">
        <v>56.781219512195129</v>
      </c>
      <c r="AV89" s="278">
        <v>57.178634146341473</v>
      </c>
      <c r="AW89" s="278">
        <v>57.571731707317085</v>
      </c>
      <c r="AX89" s="278">
        <v>57.95658536585367</v>
      </c>
      <c r="AY89" s="278">
        <v>58.328317073170744</v>
      </c>
      <c r="AZ89" s="278">
        <v>58.684560975609756</v>
      </c>
      <c r="BA89" s="278">
        <v>59.022951219512201</v>
      </c>
      <c r="BB89" s="278">
        <v>59.34351219512196</v>
      </c>
      <c r="BC89" s="278">
        <v>59.645731707317083</v>
      </c>
      <c r="BD89" s="278">
        <v>59.930560975609765</v>
      </c>
      <c r="BE89" s="278">
        <v>60.201390243902445</v>
      </c>
      <c r="BF89" s="278">
        <v>60.462170731707324</v>
      </c>
      <c r="BG89" s="278">
        <v>60.713853658536593</v>
      </c>
      <c r="BH89" s="278">
        <v>60.957439024390247</v>
      </c>
    </row>
    <row r="90" spans="1:60" ht="15" x14ac:dyDescent="0.25">
      <c r="A90" s="278" t="s">
        <v>244</v>
      </c>
      <c r="B90" s="278" t="s">
        <v>245</v>
      </c>
      <c r="C90" s="278" t="s">
        <v>85</v>
      </c>
      <c r="D90" s="278" t="s">
        <v>86</v>
      </c>
      <c r="E90" s="278">
        <v>37.84043902439025</v>
      </c>
      <c r="F90" s="278">
        <v>38.143292682926827</v>
      </c>
      <c r="G90" s="278">
        <v>38.467219512195122</v>
      </c>
      <c r="H90" s="278">
        <v>38.813707317073174</v>
      </c>
      <c r="I90" s="278">
        <v>39.181268292682923</v>
      </c>
      <c r="J90" s="278">
        <v>39.56587804878049</v>
      </c>
      <c r="K90" s="278">
        <v>39.960024390243902</v>
      </c>
      <c r="L90" s="278">
        <v>40.35717073170732</v>
      </c>
      <c r="M90" s="278">
        <v>40.750853658536592</v>
      </c>
      <c r="N90" s="278">
        <v>41.139512195121952</v>
      </c>
      <c r="O90" s="278">
        <v>41.521682926829271</v>
      </c>
      <c r="P90" s="278">
        <v>41.899902439024395</v>
      </c>
      <c r="Q90" s="278">
        <v>42.279170731707325</v>
      </c>
      <c r="R90" s="278">
        <v>42.662463414634153</v>
      </c>
      <c r="S90" s="278">
        <v>43.051682926829272</v>
      </c>
      <c r="T90" s="278">
        <v>43.44873170731708</v>
      </c>
      <c r="U90" s="278">
        <v>43.856926829268296</v>
      </c>
      <c r="V90" s="278">
        <v>44.273195121951225</v>
      </c>
      <c r="W90" s="278">
        <v>44.696024390243899</v>
      </c>
      <c r="X90" s="278">
        <v>45.120463414634152</v>
      </c>
      <c r="Y90" s="278">
        <v>45.538609756097564</v>
      </c>
      <c r="Z90" s="278">
        <v>45.943634146341466</v>
      </c>
      <c r="AA90" s="278">
        <v>46.32973170731708</v>
      </c>
      <c r="AB90" s="278">
        <v>46.69453658536586</v>
      </c>
      <c r="AC90" s="278">
        <v>47.03963414634147</v>
      </c>
      <c r="AD90" s="278">
        <v>47.368000000000002</v>
      </c>
      <c r="AE90" s="278">
        <v>47.688024390243903</v>
      </c>
      <c r="AF90" s="278">
        <v>48.007609756097565</v>
      </c>
      <c r="AG90" s="278">
        <v>48.334707317073175</v>
      </c>
      <c r="AH90" s="278">
        <v>48.672390243902449</v>
      </c>
      <c r="AI90" s="278">
        <v>49.024292682926827</v>
      </c>
      <c r="AJ90" s="278">
        <v>49.39351219512195</v>
      </c>
      <c r="AK90" s="278">
        <v>49.775243902439037</v>
      </c>
      <c r="AL90" s="278">
        <v>50.161073170731704</v>
      </c>
      <c r="AM90" s="278">
        <v>50.544097560975615</v>
      </c>
      <c r="AN90" s="278">
        <v>50.912487804878054</v>
      </c>
      <c r="AO90" s="278">
        <v>51.248975609756101</v>
      </c>
      <c r="AP90" s="278">
        <v>51.547902439024398</v>
      </c>
      <c r="AQ90" s="278">
        <v>51.807024390243903</v>
      </c>
      <c r="AR90" s="278">
        <v>52.030463414634156</v>
      </c>
      <c r="AS90" s="278">
        <v>52.227048780487806</v>
      </c>
      <c r="AT90" s="278">
        <v>52.411560975609767</v>
      </c>
      <c r="AU90" s="278">
        <v>52.602000000000011</v>
      </c>
      <c r="AV90" s="278">
        <v>52.812170731707319</v>
      </c>
      <c r="AW90" s="278">
        <v>53.051048780487811</v>
      </c>
      <c r="AX90" s="278">
        <v>53.321902439024392</v>
      </c>
      <c r="AY90" s="278">
        <v>53.623243902439029</v>
      </c>
      <c r="AZ90" s="278">
        <v>53.947804878048785</v>
      </c>
      <c r="BA90" s="278">
        <v>54.286682926829272</v>
      </c>
      <c r="BB90" s="278">
        <v>54.63819512195122</v>
      </c>
      <c r="BC90" s="278">
        <v>55.000536585365865</v>
      </c>
      <c r="BD90" s="278">
        <v>55.373658536585367</v>
      </c>
      <c r="BE90" s="278">
        <v>55.757780487804879</v>
      </c>
      <c r="BF90" s="278">
        <v>56.149658536585378</v>
      </c>
      <c r="BG90" s="278">
        <v>56.548219512195125</v>
      </c>
      <c r="BH90" s="278">
        <v>56.950390243902447</v>
      </c>
    </row>
    <row r="91" spans="1:60" ht="15" x14ac:dyDescent="0.25">
      <c r="A91" s="278" t="s">
        <v>246</v>
      </c>
      <c r="B91" s="278" t="s">
        <v>247</v>
      </c>
      <c r="C91" s="278" t="s">
        <v>85</v>
      </c>
      <c r="D91" s="278" t="s">
        <v>86</v>
      </c>
      <c r="E91" s="278">
        <v>36.733048780487806</v>
      </c>
      <c r="F91" s="278">
        <v>37.032487804878052</v>
      </c>
      <c r="G91" s="278">
        <v>37.332414634146346</v>
      </c>
      <c r="H91" s="278">
        <v>37.631829268292691</v>
      </c>
      <c r="I91" s="278">
        <v>37.931731707317077</v>
      </c>
      <c r="J91" s="278">
        <v>38.23163414634147</v>
      </c>
      <c r="K91" s="278">
        <v>38.531560975609757</v>
      </c>
      <c r="L91" s="278">
        <v>38.832048780487817</v>
      </c>
      <c r="M91" s="278">
        <v>39.133048780487812</v>
      </c>
      <c r="N91" s="278">
        <v>39.435585365853662</v>
      </c>
      <c r="O91" s="278">
        <v>39.731146341463415</v>
      </c>
      <c r="P91" s="278">
        <v>40.01370731707317</v>
      </c>
      <c r="Q91" s="278">
        <v>40.282243902439028</v>
      </c>
      <c r="R91" s="278">
        <v>40.544731707317084</v>
      </c>
      <c r="S91" s="278">
        <v>40.813682926829266</v>
      </c>
      <c r="T91" s="278">
        <v>41.11607317073171</v>
      </c>
      <c r="U91" s="278">
        <v>41.486878048780497</v>
      </c>
      <c r="V91" s="278">
        <v>41.942609756097561</v>
      </c>
      <c r="W91" s="278">
        <v>42.485317073170734</v>
      </c>
      <c r="X91" s="278">
        <v>43.102487804878045</v>
      </c>
      <c r="Y91" s="278">
        <v>43.763707317073177</v>
      </c>
      <c r="Z91" s="278">
        <v>44.425487804878053</v>
      </c>
      <c r="AA91" s="278">
        <v>45.045390243902446</v>
      </c>
      <c r="AB91" s="278">
        <v>45.593902439024397</v>
      </c>
      <c r="AC91" s="278">
        <v>46.06302439024391</v>
      </c>
      <c r="AD91" s="278">
        <v>46.457195121951223</v>
      </c>
      <c r="AE91" s="278">
        <v>46.797853658536589</v>
      </c>
      <c r="AF91" s="278">
        <v>47.121439024390249</v>
      </c>
      <c r="AG91" s="278">
        <v>47.458414634146344</v>
      </c>
      <c r="AH91" s="278">
        <v>47.821292682926838</v>
      </c>
      <c r="AI91" s="278">
        <v>48.221609756097564</v>
      </c>
      <c r="AJ91" s="278">
        <v>48.659926829268294</v>
      </c>
      <c r="AK91" s="278">
        <v>49.125292682926833</v>
      </c>
      <c r="AL91" s="278">
        <v>49.605804878048787</v>
      </c>
      <c r="AM91" s="278">
        <v>50.093487804878059</v>
      </c>
      <c r="AN91" s="278">
        <v>50.580853658536597</v>
      </c>
      <c r="AO91" s="278">
        <v>51.0599512195122</v>
      </c>
      <c r="AP91" s="278">
        <v>51.523219512195126</v>
      </c>
      <c r="AQ91" s="278">
        <v>51.964609756097566</v>
      </c>
      <c r="AR91" s="278">
        <v>52.38060975609757</v>
      </c>
      <c r="AS91" s="278">
        <v>52.764146341463423</v>
      </c>
      <c r="AT91" s="278">
        <v>53.111707317073176</v>
      </c>
      <c r="AU91" s="278">
        <v>53.429243902439033</v>
      </c>
      <c r="AV91" s="278">
        <v>53.723707317073178</v>
      </c>
      <c r="AW91" s="278">
        <v>54.002024390243903</v>
      </c>
      <c r="AX91" s="278">
        <v>54.279560975609762</v>
      </c>
      <c r="AY91" s="278">
        <v>54.570219512195123</v>
      </c>
      <c r="AZ91" s="278">
        <v>54.882975609756102</v>
      </c>
      <c r="BA91" s="278">
        <v>55.221878048780496</v>
      </c>
      <c r="BB91" s="278">
        <v>55.5849756097561</v>
      </c>
      <c r="BC91" s="278">
        <v>55.958951219512194</v>
      </c>
      <c r="BD91" s="278">
        <v>56.326024390243909</v>
      </c>
      <c r="BE91" s="278">
        <v>56.668341463414642</v>
      </c>
      <c r="BF91" s="278">
        <v>56.978000000000009</v>
      </c>
      <c r="BG91" s="278">
        <v>57.25553658536586</v>
      </c>
      <c r="BH91" s="278">
        <v>57.508390243902447</v>
      </c>
    </row>
    <row r="92" spans="1:60" ht="15" x14ac:dyDescent="0.25">
      <c r="A92" s="278" t="s">
        <v>248</v>
      </c>
      <c r="B92" s="278" t="s">
        <v>249</v>
      </c>
      <c r="C92" s="278" t="s">
        <v>85</v>
      </c>
      <c r="D92" s="278" t="s">
        <v>86</v>
      </c>
      <c r="E92" s="278">
        <v>68.163902439024397</v>
      </c>
      <c r="F92" s="278">
        <v>68.54863414634147</v>
      </c>
      <c r="G92" s="278">
        <v>68.892268292682928</v>
      </c>
      <c r="H92" s="278">
        <v>69.185707317073167</v>
      </c>
      <c r="I92" s="278">
        <v>69.429439024390248</v>
      </c>
      <c r="J92" s="278">
        <v>69.638000000000005</v>
      </c>
      <c r="K92" s="278">
        <v>69.837463414634144</v>
      </c>
      <c r="L92" s="278">
        <v>70.052463414634161</v>
      </c>
      <c r="M92" s="278">
        <v>70.302560975609765</v>
      </c>
      <c r="N92" s="278">
        <v>70.589292682926839</v>
      </c>
      <c r="O92" s="278">
        <v>70.903634146341474</v>
      </c>
      <c r="P92" s="278">
        <v>71.226560975609772</v>
      </c>
      <c r="Q92" s="278">
        <v>71.534999999999997</v>
      </c>
      <c r="R92" s="278">
        <v>71.814853658536592</v>
      </c>
      <c r="S92" s="278">
        <v>72.064634146341476</v>
      </c>
      <c r="T92" s="278">
        <v>72.293707317073185</v>
      </c>
      <c r="U92" s="278">
        <v>72.519560975609764</v>
      </c>
      <c r="V92" s="278">
        <v>72.761658536585372</v>
      </c>
      <c r="W92" s="278">
        <v>73.031073170731716</v>
      </c>
      <c r="X92" s="278">
        <v>73.329365853658544</v>
      </c>
      <c r="Y92" s="278">
        <v>73.647146341463426</v>
      </c>
      <c r="Z92" s="278">
        <v>73.969487804878057</v>
      </c>
      <c r="AA92" s="278">
        <v>74.279000000000011</v>
      </c>
      <c r="AB92" s="278">
        <v>74.565853658536597</v>
      </c>
      <c r="AC92" s="278">
        <v>74.82912195121952</v>
      </c>
      <c r="AD92" s="278">
        <v>75.078512195121959</v>
      </c>
      <c r="AE92" s="278">
        <v>75.329707317073186</v>
      </c>
      <c r="AF92" s="278">
        <v>75.598146341463419</v>
      </c>
      <c r="AG92" s="278">
        <v>75.89124390243903</v>
      </c>
      <c r="AH92" s="278">
        <v>76.687804878048794</v>
      </c>
      <c r="AI92" s="278">
        <v>76.939024390243915</v>
      </c>
      <c r="AJ92" s="278">
        <v>77.136585365853662</v>
      </c>
      <c r="AK92" s="278">
        <v>77.3829268292683</v>
      </c>
      <c r="AL92" s="278">
        <v>77.390243902439039</v>
      </c>
      <c r="AM92" s="278">
        <v>77.639024390243918</v>
      </c>
      <c r="AN92" s="278">
        <v>77.585365853658544</v>
      </c>
      <c r="AO92" s="278">
        <v>77.685365853658539</v>
      </c>
      <c r="AP92" s="278">
        <v>78.136585365853662</v>
      </c>
      <c r="AQ92" s="278">
        <v>77.839024390243921</v>
      </c>
      <c r="AR92" s="278">
        <v>77.987804878048792</v>
      </c>
      <c r="AS92" s="278">
        <v>77.887804878048797</v>
      </c>
      <c r="AT92" s="278">
        <v>78.387804878048783</v>
      </c>
      <c r="AU92" s="278">
        <v>78.641463414634146</v>
      </c>
      <c r="AV92" s="278">
        <v>78.841463414634148</v>
      </c>
      <c r="AW92" s="278">
        <v>79.039024390243895</v>
      </c>
      <c r="AX92" s="278">
        <v>79.239024390243912</v>
      </c>
      <c r="AY92" s="278">
        <v>79.439024390243915</v>
      </c>
      <c r="AZ92" s="278">
        <v>79.439024390243915</v>
      </c>
      <c r="BA92" s="278">
        <v>79.939024390243915</v>
      </c>
      <c r="BB92" s="278">
        <v>80.18780487804878</v>
      </c>
      <c r="BC92" s="278">
        <v>80.387804878048797</v>
      </c>
      <c r="BD92" s="278">
        <v>80.731707317073173</v>
      </c>
      <c r="BE92" s="278">
        <v>80.634146341463421</v>
      </c>
      <c r="BF92" s="278">
        <v>81.285365853658533</v>
      </c>
      <c r="BG92" s="278">
        <v>81.436585365853659</v>
      </c>
      <c r="BH92" s="278">
        <v>81.587804878048786</v>
      </c>
    </row>
    <row r="93" spans="1:60" ht="15" x14ac:dyDescent="0.25">
      <c r="A93" s="278" t="s">
        <v>250</v>
      </c>
      <c r="B93" s="278" t="s">
        <v>251</v>
      </c>
      <c r="C93" s="278" t="s">
        <v>85</v>
      </c>
      <c r="D93" s="278" t="s">
        <v>86</v>
      </c>
      <c r="E93" s="278">
        <v>59.8159268292683</v>
      </c>
      <c r="F93" s="278">
        <v>60.249512195121959</v>
      </c>
      <c r="G93" s="278">
        <v>60.669585365853663</v>
      </c>
      <c r="H93" s="278">
        <v>61.076170731707329</v>
      </c>
      <c r="I93" s="278">
        <v>61.470756097560979</v>
      </c>
      <c r="J93" s="278">
        <v>61.852829268292695</v>
      </c>
      <c r="K93" s="278">
        <v>62.222926829268303</v>
      </c>
      <c r="L93" s="278">
        <v>62.581536585365853</v>
      </c>
      <c r="M93" s="278">
        <v>62.928170731707318</v>
      </c>
      <c r="N93" s="278">
        <v>63.264292682926836</v>
      </c>
      <c r="O93" s="278">
        <v>63.59043902439025</v>
      </c>
      <c r="P93" s="278">
        <v>63.907097560975608</v>
      </c>
      <c r="Q93" s="278">
        <v>64.213756097560974</v>
      </c>
      <c r="R93" s="278">
        <v>64.51192682926829</v>
      </c>
      <c r="S93" s="278">
        <v>64.800585365853678</v>
      </c>
      <c r="T93" s="278">
        <v>65.082243902439032</v>
      </c>
      <c r="U93" s="278">
        <v>65.355414634146342</v>
      </c>
      <c r="V93" s="278">
        <v>65.619585365853666</v>
      </c>
      <c r="W93" s="278">
        <v>65.877268292682942</v>
      </c>
      <c r="X93" s="278">
        <v>66.126951219512193</v>
      </c>
      <c r="Y93" s="278">
        <v>66.369658536585362</v>
      </c>
      <c r="Z93" s="278">
        <v>66.60536585365854</v>
      </c>
      <c r="AA93" s="278">
        <v>66.83558536585366</v>
      </c>
      <c r="AB93" s="278">
        <v>67.059292682926824</v>
      </c>
      <c r="AC93" s="278">
        <v>67.278024390243914</v>
      </c>
      <c r="AD93" s="278">
        <v>67.490756097560975</v>
      </c>
      <c r="AE93" s="278">
        <v>67.698487804878056</v>
      </c>
      <c r="AF93" s="278">
        <v>67.900731707317092</v>
      </c>
      <c r="AG93" s="278">
        <v>68.097487804878057</v>
      </c>
      <c r="AH93" s="278">
        <v>68.289756097560982</v>
      </c>
      <c r="AI93" s="278">
        <v>68.475024390243917</v>
      </c>
      <c r="AJ93" s="278">
        <v>68.653804878048788</v>
      </c>
      <c r="AK93" s="278">
        <v>68.825609756097563</v>
      </c>
      <c r="AL93" s="278">
        <v>68.991390243902444</v>
      </c>
      <c r="AM93" s="278">
        <v>69.154195121951219</v>
      </c>
      <c r="AN93" s="278">
        <v>69.317512195121964</v>
      </c>
      <c r="AO93" s="278">
        <v>69.486317073170738</v>
      </c>
      <c r="AP93" s="278">
        <v>69.66163414634147</v>
      </c>
      <c r="AQ93" s="278">
        <v>69.847463414634149</v>
      </c>
      <c r="AR93" s="278">
        <v>70.044292682926837</v>
      </c>
      <c r="AS93" s="278">
        <v>70.251609756097579</v>
      </c>
      <c r="AT93" s="278">
        <v>70.467926829268293</v>
      </c>
      <c r="AU93" s="278">
        <v>70.690731707317084</v>
      </c>
      <c r="AV93" s="278">
        <v>70.916024390243919</v>
      </c>
      <c r="AW93" s="278">
        <v>71.142804878048779</v>
      </c>
      <c r="AX93" s="278">
        <v>71.372585365853666</v>
      </c>
      <c r="AY93" s="278">
        <v>71.606902439024395</v>
      </c>
      <c r="AZ93" s="278">
        <v>71.846756097560984</v>
      </c>
      <c r="BA93" s="278">
        <v>72.090146341463424</v>
      </c>
      <c r="BB93" s="278">
        <v>72.334073170731713</v>
      </c>
      <c r="BC93" s="278">
        <v>72.572000000000017</v>
      </c>
      <c r="BD93" s="278">
        <v>72.796414634146345</v>
      </c>
      <c r="BE93" s="278">
        <v>73.003292682926826</v>
      </c>
      <c r="BF93" s="278">
        <v>73.189097560975611</v>
      </c>
      <c r="BG93" s="278">
        <v>73.353341463414637</v>
      </c>
      <c r="BH93" s="278">
        <v>73.49953658536586</v>
      </c>
    </row>
    <row r="94" spans="1:60" ht="15" x14ac:dyDescent="0.25">
      <c r="A94" s="278" t="s">
        <v>252</v>
      </c>
      <c r="B94" s="278" t="s">
        <v>253</v>
      </c>
      <c r="C94" s="278" t="s">
        <v>85</v>
      </c>
      <c r="D94" s="278" t="s">
        <v>86</v>
      </c>
      <c r="E94" s="278"/>
      <c r="F94" s="278"/>
      <c r="G94" s="278"/>
      <c r="H94" s="278"/>
      <c r="I94" s="278"/>
      <c r="J94" s="278"/>
      <c r="K94" s="278"/>
      <c r="L94" s="278"/>
      <c r="M94" s="278"/>
      <c r="N94" s="278"/>
      <c r="O94" s="278"/>
      <c r="P94" s="278"/>
      <c r="Q94" s="278"/>
      <c r="R94" s="278"/>
      <c r="S94" s="278"/>
      <c r="T94" s="278"/>
      <c r="U94" s="278"/>
      <c r="V94" s="278"/>
      <c r="W94" s="278">
        <v>63.41463414634147</v>
      </c>
      <c r="X94" s="278">
        <v>63.9548780487805</v>
      </c>
      <c r="Y94" s="278">
        <v>63.449756097560986</v>
      </c>
      <c r="Z94" s="278">
        <v>63.074878048780484</v>
      </c>
      <c r="AA94" s="278">
        <v>63.192682926829285</v>
      </c>
      <c r="AB94" s="278">
        <v>63.3</v>
      </c>
      <c r="AC94" s="278">
        <v>63.466585365853668</v>
      </c>
      <c r="AD94" s="278">
        <v>63.833658536585375</v>
      </c>
      <c r="AE94" s="278">
        <v>64.248780487804879</v>
      </c>
      <c r="AF94" s="278">
        <v>64.654146341463417</v>
      </c>
      <c r="AG94" s="278">
        <v>64.582439024390254</v>
      </c>
      <c r="AH94" s="278">
        <v>64.667560975609774</v>
      </c>
      <c r="AI94" s="278">
        <v>65.068292682926824</v>
      </c>
      <c r="AJ94" s="278">
        <v>65.03170731707317</v>
      </c>
      <c r="AK94" s="278">
        <v>65.196097560975602</v>
      </c>
      <c r="AL94" s="278">
        <v>65.58536585365853</v>
      </c>
      <c r="AM94" s="278">
        <v>65.900975609756102</v>
      </c>
      <c r="AN94" s="278">
        <v>65.644146341463411</v>
      </c>
      <c r="AO94" s="278">
        <v>65.767317073170744</v>
      </c>
      <c r="AP94" s="278">
        <v>65.798048780487804</v>
      </c>
      <c r="AQ94" s="278">
        <v>66.157073170731721</v>
      </c>
      <c r="AR94" s="278">
        <v>66.403414634146358</v>
      </c>
      <c r="AS94" s="278">
        <v>66.963414634146346</v>
      </c>
      <c r="AT94" s="278">
        <v>67.607804878048782</v>
      </c>
      <c r="AU94" s="278">
        <v>68.162682926829277</v>
      </c>
      <c r="AV94" s="278">
        <v>68.435365853658553</v>
      </c>
      <c r="AW94" s="278">
        <v>68.806829268292688</v>
      </c>
      <c r="AX94" s="278">
        <v>69.2207317073171</v>
      </c>
      <c r="AY94" s="278">
        <v>69.519268292682938</v>
      </c>
      <c r="AZ94" s="278">
        <v>69.982682926829284</v>
      </c>
      <c r="BA94" s="278">
        <v>70.213414634146346</v>
      </c>
      <c r="BB94" s="278">
        <v>70.467804878048781</v>
      </c>
      <c r="BC94" s="278">
        <v>70.857073170731709</v>
      </c>
      <c r="BD94" s="278">
        <v>71.062439024390244</v>
      </c>
      <c r="BE94" s="278">
        <v>71.299024390243915</v>
      </c>
      <c r="BF94" s="278">
        <v>71.830487804878061</v>
      </c>
      <c r="BG94" s="278"/>
      <c r="BH94" s="278"/>
    </row>
    <row r="95" spans="1:60" ht="15" x14ac:dyDescent="0.25">
      <c r="A95" s="278" t="s">
        <v>254</v>
      </c>
      <c r="B95" s="278" t="s">
        <v>255</v>
      </c>
      <c r="C95" s="278" t="s">
        <v>85</v>
      </c>
      <c r="D95" s="278" t="s">
        <v>86</v>
      </c>
      <c r="E95" s="278">
        <v>46.701463414634148</v>
      </c>
      <c r="F95" s="278">
        <v>47.219317073170735</v>
      </c>
      <c r="G95" s="278">
        <v>47.750170731707321</v>
      </c>
      <c r="H95" s="278">
        <v>48.296000000000006</v>
      </c>
      <c r="I95" s="278">
        <v>48.856829268292685</v>
      </c>
      <c r="J95" s="278">
        <v>49.436658536585362</v>
      </c>
      <c r="K95" s="278">
        <v>50.035487804878052</v>
      </c>
      <c r="L95" s="278">
        <v>50.648829268292687</v>
      </c>
      <c r="M95" s="278">
        <v>51.270170731707324</v>
      </c>
      <c r="N95" s="278">
        <v>51.892975609756093</v>
      </c>
      <c r="O95" s="278">
        <v>52.504731707317084</v>
      </c>
      <c r="P95" s="278">
        <v>53.094902439024395</v>
      </c>
      <c r="Q95" s="278">
        <v>53.656439024390245</v>
      </c>
      <c r="R95" s="278">
        <v>54.185341463414638</v>
      </c>
      <c r="S95" s="278">
        <v>54.681609756097565</v>
      </c>
      <c r="T95" s="278">
        <v>55.145731707317083</v>
      </c>
      <c r="U95" s="278">
        <v>55.584756097560984</v>
      </c>
      <c r="V95" s="278">
        <v>56.007682926829276</v>
      </c>
      <c r="W95" s="278">
        <v>56.42707317073171</v>
      </c>
      <c r="X95" s="278">
        <v>56.849926829268298</v>
      </c>
      <c r="Y95" s="278">
        <v>57.282731707317076</v>
      </c>
      <c r="Z95" s="278">
        <v>57.73102439024391</v>
      </c>
      <c r="AA95" s="278">
        <v>58.194292682926836</v>
      </c>
      <c r="AB95" s="278">
        <v>58.672024390243905</v>
      </c>
      <c r="AC95" s="278">
        <v>59.164219512195132</v>
      </c>
      <c r="AD95" s="278">
        <v>59.669878048780497</v>
      </c>
      <c r="AE95" s="278">
        <v>60.182975609756106</v>
      </c>
      <c r="AF95" s="278">
        <v>60.701024390243916</v>
      </c>
      <c r="AG95" s="278">
        <v>61.220048780487815</v>
      </c>
      <c r="AH95" s="278">
        <v>61.739609756097572</v>
      </c>
      <c r="AI95" s="278">
        <v>62.26378048780488</v>
      </c>
      <c r="AJ95" s="278">
        <v>62.79914634146342</v>
      </c>
      <c r="AK95" s="278">
        <v>63.348268292682924</v>
      </c>
      <c r="AL95" s="278">
        <v>63.911682926829286</v>
      </c>
      <c r="AM95" s="278">
        <v>64.486926829268299</v>
      </c>
      <c r="AN95" s="278">
        <v>65.066512195121959</v>
      </c>
      <c r="AO95" s="278">
        <v>65.644414634146358</v>
      </c>
      <c r="AP95" s="278">
        <v>66.212097560975621</v>
      </c>
      <c r="AQ95" s="278">
        <v>66.76146341463415</v>
      </c>
      <c r="AR95" s="278">
        <v>67.283463414634156</v>
      </c>
      <c r="AS95" s="278">
        <v>67.771024390243923</v>
      </c>
      <c r="AT95" s="278">
        <v>68.216585365853661</v>
      </c>
      <c r="AU95" s="278">
        <v>68.621121951219507</v>
      </c>
      <c r="AV95" s="278">
        <v>68.991097560975632</v>
      </c>
      <c r="AW95" s="278">
        <v>69.331487804878051</v>
      </c>
      <c r="AX95" s="278">
        <v>69.654341463414639</v>
      </c>
      <c r="AY95" s="278">
        <v>69.975682926829279</v>
      </c>
      <c r="AZ95" s="278">
        <v>70.305585365853673</v>
      </c>
      <c r="BA95" s="278">
        <v>70.651048780487812</v>
      </c>
      <c r="BB95" s="278">
        <v>71.012609756097575</v>
      </c>
      <c r="BC95" s="278">
        <v>71.386219512195126</v>
      </c>
      <c r="BD95" s="278">
        <v>71.758853658536594</v>
      </c>
      <c r="BE95" s="278">
        <v>72.118463414634149</v>
      </c>
      <c r="BF95" s="278">
        <v>72.454024390243916</v>
      </c>
      <c r="BG95" s="278">
        <v>72.762024390243909</v>
      </c>
      <c r="BH95" s="278">
        <v>73.042975609756098</v>
      </c>
    </row>
    <row r="96" spans="1:60" ht="15" x14ac:dyDescent="0.25">
      <c r="A96" s="278" t="s">
        <v>256</v>
      </c>
      <c r="B96" s="278" t="s">
        <v>257</v>
      </c>
      <c r="C96" s="278" t="s">
        <v>85</v>
      </c>
      <c r="D96" s="278" t="s">
        <v>86</v>
      </c>
      <c r="E96" s="278">
        <v>61.226341463414641</v>
      </c>
      <c r="F96" s="278">
        <v>61.725292682926835</v>
      </c>
      <c r="G96" s="278">
        <v>62.219195121951223</v>
      </c>
      <c r="H96" s="278">
        <v>62.707000000000008</v>
      </c>
      <c r="I96" s="278">
        <v>63.186243902439031</v>
      </c>
      <c r="J96" s="278">
        <v>63.657414634146349</v>
      </c>
      <c r="K96" s="278">
        <v>64.119024390243922</v>
      </c>
      <c r="L96" s="278">
        <v>64.571585365853679</v>
      </c>
      <c r="M96" s="278">
        <v>65.014146341463416</v>
      </c>
      <c r="N96" s="278">
        <v>65.446707317073177</v>
      </c>
      <c r="O96" s="278">
        <v>65.867317073170753</v>
      </c>
      <c r="P96" s="278">
        <v>66.275487804878068</v>
      </c>
      <c r="Q96" s="278">
        <v>66.670731707317088</v>
      </c>
      <c r="R96" s="278">
        <v>67.053048780487813</v>
      </c>
      <c r="S96" s="278">
        <v>67.422439024390258</v>
      </c>
      <c r="T96" s="278">
        <v>67.778902439024407</v>
      </c>
      <c r="U96" s="278">
        <v>68.122414634146338</v>
      </c>
      <c r="V96" s="278">
        <v>68.45443902439024</v>
      </c>
      <c r="W96" s="278">
        <v>68.775487804878068</v>
      </c>
      <c r="X96" s="278">
        <v>69.08751219512196</v>
      </c>
      <c r="Y96" s="278">
        <v>69.390536585365865</v>
      </c>
      <c r="Z96" s="278">
        <v>69.686536585365872</v>
      </c>
      <c r="AA96" s="278">
        <v>69.975536585365859</v>
      </c>
      <c r="AB96" s="278">
        <v>70.25853658536586</v>
      </c>
      <c r="AC96" s="278">
        <v>70.535536585365861</v>
      </c>
      <c r="AD96" s="278">
        <v>70.806536585365862</v>
      </c>
      <c r="AE96" s="278">
        <v>71.068048780487814</v>
      </c>
      <c r="AF96" s="278">
        <v>71.320073170731717</v>
      </c>
      <c r="AG96" s="278">
        <v>71.564585365853674</v>
      </c>
      <c r="AH96" s="278">
        <v>71.804097560975606</v>
      </c>
      <c r="AI96" s="278">
        <v>72.044097560975615</v>
      </c>
      <c r="AJ96" s="278">
        <v>72.287609756097567</v>
      </c>
      <c r="AK96" s="278">
        <v>72.540073170731716</v>
      </c>
      <c r="AL96" s="278">
        <v>72.804536585365867</v>
      </c>
      <c r="AM96" s="278">
        <v>73.083951219512201</v>
      </c>
      <c r="AN96" s="278">
        <v>73.381317073170734</v>
      </c>
      <c r="AO96" s="278">
        <v>73.699170731707326</v>
      </c>
      <c r="AP96" s="278">
        <v>74.034000000000006</v>
      </c>
      <c r="AQ96" s="278">
        <v>74.382292682926831</v>
      </c>
      <c r="AR96" s="278">
        <v>74.738487804878048</v>
      </c>
      <c r="AS96" s="278">
        <v>75.097512195121965</v>
      </c>
      <c r="AT96" s="278">
        <v>75.451219512195138</v>
      </c>
      <c r="AU96" s="278">
        <v>75.795073170731712</v>
      </c>
      <c r="AV96" s="278">
        <v>76.125121951219526</v>
      </c>
      <c r="AW96" s="278">
        <v>76.438975609756113</v>
      </c>
      <c r="AX96" s="278">
        <v>76.740341463414637</v>
      </c>
      <c r="AY96" s="278">
        <v>77.032463414634151</v>
      </c>
      <c r="AZ96" s="278">
        <v>77.321048780487814</v>
      </c>
      <c r="BA96" s="278">
        <v>77.610243902439024</v>
      </c>
      <c r="BB96" s="278">
        <v>77.899024390243909</v>
      </c>
      <c r="BC96" s="278">
        <v>78.182853658536601</v>
      </c>
      <c r="BD96" s="278">
        <v>78.456560975609761</v>
      </c>
      <c r="BE96" s="278">
        <v>78.714390243902457</v>
      </c>
      <c r="BF96" s="278">
        <v>78.953634146341471</v>
      </c>
      <c r="BG96" s="278">
        <v>79.173731707317074</v>
      </c>
      <c r="BH96" s="278">
        <v>79.377634146341478</v>
      </c>
    </row>
    <row r="97" spans="1:60" ht="15" x14ac:dyDescent="0.25">
      <c r="A97" s="278" t="s">
        <v>258</v>
      </c>
      <c r="B97" s="278" t="s">
        <v>259</v>
      </c>
      <c r="C97" s="278" t="s">
        <v>85</v>
      </c>
      <c r="D97" s="278" t="s">
        <v>86</v>
      </c>
      <c r="E97" s="278">
        <v>60.278731707317078</v>
      </c>
      <c r="F97" s="278">
        <v>60.462097560975614</v>
      </c>
      <c r="G97" s="278">
        <v>60.646999999999998</v>
      </c>
      <c r="H97" s="278">
        <v>60.830902439024399</v>
      </c>
      <c r="I97" s="278">
        <v>61.012292682926834</v>
      </c>
      <c r="J97" s="278">
        <v>61.187170731707326</v>
      </c>
      <c r="K97" s="278">
        <v>61.348487804878054</v>
      </c>
      <c r="L97" s="278">
        <v>61.493243902439026</v>
      </c>
      <c r="M97" s="278">
        <v>61.619390243902444</v>
      </c>
      <c r="N97" s="278">
        <v>61.727390243902441</v>
      </c>
      <c r="O97" s="278">
        <v>61.818219512195128</v>
      </c>
      <c r="P97" s="278">
        <v>61.895829268292687</v>
      </c>
      <c r="Q97" s="278">
        <v>61.966707317073173</v>
      </c>
      <c r="R97" s="278">
        <v>62.034853658536591</v>
      </c>
      <c r="S97" s="278">
        <v>62.103804878048784</v>
      </c>
      <c r="T97" s="278">
        <v>62.175609756097565</v>
      </c>
      <c r="U97" s="278">
        <v>62.249804878048785</v>
      </c>
      <c r="V97" s="278">
        <v>62.325951219512206</v>
      </c>
      <c r="W97" s="278">
        <v>62.40258536585366</v>
      </c>
      <c r="X97" s="278">
        <v>62.479731707317079</v>
      </c>
      <c r="Y97" s="278">
        <v>62.554829268292693</v>
      </c>
      <c r="Z97" s="278">
        <v>62.627829268292679</v>
      </c>
      <c r="AA97" s="278">
        <v>62.696682926829276</v>
      </c>
      <c r="AB97" s="278">
        <v>62.762902439024394</v>
      </c>
      <c r="AC97" s="278">
        <v>62.828073170731713</v>
      </c>
      <c r="AD97" s="278">
        <v>62.895292682926836</v>
      </c>
      <c r="AE97" s="278">
        <v>62.968219512195134</v>
      </c>
      <c r="AF97" s="278">
        <v>63.049512195121956</v>
      </c>
      <c r="AG97" s="278">
        <v>63.142219512195133</v>
      </c>
      <c r="AH97" s="278">
        <v>63.247902439024394</v>
      </c>
      <c r="AI97" s="278">
        <v>63.367560975609763</v>
      </c>
      <c r="AJ97" s="278">
        <v>63.502170731707324</v>
      </c>
      <c r="AK97" s="278">
        <v>63.649097560975612</v>
      </c>
      <c r="AL97" s="278">
        <v>63.80475609756099</v>
      </c>
      <c r="AM97" s="278">
        <v>63.967048780487815</v>
      </c>
      <c r="AN97" s="278">
        <v>64.13346341463415</v>
      </c>
      <c r="AO97" s="278">
        <v>64.300926829268306</v>
      </c>
      <c r="AP97" s="278">
        <v>64.466463414634148</v>
      </c>
      <c r="AQ97" s="278">
        <v>64.628048780487816</v>
      </c>
      <c r="AR97" s="278">
        <v>64.783634146341456</v>
      </c>
      <c r="AS97" s="278">
        <v>64.93119512195122</v>
      </c>
      <c r="AT97" s="278">
        <v>65.069707317073181</v>
      </c>
      <c r="AU97" s="278">
        <v>65.200658536585365</v>
      </c>
      <c r="AV97" s="278">
        <v>65.325073170731713</v>
      </c>
      <c r="AW97" s="278">
        <v>65.442926829268302</v>
      </c>
      <c r="AX97" s="278">
        <v>65.553243902439021</v>
      </c>
      <c r="AY97" s="278">
        <v>65.656536585365856</v>
      </c>
      <c r="AZ97" s="278">
        <v>65.753829268292677</v>
      </c>
      <c r="BA97" s="278">
        <v>65.846609756097564</v>
      </c>
      <c r="BB97" s="278">
        <v>65.936829268292684</v>
      </c>
      <c r="BC97" s="278">
        <v>66.026414634146349</v>
      </c>
      <c r="BD97" s="278">
        <v>66.118780487804884</v>
      </c>
      <c r="BE97" s="278">
        <v>66.215878048780496</v>
      </c>
      <c r="BF97" s="278">
        <v>66.31765853658537</v>
      </c>
      <c r="BG97" s="278">
        <v>66.426146341463436</v>
      </c>
      <c r="BH97" s="278">
        <v>66.539365853658552</v>
      </c>
    </row>
    <row r="98" spans="1:60" ht="15" x14ac:dyDescent="0.25">
      <c r="A98" s="278" t="s">
        <v>260</v>
      </c>
      <c r="B98" s="278" t="s">
        <v>261</v>
      </c>
      <c r="C98" s="278" t="s">
        <v>85</v>
      </c>
      <c r="D98" s="278" t="s">
        <v>86</v>
      </c>
      <c r="E98" s="278">
        <v>68.497683022190827</v>
      </c>
      <c r="F98" s="278">
        <v>68.882381985256103</v>
      </c>
      <c r="G98" s="278">
        <v>68.861816505803617</v>
      </c>
      <c r="H98" s="278">
        <v>69.076399312846348</v>
      </c>
      <c r="I98" s="278">
        <v>69.482129379428059</v>
      </c>
      <c r="J98" s="278">
        <v>69.595505660138045</v>
      </c>
      <c r="K98" s="278">
        <v>69.864685703107014</v>
      </c>
      <c r="L98" s="278">
        <v>70.095161502798135</v>
      </c>
      <c r="M98" s="278">
        <v>70.039581008320667</v>
      </c>
      <c r="N98" s="278">
        <v>70.244660997952408</v>
      </c>
      <c r="O98" s="278">
        <v>70.571319542157795</v>
      </c>
      <c r="P98" s="278">
        <v>70.851700392746366</v>
      </c>
      <c r="Q98" s="278">
        <v>71.146475003896143</v>
      </c>
      <c r="R98" s="278">
        <v>71.317188226890423</v>
      </c>
      <c r="S98" s="278">
        <v>71.729383565375599</v>
      </c>
      <c r="T98" s="278">
        <v>72.076508206400277</v>
      </c>
      <c r="U98" s="278">
        <v>72.335053205380092</v>
      </c>
      <c r="V98" s="278">
        <v>72.686599614276332</v>
      </c>
      <c r="W98" s="278">
        <v>72.844316093577717</v>
      </c>
      <c r="X98" s="278">
        <v>73.16995203974848</v>
      </c>
      <c r="Y98" s="278">
        <v>73.196881334536684</v>
      </c>
      <c r="Z98" s="278">
        <v>73.554575843569282</v>
      </c>
      <c r="AA98" s="278">
        <v>73.880726907216868</v>
      </c>
      <c r="AB98" s="278">
        <v>73.983907355335205</v>
      </c>
      <c r="AC98" s="278">
        <v>74.268424922990988</v>
      </c>
      <c r="AD98" s="278">
        <v>74.38993700408848</v>
      </c>
      <c r="AE98" s="278">
        <v>74.636671340089237</v>
      </c>
      <c r="AF98" s="278">
        <v>74.911922819552927</v>
      </c>
      <c r="AG98" s="278">
        <v>75.025651385905221</v>
      </c>
      <c r="AH98" s="278">
        <v>75.274423843894652</v>
      </c>
      <c r="AI98" s="278">
        <v>75.431639196992819</v>
      </c>
      <c r="AJ98" s="278">
        <v>75.604880093358361</v>
      </c>
      <c r="AK98" s="278">
        <v>75.861524493655764</v>
      </c>
      <c r="AL98" s="278">
        <v>75.942934304332951</v>
      </c>
      <c r="AM98" s="278">
        <v>76.227199305602056</v>
      </c>
      <c r="AN98" s="278">
        <v>76.292445281450597</v>
      </c>
      <c r="AO98" s="278">
        <v>76.666440728508178</v>
      </c>
      <c r="AP98" s="278">
        <v>76.999186031113013</v>
      </c>
      <c r="AQ98" s="278">
        <v>77.18360612010251</v>
      </c>
      <c r="AR98" s="278">
        <v>77.338208836563979</v>
      </c>
      <c r="AS98" s="278">
        <v>77.616782687265427</v>
      </c>
      <c r="AT98" s="278">
        <v>77.913275126978789</v>
      </c>
      <c r="AU98" s="278">
        <v>78.055373139772087</v>
      </c>
      <c r="AV98" s="278">
        <v>78.179797704304917</v>
      </c>
      <c r="AW98" s="278">
        <v>78.600941575428024</v>
      </c>
      <c r="AX98" s="278">
        <v>78.698424539872889</v>
      </c>
      <c r="AY98" s="278">
        <v>79.002694642070338</v>
      </c>
      <c r="AZ98" s="278">
        <v>79.235086107502013</v>
      </c>
      <c r="BA98" s="278">
        <v>79.383391340638539</v>
      </c>
      <c r="BB98" s="278">
        <v>79.660307392246423</v>
      </c>
      <c r="BC98" s="278">
        <v>79.842181735882988</v>
      </c>
      <c r="BD98" s="278">
        <v>80.081946632349684</v>
      </c>
      <c r="BE98" s="278">
        <v>80.197967919943579</v>
      </c>
      <c r="BF98" s="278">
        <v>80.380834702878772</v>
      </c>
      <c r="BG98" s="278">
        <v>80.614838307652818</v>
      </c>
      <c r="BH98" s="278">
        <v>80.741309690609341</v>
      </c>
    </row>
    <row r="99" spans="1:60" ht="15" x14ac:dyDescent="0.25">
      <c r="A99" s="278" t="s">
        <v>262</v>
      </c>
      <c r="B99" s="278" t="s">
        <v>263</v>
      </c>
      <c r="C99" s="278" t="s">
        <v>85</v>
      </c>
      <c r="D99" s="278" t="s">
        <v>86</v>
      </c>
      <c r="E99" s="278">
        <v>66.961682926829283</v>
      </c>
      <c r="F99" s="278">
        <v>67.548756097560982</v>
      </c>
      <c r="G99" s="278">
        <v>68.105975609756115</v>
      </c>
      <c r="H99" s="278">
        <v>68.625853658536585</v>
      </c>
      <c r="I99" s="278">
        <v>69.104365853658535</v>
      </c>
      <c r="J99" s="278">
        <v>69.542878048780494</v>
      </c>
      <c r="K99" s="278">
        <v>69.946219512195128</v>
      </c>
      <c r="L99" s="278">
        <v>70.325780487804877</v>
      </c>
      <c r="M99" s="278">
        <v>70.690536585365862</v>
      </c>
      <c r="N99" s="278">
        <v>71.044560975609755</v>
      </c>
      <c r="O99" s="278">
        <v>71.386512195121966</v>
      </c>
      <c r="P99" s="278">
        <v>71.458536585365863</v>
      </c>
      <c r="Q99" s="278">
        <v>71.456097560975621</v>
      </c>
      <c r="R99" s="278">
        <v>72.109756097560975</v>
      </c>
      <c r="S99" s="278">
        <v>72.612195121951217</v>
      </c>
      <c r="T99" s="278">
        <v>73.368292682926835</v>
      </c>
      <c r="U99" s="278">
        <v>72.819512195121959</v>
      </c>
      <c r="V99" s="278">
        <v>73.319512195121959</v>
      </c>
      <c r="W99" s="278">
        <v>73.575609756097563</v>
      </c>
      <c r="X99" s="278">
        <v>73.67317073170733</v>
      </c>
      <c r="Y99" s="278">
        <v>74.673170731707316</v>
      </c>
      <c r="Z99" s="278">
        <v>75.324390243902457</v>
      </c>
      <c r="AA99" s="278">
        <v>75.429268292682934</v>
      </c>
      <c r="AB99" s="278">
        <v>75.275609756097566</v>
      </c>
      <c r="AC99" s="278">
        <v>76.029268292682943</v>
      </c>
      <c r="AD99" s="278">
        <v>76.434146341463418</v>
      </c>
      <c r="AE99" s="278">
        <v>76.685365853658539</v>
      </c>
      <c r="AF99" s="278">
        <v>76.8829268292683</v>
      </c>
      <c r="AG99" s="278">
        <v>77.082926829268303</v>
      </c>
      <c r="AH99" s="278">
        <v>77.029268292682943</v>
      </c>
      <c r="AI99" s="278">
        <v>77.380487804878058</v>
      </c>
      <c r="AJ99" s="278">
        <v>77.882926829268314</v>
      </c>
      <c r="AK99" s="278">
        <v>77.678048780487813</v>
      </c>
      <c r="AL99" s="278">
        <v>78.031707317073185</v>
      </c>
      <c r="AM99" s="278">
        <v>78.529268292682943</v>
      </c>
      <c r="AN99" s="278">
        <v>78.682926829268311</v>
      </c>
      <c r="AO99" s="278">
        <v>79.626829268292695</v>
      </c>
      <c r="AP99" s="278">
        <v>80.126829268292681</v>
      </c>
      <c r="AQ99" s="278">
        <v>80.131707317073179</v>
      </c>
      <c r="AR99" s="278">
        <v>80.382926829268314</v>
      </c>
      <c r="AS99" s="278">
        <v>80.878048780487816</v>
      </c>
      <c r="AT99" s="278">
        <v>81.424390243902451</v>
      </c>
      <c r="AU99" s="278">
        <v>81.478048780487811</v>
      </c>
      <c r="AV99" s="278">
        <v>81.329268292682926</v>
      </c>
      <c r="AW99" s="278">
        <v>81.780487804878064</v>
      </c>
      <c r="AX99" s="278">
        <v>81.580487804878061</v>
      </c>
      <c r="AY99" s="278">
        <v>82.375609756097575</v>
      </c>
      <c r="AZ99" s="278">
        <v>82.326829268292698</v>
      </c>
      <c r="BA99" s="278">
        <v>82.375609756097575</v>
      </c>
      <c r="BB99" s="278">
        <v>82.775609756097566</v>
      </c>
      <c r="BC99" s="278">
        <v>82.978048780487825</v>
      </c>
      <c r="BD99" s="278">
        <v>83.421951219512195</v>
      </c>
      <c r="BE99" s="278">
        <v>83.480487804878067</v>
      </c>
      <c r="BF99" s="278">
        <v>83.831707317073182</v>
      </c>
      <c r="BG99" s="278">
        <v>83.980487804878067</v>
      </c>
      <c r="BH99" s="278">
        <v>84.278048780487822</v>
      </c>
    </row>
    <row r="100" spans="1:60" ht="15" x14ac:dyDescent="0.25">
      <c r="A100" s="278" t="s">
        <v>264</v>
      </c>
      <c r="B100" s="278" t="s">
        <v>265</v>
      </c>
      <c r="C100" s="278" t="s">
        <v>85</v>
      </c>
      <c r="D100" s="278" t="s">
        <v>86</v>
      </c>
      <c r="E100" s="278">
        <v>46.288317073170738</v>
      </c>
      <c r="F100" s="278">
        <v>46.963878048780487</v>
      </c>
      <c r="G100" s="278">
        <v>47.632951219512194</v>
      </c>
      <c r="H100" s="278">
        <v>48.289000000000009</v>
      </c>
      <c r="I100" s="278">
        <v>48.927975609756096</v>
      </c>
      <c r="J100" s="278">
        <v>49.54736585365854</v>
      </c>
      <c r="K100" s="278">
        <v>50.147658536585368</v>
      </c>
      <c r="L100" s="278">
        <v>50.737390243902446</v>
      </c>
      <c r="M100" s="278">
        <v>51.324634146341467</v>
      </c>
      <c r="N100" s="278">
        <v>51.914878048780494</v>
      </c>
      <c r="O100" s="278">
        <v>52.515146341463414</v>
      </c>
      <c r="P100" s="278">
        <v>53.132951219512201</v>
      </c>
      <c r="Q100" s="278">
        <v>53.770829268292687</v>
      </c>
      <c r="R100" s="278">
        <v>54.430756097560987</v>
      </c>
      <c r="S100" s="278">
        <v>55.115243902439026</v>
      </c>
      <c r="T100" s="278">
        <v>55.823292682926841</v>
      </c>
      <c r="U100" s="278">
        <v>56.554902439024403</v>
      </c>
      <c r="V100" s="278">
        <v>57.303048780487806</v>
      </c>
      <c r="W100" s="278">
        <v>58.063731707317082</v>
      </c>
      <c r="X100" s="278">
        <v>58.832926829268303</v>
      </c>
      <c r="Y100" s="278">
        <v>59.612121951219514</v>
      </c>
      <c r="Z100" s="278">
        <v>60.405853658536586</v>
      </c>
      <c r="AA100" s="278">
        <v>61.212073170731713</v>
      </c>
      <c r="AB100" s="278">
        <v>62.024804878048784</v>
      </c>
      <c r="AC100" s="278">
        <v>62.831536585365846</v>
      </c>
      <c r="AD100" s="278">
        <v>63.61375609756098</v>
      </c>
      <c r="AE100" s="278">
        <v>64.350951219512197</v>
      </c>
      <c r="AF100" s="278">
        <v>65.030146341463421</v>
      </c>
      <c r="AG100" s="278">
        <v>65.645292682926836</v>
      </c>
      <c r="AH100" s="278">
        <v>66.194439024390249</v>
      </c>
      <c r="AI100" s="278">
        <v>66.689048780487823</v>
      </c>
      <c r="AJ100" s="278">
        <v>67.143634146341469</v>
      </c>
      <c r="AK100" s="278">
        <v>67.57919512195123</v>
      </c>
      <c r="AL100" s="278">
        <v>68.00875609756099</v>
      </c>
      <c r="AM100" s="278">
        <v>68.43680487804879</v>
      </c>
      <c r="AN100" s="278">
        <v>68.858390243902448</v>
      </c>
      <c r="AO100" s="278">
        <v>69.261512195121952</v>
      </c>
      <c r="AP100" s="278">
        <v>69.630707317073174</v>
      </c>
      <c r="AQ100" s="278">
        <v>69.958975609756095</v>
      </c>
      <c r="AR100" s="278">
        <v>70.245804878048787</v>
      </c>
      <c r="AS100" s="278">
        <v>70.494195121951236</v>
      </c>
      <c r="AT100" s="278">
        <v>70.71212195121953</v>
      </c>
      <c r="AU100" s="278">
        <v>70.911048780487803</v>
      </c>
      <c r="AV100" s="278">
        <v>71.102951219512207</v>
      </c>
      <c r="AW100" s="278">
        <v>71.292829268292692</v>
      </c>
      <c r="AX100" s="278">
        <v>71.482170731707328</v>
      </c>
      <c r="AY100" s="278">
        <v>71.672975609756094</v>
      </c>
      <c r="AZ100" s="278">
        <v>71.859268292682927</v>
      </c>
      <c r="BA100" s="278">
        <v>72.041024390243905</v>
      </c>
      <c r="BB100" s="278">
        <v>72.218292682926844</v>
      </c>
      <c r="BC100" s="278">
        <v>72.395048780487812</v>
      </c>
      <c r="BD100" s="278">
        <v>72.572780487804891</v>
      </c>
      <c r="BE100" s="278">
        <v>72.754000000000005</v>
      </c>
      <c r="BF100" s="278">
        <v>72.939707317073172</v>
      </c>
      <c r="BG100" s="278">
        <v>73.129902439024391</v>
      </c>
      <c r="BH100" s="278">
        <v>73.324609756097573</v>
      </c>
    </row>
    <row r="101" spans="1:60" ht="15" x14ac:dyDescent="0.25">
      <c r="A101" s="278" t="s">
        <v>266</v>
      </c>
      <c r="B101" s="278" t="s">
        <v>267</v>
      </c>
      <c r="C101" s="278" t="s">
        <v>85</v>
      </c>
      <c r="D101" s="278" t="s">
        <v>86</v>
      </c>
      <c r="E101" s="278">
        <v>39.560024242240935</v>
      </c>
      <c r="F101" s="278">
        <v>39.994298060446724</v>
      </c>
      <c r="G101" s="278">
        <v>40.421019242920266</v>
      </c>
      <c r="H101" s="278">
        <v>40.838797627733513</v>
      </c>
      <c r="I101" s="278">
        <v>41.247834207890953</v>
      </c>
      <c r="J101" s="278">
        <v>41.650448175182696</v>
      </c>
      <c r="K101" s="278">
        <v>42.04997927802286</v>
      </c>
      <c r="L101" s="278">
        <v>42.450008308211522</v>
      </c>
      <c r="M101" s="278">
        <v>42.852841819749493</v>
      </c>
      <c r="N101" s="278">
        <v>43.259184132867418</v>
      </c>
      <c r="O101" s="278">
        <v>43.669149457431601</v>
      </c>
      <c r="P101" s="278">
        <v>44.082379456456181</v>
      </c>
      <c r="Q101" s="278">
        <v>44.495553144102352</v>
      </c>
      <c r="R101" s="278">
        <v>44.904564031423561</v>
      </c>
      <c r="S101" s="278">
        <v>45.305757697100397</v>
      </c>
      <c r="T101" s="278">
        <v>45.694433730300794</v>
      </c>
      <c r="U101" s="278">
        <v>46.065794028036933</v>
      </c>
      <c r="V101" s="278">
        <v>46.418931788021069</v>
      </c>
      <c r="W101" s="278">
        <v>46.755636299329971</v>
      </c>
      <c r="X101" s="278">
        <v>47.077945408027993</v>
      </c>
      <c r="Y101" s="278">
        <v>47.390866082211375</v>
      </c>
      <c r="Z101" s="278">
        <v>47.700311516462726</v>
      </c>
      <c r="AA101" s="278">
        <v>48.008713446695559</v>
      </c>
      <c r="AB101" s="278">
        <v>48.314506282291774</v>
      </c>
      <c r="AC101" s="278">
        <v>48.613222600994433</v>
      </c>
      <c r="AD101" s="278">
        <v>48.891212142599919</v>
      </c>
      <c r="AE101" s="278">
        <v>49.131389370996246</v>
      </c>
      <c r="AF101" s="278">
        <v>49.322704349620999</v>
      </c>
      <c r="AG101" s="278">
        <v>49.463265903393527</v>
      </c>
      <c r="AH101" s="278">
        <v>49.564476943373727</v>
      </c>
      <c r="AI101" s="278">
        <v>49.649844504076867</v>
      </c>
      <c r="AJ101" s="278">
        <v>49.747497495418955</v>
      </c>
      <c r="AK101" s="278">
        <v>49.87892586515666</v>
      </c>
      <c r="AL101" s="278">
        <v>50.049505212725272</v>
      </c>
      <c r="AM101" s="278">
        <v>50.251557126799121</v>
      </c>
      <c r="AN101" s="278">
        <v>50.479941734686832</v>
      </c>
      <c r="AO101" s="278">
        <v>50.737186561857186</v>
      </c>
      <c r="AP101" s="278">
        <v>51.028431849508706</v>
      </c>
      <c r="AQ101" s="278">
        <v>51.360111977258669</v>
      </c>
      <c r="AR101" s="278">
        <v>51.7395529448712</v>
      </c>
      <c r="AS101" s="278">
        <v>52.177428987146477</v>
      </c>
      <c r="AT101" s="278">
        <v>52.684624286830967</v>
      </c>
      <c r="AU101" s="278">
        <v>53.262927623956159</v>
      </c>
      <c r="AV101" s="278">
        <v>53.906809849735083</v>
      </c>
      <c r="AW101" s="278">
        <v>54.604559226545796</v>
      </c>
      <c r="AX101" s="278">
        <v>55.340841229222079</v>
      </c>
      <c r="AY101" s="278">
        <v>56.098263682200269</v>
      </c>
      <c r="AZ101" s="278">
        <v>56.856664915771056</v>
      </c>
      <c r="BA101" s="278">
        <v>57.596803607368003</v>
      </c>
      <c r="BB101" s="278">
        <v>58.303894015150334</v>
      </c>
      <c r="BC101" s="278">
        <v>58.966466823715919</v>
      </c>
      <c r="BD101" s="278">
        <v>59.578606876025489</v>
      </c>
      <c r="BE101" s="278">
        <v>60.146511812093955</v>
      </c>
      <c r="BF101" s="278">
        <v>60.67593748366847</v>
      </c>
      <c r="BG101" s="278">
        <v>61.167240836274495</v>
      </c>
      <c r="BH101" s="278">
        <v>61.622361898053853</v>
      </c>
    </row>
    <row r="102" spans="1:60" ht="15" x14ac:dyDescent="0.25">
      <c r="A102" s="278" t="s">
        <v>268</v>
      </c>
      <c r="B102" s="278" t="s">
        <v>269</v>
      </c>
      <c r="C102" s="278" t="s">
        <v>85</v>
      </c>
      <c r="D102" s="278" t="s">
        <v>86</v>
      </c>
      <c r="E102" s="278">
        <v>64.608658536585367</v>
      </c>
      <c r="F102" s="278">
        <v>65.015512195121957</v>
      </c>
      <c r="G102" s="278">
        <v>65.40824390243904</v>
      </c>
      <c r="H102" s="278">
        <v>65.787878048780499</v>
      </c>
      <c r="I102" s="278">
        <v>66.154439024390257</v>
      </c>
      <c r="J102" s="278">
        <v>66.512048780487802</v>
      </c>
      <c r="K102" s="278">
        <v>66.862780487804883</v>
      </c>
      <c r="L102" s="278">
        <v>67.208731707317071</v>
      </c>
      <c r="M102" s="278">
        <v>67.548926829268297</v>
      </c>
      <c r="N102" s="278">
        <v>67.881365853658536</v>
      </c>
      <c r="O102" s="278">
        <v>68.200487804878051</v>
      </c>
      <c r="P102" s="278">
        <v>68.501634146341473</v>
      </c>
      <c r="Q102" s="278">
        <v>68.778731707317078</v>
      </c>
      <c r="R102" s="278">
        <v>69.029243902439035</v>
      </c>
      <c r="S102" s="278">
        <v>69.252707317073174</v>
      </c>
      <c r="T102" s="278">
        <v>70.001951219512208</v>
      </c>
      <c r="U102" s="278">
        <v>70.455365853658535</v>
      </c>
      <c r="V102" s="278">
        <v>70.744390243902444</v>
      </c>
      <c r="W102" s="278">
        <v>70.538780487804885</v>
      </c>
      <c r="X102" s="278">
        <v>70.427317073170741</v>
      </c>
      <c r="Y102" s="278">
        <v>70.175365853658562</v>
      </c>
      <c r="Z102" s="278">
        <v>70.344390243902453</v>
      </c>
      <c r="AA102" s="278">
        <v>70.482682926829284</v>
      </c>
      <c r="AB102" s="278">
        <v>70.274878048780494</v>
      </c>
      <c r="AC102" s="278">
        <v>70.218536585365854</v>
      </c>
      <c r="AD102" s="278">
        <v>70.886097560975614</v>
      </c>
      <c r="AE102" s="278">
        <v>71.419024390243905</v>
      </c>
      <c r="AF102" s="278">
        <v>71.470243902439037</v>
      </c>
      <c r="AG102" s="278">
        <v>71.488292682926826</v>
      </c>
      <c r="AH102" s="278">
        <v>71.844634146341463</v>
      </c>
      <c r="AI102" s="278">
        <v>72.17048780487805</v>
      </c>
      <c r="AJ102" s="278">
        <v>72.185365853658553</v>
      </c>
      <c r="AK102" s="278">
        <v>71.241463414634154</v>
      </c>
      <c r="AL102" s="278">
        <v>71.522439024390252</v>
      </c>
      <c r="AM102" s="278">
        <v>71.80341463414635</v>
      </c>
      <c r="AN102" s="278">
        <v>72.084390243902448</v>
      </c>
      <c r="AO102" s="278">
        <v>72.365365853658545</v>
      </c>
      <c r="AP102" s="278">
        <v>72.495121951219517</v>
      </c>
      <c r="AQ102" s="278">
        <v>72.317073170731717</v>
      </c>
      <c r="AR102" s="278">
        <v>72.641951219512194</v>
      </c>
      <c r="AS102" s="278">
        <v>72.807804878048799</v>
      </c>
      <c r="AT102" s="278">
        <v>74.512926829268309</v>
      </c>
      <c r="AU102" s="278">
        <v>74.717317073170747</v>
      </c>
      <c r="AV102" s="278">
        <v>74.6139024390244</v>
      </c>
      <c r="AW102" s="278">
        <v>75.52024390243902</v>
      </c>
      <c r="AX102" s="278">
        <v>75.244634146341468</v>
      </c>
      <c r="AY102" s="278">
        <v>75.836829268292703</v>
      </c>
      <c r="AZ102" s="278">
        <v>75.705609756097573</v>
      </c>
      <c r="BA102" s="278">
        <v>75.912195121951228</v>
      </c>
      <c r="BB102" s="278">
        <v>76.168292682926847</v>
      </c>
      <c r="BC102" s="278">
        <v>76.475609756097555</v>
      </c>
      <c r="BD102" s="278">
        <v>76.775609756097566</v>
      </c>
      <c r="BE102" s="278">
        <v>76.924390243902437</v>
      </c>
      <c r="BF102" s="278">
        <v>77.126829268292695</v>
      </c>
      <c r="BG102" s="278">
        <v>77.478048780487811</v>
      </c>
      <c r="BH102" s="278">
        <v>77.27560975609758</v>
      </c>
    </row>
    <row r="103" spans="1:60" ht="15" x14ac:dyDescent="0.25">
      <c r="A103" s="278" t="s">
        <v>270</v>
      </c>
      <c r="B103" s="278" t="s">
        <v>271</v>
      </c>
      <c r="C103" s="278" t="s">
        <v>85</v>
      </c>
      <c r="D103" s="278" t="s">
        <v>86</v>
      </c>
      <c r="E103" s="278">
        <v>42.100097560975613</v>
      </c>
      <c r="F103" s="278">
        <v>42.683951219512196</v>
      </c>
      <c r="G103" s="278">
        <v>43.263804878048781</v>
      </c>
      <c r="H103" s="278">
        <v>43.836195121951228</v>
      </c>
      <c r="I103" s="278">
        <v>44.398585365853663</v>
      </c>
      <c r="J103" s="278">
        <v>44.942048780487809</v>
      </c>
      <c r="K103" s="278">
        <v>45.458609756097566</v>
      </c>
      <c r="L103" s="278">
        <v>45.942292682926833</v>
      </c>
      <c r="M103" s="278">
        <v>46.391073170731708</v>
      </c>
      <c r="N103" s="278">
        <v>46.808390243902444</v>
      </c>
      <c r="O103" s="278">
        <v>47.199658536585368</v>
      </c>
      <c r="P103" s="278">
        <v>47.576707317073179</v>
      </c>
      <c r="Q103" s="278">
        <v>47.948487804878049</v>
      </c>
      <c r="R103" s="278">
        <v>48.323463414634148</v>
      </c>
      <c r="S103" s="278">
        <v>48.704170731707315</v>
      </c>
      <c r="T103" s="278">
        <v>49.087268292682928</v>
      </c>
      <c r="U103" s="278">
        <v>49.464951219512201</v>
      </c>
      <c r="V103" s="278">
        <v>49.827878048780491</v>
      </c>
      <c r="W103" s="278">
        <v>50.173658536585371</v>
      </c>
      <c r="X103" s="278">
        <v>50.504292682926831</v>
      </c>
      <c r="Y103" s="278">
        <v>50.828243902439034</v>
      </c>
      <c r="Z103" s="278">
        <v>51.156853658536598</v>
      </c>
      <c r="AA103" s="278">
        <v>51.500463414634154</v>
      </c>
      <c r="AB103" s="278">
        <v>51.863902439024393</v>
      </c>
      <c r="AC103" s="278">
        <v>52.24760975609756</v>
      </c>
      <c r="AD103" s="278">
        <v>52.647536585365856</v>
      </c>
      <c r="AE103" s="278">
        <v>53.053682926829275</v>
      </c>
      <c r="AF103" s="278">
        <v>53.454634146341462</v>
      </c>
      <c r="AG103" s="278">
        <v>53.842951219512202</v>
      </c>
      <c r="AH103" s="278">
        <v>54.213682926829279</v>
      </c>
      <c r="AI103" s="278">
        <v>54.56931707317073</v>
      </c>
      <c r="AJ103" s="278">
        <v>54.914414634146354</v>
      </c>
      <c r="AK103" s="278">
        <v>55.255951219512198</v>
      </c>
      <c r="AL103" s="278">
        <v>55.598463414634161</v>
      </c>
      <c r="AM103" s="278">
        <v>55.940512195121954</v>
      </c>
      <c r="AN103" s="278">
        <v>56.275658536585375</v>
      </c>
      <c r="AO103" s="278">
        <v>56.594951219512197</v>
      </c>
      <c r="AP103" s="278">
        <v>56.892902439024397</v>
      </c>
      <c r="AQ103" s="278">
        <v>57.169024390243905</v>
      </c>
      <c r="AR103" s="278">
        <v>57.426268292682934</v>
      </c>
      <c r="AS103" s="278">
        <v>57.676048780487811</v>
      </c>
      <c r="AT103" s="278">
        <v>57.929780487804877</v>
      </c>
      <c r="AU103" s="278">
        <v>58.199365853658534</v>
      </c>
      <c r="AV103" s="278">
        <v>58.495243902439029</v>
      </c>
      <c r="AW103" s="278">
        <v>58.820926829268295</v>
      </c>
      <c r="AX103" s="278">
        <v>59.179463414634156</v>
      </c>
      <c r="AY103" s="278">
        <v>59.569926829268297</v>
      </c>
      <c r="AZ103" s="278">
        <v>59.982414634146352</v>
      </c>
      <c r="BA103" s="278">
        <v>60.406536585365863</v>
      </c>
      <c r="BB103" s="278">
        <v>60.83378048780488</v>
      </c>
      <c r="BC103" s="278">
        <v>61.253195121951229</v>
      </c>
      <c r="BD103" s="278">
        <v>61.655243902439025</v>
      </c>
      <c r="BE103" s="278">
        <v>62.034365853658549</v>
      </c>
      <c r="BF103" s="278">
        <v>62.388000000000005</v>
      </c>
      <c r="BG103" s="278">
        <v>62.713146341463435</v>
      </c>
      <c r="BH103" s="278">
        <v>63.010780487804887</v>
      </c>
    </row>
    <row r="104" spans="1:60" ht="15" x14ac:dyDescent="0.25">
      <c r="A104" s="278" t="s">
        <v>272</v>
      </c>
      <c r="B104" s="278" t="s">
        <v>273</v>
      </c>
      <c r="C104" s="278" t="s">
        <v>85</v>
      </c>
      <c r="D104" s="278" t="s">
        <v>86</v>
      </c>
      <c r="E104" s="278">
        <v>68.003170731707328</v>
      </c>
      <c r="F104" s="278">
        <v>68.936097560975625</v>
      </c>
      <c r="G104" s="278">
        <v>67.865853658536594</v>
      </c>
      <c r="H104" s="278">
        <v>68.87414634146343</v>
      </c>
      <c r="I104" s="278">
        <v>69.380975609756106</v>
      </c>
      <c r="J104" s="278">
        <v>69.071219512195128</v>
      </c>
      <c r="K104" s="278">
        <v>69.822439024390249</v>
      </c>
      <c r="L104" s="278">
        <v>69.407073170731707</v>
      </c>
      <c r="M104" s="278">
        <v>69.230243902439042</v>
      </c>
      <c r="N104" s="278">
        <v>69.314634146341476</v>
      </c>
      <c r="O104" s="278">
        <v>69.164634146341484</v>
      </c>
      <c r="P104" s="278">
        <v>69.052439024390253</v>
      </c>
      <c r="Q104" s="278">
        <v>69.66463414634147</v>
      </c>
      <c r="R104" s="278">
        <v>69.518048780487817</v>
      </c>
      <c r="S104" s="278">
        <v>69.248048780487821</v>
      </c>
      <c r="T104" s="278">
        <v>69.290000000000006</v>
      </c>
      <c r="U104" s="278">
        <v>69.573170731707322</v>
      </c>
      <c r="V104" s="278">
        <v>69.848048780487801</v>
      </c>
      <c r="W104" s="278">
        <v>69.393902439024387</v>
      </c>
      <c r="X104" s="278">
        <v>69.615365853658545</v>
      </c>
      <c r="Y104" s="278">
        <v>69.061707317073186</v>
      </c>
      <c r="Z104" s="278">
        <v>69.139268292682928</v>
      </c>
      <c r="AA104" s="278">
        <v>69.357804878048796</v>
      </c>
      <c r="AB104" s="278">
        <v>68.973658536585376</v>
      </c>
      <c r="AC104" s="278">
        <v>69.02585365853659</v>
      </c>
      <c r="AD104" s="278">
        <v>68.972195121951231</v>
      </c>
      <c r="AE104" s="278">
        <v>69.17341463414634</v>
      </c>
      <c r="AF104" s="278">
        <v>69.651219512195127</v>
      </c>
      <c r="AG104" s="278">
        <v>70.023414634146349</v>
      </c>
      <c r="AH104" s="278">
        <v>69.461707317073177</v>
      </c>
      <c r="AI104" s="278">
        <v>69.315609756097572</v>
      </c>
      <c r="AJ104" s="278">
        <v>69.37707317073172</v>
      </c>
      <c r="AK104" s="278">
        <v>69.117073170731715</v>
      </c>
      <c r="AL104" s="278">
        <v>69.101219512195129</v>
      </c>
      <c r="AM104" s="278">
        <v>69.469756097560989</v>
      </c>
      <c r="AN104" s="278">
        <v>69.791707317073175</v>
      </c>
      <c r="AO104" s="278">
        <v>70.328780487804892</v>
      </c>
      <c r="AP104" s="278">
        <v>70.702439024390245</v>
      </c>
      <c r="AQ104" s="278">
        <v>70.557804878048799</v>
      </c>
      <c r="AR104" s="278">
        <v>70.677073170731703</v>
      </c>
      <c r="AS104" s="278">
        <v>71.246341463414637</v>
      </c>
      <c r="AT104" s="278">
        <v>72.248780487804893</v>
      </c>
      <c r="AU104" s="278">
        <v>72.348780487804888</v>
      </c>
      <c r="AV104" s="278">
        <v>72.3</v>
      </c>
      <c r="AW104" s="278">
        <v>72.648780487804885</v>
      </c>
      <c r="AX104" s="278">
        <v>72.648780487804885</v>
      </c>
      <c r="AY104" s="278">
        <v>73.097560975609767</v>
      </c>
      <c r="AZ104" s="278">
        <v>73.151219512195127</v>
      </c>
      <c r="BA104" s="278">
        <v>73.702439024390259</v>
      </c>
      <c r="BB104" s="278">
        <v>73.904878048780489</v>
      </c>
      <c r="BC104" s="278">
        <v>74.207317073170742</v>
      </c>
      <c r="BD104" s="278">
        <v>74.858536585365869</v>
      </c>
      <c r="BE104" s="278">
        <v>75.063414634146341</v>
      </c>
      <c r="BF104" s="278">
        <v>75.565853658536597</v>
      </c>
      <c r="BG104" s="278">
        <v>75.763414634146343</v>
      </c>
      <c r="BH104" s="278">
        <v>75.960975609756119</v>
      </c>
    </row>
    <row r="105" spans="1:60" ht="15" x14ac:dyDescent="0.25">
      <c r="A105" s="278" t="s">
        <v>597</v>
      </c>
      <c r="B105" s="278" t="s">
        <v>598</v>
      </c>
      <c r="C105" s="278" t="s">
        <v>85</v>
      </c>
      <c r="D105" s="278" t="s">
        <v>86</v>
      </c>
      <c r="E105" s="278">
        <v>48.702652918015822</v>
      </c>
      <c r="F105" s="278">
        <v>49.222574837671509</v>
      </c>
      <c r="G105" s="278">
        <v>49.821891189723679</v>
      </c>
      <c r="H105" s="278">
        <v>50.560378460585767</v>
      </c>
      <c r="I105" s="278">
        <v>51.425893349111355</v>
      </c>
      <c r="J105" s="278">
        <v>52.399174560080986</v>
      </c>
      <c r="K105" s="278">
        <v>53.413646782057363</v>
      </c>
      <c r="L105" s="278">
        <v>54.412989113436183</v>
      </c>
      <c r="M105" s="278">
        <v>55.379130923146178</v>
      </c>
      <c r="N105" s="278">
        <v>56.23861209666353</v>
      </c>
      <c r="O105" s="278">
        <v>57.035772042087878</v>
      </c>
      <c r="P105" s="278">
        <v>57.738009244444818</v>
      </c>
      <c r="Q105" s="278">
        <v>58.38331550342415</v>
      </c>
      <c r="R105" s="278">
        <v>58.993459709199968</v>
      </c>
      <c r="S105" s="278">
        <v>59.583884591871474</v>
      </c>
      <c r="T105" s="278">
        <v>60.100041252923056</v>
      </c>
      <c r="U105" s="278">
        <v>60.614827430767896</v>
      </c>
      <c r="V105" s="278">
        <v>61.090085095199164</v>
      </c>
      <c r="W105" s="278">
        <v>61.535639391404956</v>
      </c>
      <c r="X105" s="278">
        <v>61.934529377440121</v>
      </c>
      <c r="Y105" s="278">
        <v>62.306340180145668</v>
      </c>
      <c r="Z105" s="278">
        <v>62.67836603570521</v>
      </c>
      <c r="AA105" s="278">
        <v>63.032097451961917</v>
      </c>
      <c r="AB105" s="278">
        <v>63.341425376037876</v>
      </c>
      <c r="AC105" s="278">
        <v>63.624604981385218</v>
      </c>
      <c r="AD105" s="278">
        <v>63.9517010460319</v>
      </c>
      <c r="AE105" s="278">
        <v>64.323763518076944</v>
      </c>
      <c r="AF105" s="278">
        <v>64.624420330147188</v>
      </c>
      <c r="AG105" s="278">
        <v>64.915798572414758</v>
      </c>
      <c r="AH105" s="278">
        <v>65.182224170906778</v>
      </c>
      <c r="AI105" s="278">
        <v>65.441758983193708</v>
      </c>
      <c r="AJ105" s="278">
        <v>65.69053252347949</v>
      </c>
      <c r="AK105" s="278">
        <v>65.89395483144105</v>
      </c>
      <c r="AL105" s="278">
        <v>66.08293835314187</v>
      </c>
      <c r="AM105" s="278">
        <v>66.335134522842722</v>
      </c>
      <c r="AN105" s="278">
        <v>66.62247192328654</v>
      </c>
      <c r="AO105" s="278">
        <v>66.961431270728198</v>
      </c>
      <c r="AP105" s="278">
        <v>67.318701380780183</v>
      </c>
      <c r="AQ105" s="278">
        <v>67.651828692175982</v>
      </c>
      <c r="AR105" s="278">
        <v>67.938420263584206</v>
      </c>
      <c r="AS105" s="278">
        <v>68.251882446799101</v>
      </c>
      <c r="AT105" s="278">
        <v>68.575790355610891</v>
      </c>
      <c r="AU105" s="278">
        <v>68.878575959986676</v>
      </c>
      <c r="AV105" s="278">
        <v>69.181603530866795</v>
      </c>
      <c r="AW105" s="278">
        <v>69.49764254710098</v>
      </c>
      <c r="AX105" s="278">
        <v>69.78631274902412</v>
      </c>
      <c r="AY105" s="278">
        <v>70.114437973522072</v>
      </c>
      <c r="AZ105" s="278">
        <v>70.425239482743635</v>
      </c>
      <c r="BA105" s="278">
        <v>70.714178437053889</v>
      </c>
      <c r="BB105" s="278">
        <v>71.025485250496942</v>
      </c>
      <c r="BC105" s="278">
        <v>71.306963039897383</v>
      </c>
      <c r="BD105" s="278">
        <v>71.602506517342974</v>
      </c>
      <c r="BE105" s="278">
        <v>71.861531873129962</v>
      </c>
      <c r="BF105" s="278">
        <v>72.115897431240867</v>
      </c>
      <c r="BG105" s="278">
        <v>72.343356350642082</v>
      </c>
      <c r="BH105" s="278">
        <v>72.555440221679817</v>
      </c>
    </row>
    <row r="106" spans="1:60" ht="15" x14ac:dyDescent="0.25">
      <c r="A106" s="278" t="s">
        <v>599</v>
      </c>
      <c r="B106" s="278" t="s">
        <v>600</v>
      </c>
      <c r="C106" s="278" t="s">
        <v>85</v>
      </c>
      <c r="D106" s="278" t="s">
        <v>86</v>
      </c>
      <c r="E106" s="278">
        <v>47.573938092713981</v>
      </c>
      <c r="F106" s="278">
        <v>48.084935720231798</v>
      </c>
      <c r="G106" s="278">
        <v>48.667487633527664</v>
      </c>
      <c r="H106" s="278">
        <v>49.369935512923874</v>
      </c>
      <c r="I106" s="278">
        <v>50.175588813371434</v>
      </c>
      <c r="J106" s="278">
        <v>51.066588682264275</v>
      </c>
      <c r="K106" s="278">
        <v>51.986133507290695</v>
      </c>
      <c r="L106" s="278">
        <v>52.884080632026738</v>
      </c>
      <c r="M106" s="278">
        <v>53.746272622683705</v>
      </c>
      <c r="N106" s="278">
        <v>54.513477863482201</v>
      </c>
      <c r="O106" s="278">
        <v>55.224755546042672</v>
      </c>
      <c r="P106" s="278">
        <v>55.856693109850731</v>
      </c>
      <c r="Q106" s="278">
        <v>56.442611282088109</v>
      </c>
      <c r="R106" s="278">
        <v>57.003097539251883</v>
      </c>
      <c r="S106" s="278">
        <v>57.551192503345071</v>
      </c>
      <c r="T106" s="278">
        <v>58.04183368070251</v>
      </c>
      <c r="U106" s="278">
        <v>58.535395625532253</v>
      </c>
      <c r="V106" s="278">
        <v>58.998102705251014</v>
      </c>
      <c r="W106" s="278">
        <v>59.43611292852863</v>
      </c>
      <c r="X106" s="278">
        <v>59.833404369846434</v>
      </c>
      <c r="Y106" s="278">
        <v>60.204019536747978</v>
      </c>
      <c r="Z106" s="278">
        <v>60.572450281611488</v>
      </c>
      <c r="AA106" s="278">
        <v>60.920801476516893</v>
      </c>
      <c r="AB106" s="278">
        <v>61.228128330942262</v>
      </c>
      <c r="AC106" s="278">
        <v>61.509192930878257</v>
      </c>
      <c r="AD106" s="278">
        <v>61.820068203603284</v>
      </c>
      <c r="AE106" s="278">
        <v>62.160430374604672</v>
      </c>
      <c r="AF106" s="278">
        <v>62.436032890851578</v>
      </c>
      <c r="AG106" s="278">
        <v>62.696050930631948</v>
      </c>
      <c r="AH106" s="278">
        <v>62.931583689711971</v>
      </c>
      <c r="AI106" s="278">
        <v>63.155412095837555</v>
      </c>
      <c r="AJ106" s="278">
        <v>63.372352770913068</v>
      </c>
      <c r="AK106" s="278">
        <v>63.544760979708549</v>
      </c>
      <c r="AL106" s="278">
        <v>63.710879072442111</v>
      </c>
      <c r="AM106" s="278">
        <v>63.930123284515261</v>
      </c>
      <c r="AN106" s="278">
        <v>64.181253855149208</v>
      </c>
      <c r="AO106" s="278">
        <v>64.477548399586496</v>
      </c>
      <c r="AP106" s="278">
        <v>64.796053096078722</v>
      </c>
      <c r="AQ106" s="278">
        <v>65.090814049521825</v>
      </c>
      <c r="AR106" s="278">
        <v>65.358495014104506</v>
      </c>
      <c r="AS106" s="278">
        <v>65.657010000020136</v>
      </c>
      <c r="AT106" s="278">
        <v>65.968548651224225</v>
      </c>
      <c r="AU106" s="278">
        <v>66.272873825357692</v>
      </c>
      <c r="AV106" s="278">
        <v>66.587883590523404</v>
      </c>
      <c r="AW106" s="278">
        <v>66.92221269266544</v>
      </c>
      <c r="AX106" s="278">
        <v>67.242793521108041</v>
      </c>
      <c r="AY106" s="278">
        <v>67.599036740142267</v>
      </c>
      <c r="AZ106" s="278">
        <v>67.944147974540101</v>
      </c>
      <c r="BA106" s="278">
        <v>68.271347435610821</v>
      </c>
      <c r="BB106" s="278">
        <v>68.61169321916023</v>
      </c>
      <c r="BC106" s="278">
        <v>68.921979311705925</v>
      </c>
      <c r="BD106" s="278">
        <v>69.235111073909223</v>
      </c>
      <c r="BE106" s="278">
        <v>69.51357594054987</v>
      </c>
      <c r="BF106" s="278">
        <v>69.782100440910895</v>
      </c>
      <c r="BG106" s="278">
        <v>70.024029216233458</v>
      </c>
      <c r="BH106" s="278">
        <v>70.24842028471889</v>
      </c>
    </row>
    <row r="107" spans="1:60" ht="15" x14ac:dyDescent="0.25">
      <c r="A107" s="278" t="s">
        <v>601</v>
      </c>
      <c r="B107" s="278" t="s">
        <v>602</v>
      </c>
      <c r="C107" s="278" t="s">
        <v>85</v>
      </c>
      <c r="D107" s="278" t="s">
        <v>86</v>
      </c>
      <c r="E107" s="278">
        <v>41.914435806590276</v>
      </c>
      <c r="F107" s="278">
        <v>42.456957913909029</v>
      </c>
      <c r="G107" s="278">
        <v>42.997967338026363</v>
      </c>
      <c r="H107" s="278">
        <v>43.535465367722971</v>
      </c>
      <c r="I107" s="278">
        <v>44.065052297961984</v>
      </c>
      <c r="J107" s="278">
        <v>44.574489271909336</v>
      </c>
      <c r="K107" s="278">
        <v>45.049635844774997</v>
      </c>
      <c r="L107" s="278">
        <v>45.48176098568166</v>
      </c>
      <c r="M107" s="278">
        <v>45.868939741693978</v>
      </c>
      <c r="N107" s="278">
        <v>46.215236701289435</v>
      </c>
      <c r="O107" s="278">
        <v>46.534260604673008</v>
      </c>
      <c r="P107" s="278">
        <v>46.846388378668486</v>
      </c>
      <c r="Q107" s="278">
        <v>47.171267830705176</v>
      </c>
      <c r="R107" s="278">
        <v>47.523325527184916</v>
      </c>
      <c r="S107" s="278">
        <v>47.909779370110456</v>
      </c>
      <c r="T107" s="278">
        <v>48.335277666386524</v>
      </c>
      <c r="U107" s="278">
        <v>48.798027486025653</v>
      </c>
      <c r="V107" s="278">
        <v>49.282720619254903</v>
      </c>
      <c r="W107" s="278">
        <v>49.770664234059304</v>
      </c>
      <c r="X107" s="278">
        <v>50.246608516761285</v>
      </c>
      <c r="Y107" s="278">
        <v>50.699515501504607</v>
      </c>
      <c r="Z107" s="278">
        <v>51.160929764770117</v>
      </c>
      <c r="AA107" s="278">
        <v>51.566658586695219</v>
      </c>
      <c r="AB107" s="278">
        <v>51.946609958582386</v>
      </c>
      <c r="AC107" s="278">
        <v>52.305003532669048</v>
      </c>
      <c r="AD107" s="278">
        <v>52.632232634767519</v>
      </c>
      <c r="AE107" s="278">
        <v>52.921428710109687</v>
      </c>
      <c r="AF107" s="278">
        <v>53.174869237204362</v>
      </c>
      <c r="AG107" s="278">
        <v>53.387245253669526</v>
      </c>
      <c r="AH107" s="278">
        <v>53.584409014842841</v>
      </c>
      <c r="AI107" s="278">
        <v>53.758633431823235</v>
      </c>
      <c r="AJ107" s="278">
        <v>53.929046260904798</v>
      </c>
      <c r="AK107" s="278">
        <v>54.10707811897165</v>
      </c>
      <c r="AL107" s="278">
        <v>54.293168988949745</v>
      </c>
      <c r="AM107" s="278">
        <v>54.493960913475831</v>
      </c>
      <c r="AN107" s="278">
        <v>54.714765942572264</v>
      </c>
      <c r="AO107" s="278">
        <v>54.957888697857427</v>
      </c>
      <c r="AP107" s="278">
        <v>55.21930104513811</v>
      </c>
      <c r="AQ107" s="278">
        <v>55.496691564399633</v>
      </c>
      <c r="AR107" s="278">
        <v>55.803691694904209</v>
      </c>
      <c r="AS107" s="278">
        <v>56.14469728446813</v>
      </c>
      <c r="AT107" s="278">
        <v>56.52928923889953</v>
      </c>
      <c r="AU107" s="278">
        <v>56.959051016383754</v>
      </c>
      <c r="AV107" s="278">
        <v>57.434496494443103</v>
      </c>
      <c r="AW107" s="278">
        <v>57.949346974247234</v>
      </c>
      <c r="AX107" s="278">
        <v>58.493783027818985</v>
      </c>
      <c r="AY107" s="278">
        <v>59.057311796618734</v>
      </c>
      <c r="AZ107" s="278">
        <v>59.627496112733915</v>
      </c>
      <c r="BA107" s="278">
        <v>60.188259671117315</v>
      </c>
      <c r="BB107" s="278">
        <v>60.726663535378094</v>
      </c>
      <c r="BC107" s="278">
        <v>61.233100305209398</v>
      </c>
      <c r="BD107" s="278">
        <v>61.702460498553705</v>
      </c>
      <c r="BE107" s="278">
        <v>62.137602615703528</v>
      </c>
      <c r="BF107" s="278">
        <v>62.54378434262847</v>
      </c>
      <c r="BG107" s="278">
        <v>62.922372578825964</v>
      </c>
      <c r="BH107" s="278">
        <v>63.27507350748575</v>
      </c>
    </row>
    <row r="108" spans="1:60" ht="15" x14ac:dyDescent="0.25">
      <c r="A108" s="278" t="s">
        <v>603</v>
      </c>
      <c r="B108" s="278" t="s">
        <v>604</v>
      </c>
      <c r="C108" s="278" t="s">
        <v>85</v>
      </c>
      <c r="D108" s="278" t="s">
        <v>86</v>
      </c>
      <c r="E108" s="278">
        <v>43.599492474449335</v>
      </c>
      <c r="F108" s="278">
        <v>44.257517878234488</v>
      </c>
      <c r="G108" s="278">
        <v>44.895383450574897</v>
      </c>
      <c r="H108" s="278">
        <v>45.509617445608377</v>
      </c>
      <c r="I108" s="278">
        <v>46.100314886364146</v>
      </c>
      <c r="J108" s="278">
        <v>46.668443521750994</v>
      </c>
      <c r="K108" s="278">
        <v>47.217480656463863</v>
      </c>
      <c r="L108" s="278">
        <v>47.750724388580423</v>
      </c>
      <c r="M108" s="278">
        <v>48.270995681802546</v>
      </c>
      <c r="N108" s="278">
        <v>48.778437937996536</v>
      </c>
      <c r="O108" s="278">
        <v>49.271893890110256</v>
      </c>
      <c r="P108" s="278">
        <v>49.75099564780912</v>
      </c>
      <c r="Q108" s="278">
        <v>50.213814599703248</v>
      </c>
      <c r="R108" s="278">
        <v>50.659840156532276</v>
      </c>
      <c r="S108" s="278">
        <v>51.088900831185079</v>
      </c>
      <c r="T108" s="278">
        <v>51.504897007670678</v>
      </c>
      <c r="U108" s="278">
        <v>51.912617566326851</v>
      </c>
      <c r="V108" s="278">
        <v>52.313692818757936</v>
      </c>
      <c r="W108" s="278">
        <v>52.708259203694631</v>
      </c>
      <c r="X108" s="278">
        <v>53.093828875490253</v>
      </c>
      <c r="Y108" s="278">
        <v>53.464314016897646</v>
      </c>
      <c r="Z108" s="278">
        <v>53.810799253358383</v>
      </c>
      <c r="AA108" s="278">
        <v>54.131476090167126</v>
      </c>
      <c r="AB108" s="278">
        <v>54.402072837789639</v>
      </c>
      <c r="AC108" s="278">
        <v>54.635243762298074</v>
      </c>
      <c r="AD108" s="278">
        <v>54.821294045459105</v>
      </c>
      <c r="AE108" s="278">
        <v>54.960579084681406</v>
      </c>
      <c r="AF108" s="278">
        <v>55.064381665724909</v>
      </c>
      <c r="AG108" s="278">
        <v>55.125533634148098</v>
      </c>
      <c r="AH108" s="278">
        <v>55.164346206656653</v>
      </c>
      <c r="AI108" s="278">
        <v>55.180879677295088</v>
      </c>
      <c r="AJ108" s="278">
        <v>55.169985150734831</v>
      </c>
      <c r="AK108" s="278">
        <v>55.146282178266546</v>
      </c>
      <c r="AL108" s="278">
        <v>55.10175932714165</v>
      </c>
      <c r="AM108" s="278">
        <v>55.059918463479327</v>
      </c>
      <c r="AN108" s="278">
        <v>55.026934579967858</v>
      </c>
      <c r="AO108" s="278">
        <v>55.013558078680397</v>
      </c>
      <c r="AP108" s="278">
        <v>55.029646537743808</v>
      </c>
      <c r="AQ108" s="278">
        <v>55.069115022952253</v>
      </c>
      <c r="AR108" s="278">
        <v>55.151518626846666</v>
      </c>
      <c r="AS108" s="278">
        <v>55.292369811537831</v>
      </c>
      <c r="AT108" s="278">
        <v>55.499827989097973</v>
      </c>
      <c r="AU108" s="278">
        <v>55.778116278070797</v>
      </c>
      <c r="AV108" s="278">
        <v>56.110985543040648</v>
      </c>
      <c r="AW108" s="278">
        <v>56.504548970331143</v>
      </c>
      <c r="AX108" s="278">
        <v>56.947006705492988</v>
      </c>
      <c r="AY108" s="278">
        <v>57.428418908688869</v>
      </c>
      <c r="AZ108" s="278">
        <v>57.933950032250848</v>
      </c>
      <c r="BA108" s="278">
        <v>58.44613305801149</v>
      </c>
      <c r="BB108" s="278">
        <v>58.949926192055777</v>
      </c>
      <c r="BC108" s="278">
        <v>59.438217599780153</v>
      </c>
      <c r="BD108" s="278">
        <v>59.892428187440053</v>
      </c>
      <c r="BE108" s="278">
        <v>60.306035579593754</v>
      </c>
      <c r="BF108" s="278">
        <v>60.688537027623504</v>
      </c>
      <c r="BG108" s="278">
        <v>61.038811521869263</v>
      </c>
      <c r="BH108" s="278">
        <v>61.358328080299863</v>
      </c>
    </row>
    <row r="109" spans="1:60" ht="15" x14ac:dyDescent="0.25">
      <c r="A109" s="278" t="s">
        <v>274</v>
      </c>
      <c r="B109" s="278" t="s">
        <v>275</v>
      </c>
      <c r="C109" s="278" t="s">
        <v>85</v>
      </c>
      <c r="D109" s="278" t="s">
        <v>86</v>
      </c>
      <c r="E109" s="278">
        <v>48.640317073170735</v>
      </c>
      <c r="F109" s="278">
        <v>49.269804878048788</v>
      </c>
      <c r="G109" s="278">
        <v>49.885804878048795</v>
      </c>
      <c r="H109" s="278">
        <v>50.488292682926833</v>
      </c>
      <c r="I109" s="278">
        <v>51.079292682926834</v>
      </c>
      <c r="J109" s="278">
        <v>51.662780487804888</v>
      </c>
      <c r="K109" s="278">
        <v>52.241317073170741</v>
      </c>
      <c r="L109" s="278">
        <v>52.816853658536594</v>
      </c>
      <c r="M109" s="278">
        <v>53.390414634146353</v>
      </c>
      <c r="N109" s="278">
        <v>53.962463414634151</v>
      </c>
      <c r="O109" s="278">
        <v>54.531463414634153</v>
      </c>
      <c r="P109" s="278">
        <v>55.094878048780494</v>
      </c>
      <c r="Q109" s="278">
        <v>55.649146341463414</v>
      </c>
      <c r="R109" s="278">
        <v>56.192292682926841</v>
      </c>
      <c r="S109" s="278">
        <v>56.720804878048781</v>
      </c>
      <c r="T109" s="278">
        <v>57.235707317073178</v>
      </c>
      <c r="U109" s="278">
        <v>57.736609756097565</v>
      </c>
      <c r="V109" s="278">
        <v>58.225000000000001</v>
      </c>
      <c r="W109" s="278">
        <v>58.700951219512199</v>
      </c>
      <c r="X109" s="278">
        <v>59.16343902439025</v>
      </c>
      <c r="Y109" s="278">
        <v>59.609902439024395</v>
      </c>
      <c r="Z109" s="278">
        <v>60.035268292682929</v>
      </c>
      <c r="AA109" s="278">
        <v>60.439463414634155</v>
      </c>
      <c r="AB109" s="278">
        <v>60.822951219512198</v>
      </c>
      <c r="AC109" s="278">
        <v>61.187756097560978</v>
      </c>
      <c r="AD109" s="278">
        <v>61.538390243902448</v>
      </c>
      <c r="AE109" s="278">
        <v>61.881414634146346</v>
      </c>
      <c r="AF109" s="278">
        <v>62.22143902439025</v>
      </c>
      <c r="AG109" s="278">
        <v>62.563487804878051</v>
      </c>
      <c r="AH109" s="278">
        <v>62.908634146341477</v>
      </c>
      <c r="AI109" s="278">
        <v>63.259902439024387</v>
      </c>
      <c r="AJ109" s="278">
        <v>63.616292682926847</v>
      </c>
      <c r="AK109" s="278">
        <v>63.974268292682922</v>
      </c>
      <c r="AL109" s="278">
        <v>64.328292682926829</v>
      </c>
      <c r="AM109" s="278">
        <v>64.673853658536586</v>
      </c>
      <c r="AN109" s="278">
        <v>65.001878048780497</v>
      </c>
      <c r="AO109" s="278">
        <v>65.305829268292698</v>
      </c>
      <c r="AP109" s="278">
        <v>65.582170731707322</v>
      </c>
      <c r="AQ109" s="278">
        <v>65.829390243902438</v>
      </c>
      <c r="AR109" s="278">
        <v>66.049463414634147</v>
      </c>
      <c r="AS109" s="278">
        <v>66.246878048780502</v>
      </c>
      <c r="AT109" s="278">
        <v>66.430121951219533</v>
      </c>
      <c r="AU109" s="278">
        <v>66.608243902439028</v>
      </c>
      <c r="AV109" s="278">
        <v>66.788804878048794</v>
      </c>
      <c r="AW109" s="278">
        <v>66.974878048780482</v>
      </c>
      <c r="AX109" s="278">
        <v>67.168560975609765</v>
      </c>
      <c r="AY109" s="278">
        <v>67.368487804878058</v>
      </c>
      <c r="AZ109" s="278">
        <v>67.569731707317075</v>
      </c>
      <c r="BA109" s="278">
        <v>67.768292682926841</v>
      </c>
      <c r="BB109" s="278">
        <v>67.963146341463428</v>
      </c>
      <c r="BC109" s="278">
        <v>68.152731707317074</v>
      </c>
      <c r="BD109" s="278">
        <v>68.337414634146356</v>
      </c>
      <c r="BE109" s="278">
        <v>68.517585365853662</v>
      </c>
      <c r="BF109" s="278">
        <v>68.695121951219519</v>
      </c>
      <c r="BG109" s="278">
        <v>68.868487804878058</v>
      </c>
      <c r="BH109" s="278">
        <v>69.038634146341465</v>
      </c>
    </row>
    <row r="110" spans="1:60" ht="15" x14ac:dyDescent="0.25">
      <c r="A110" s="278" t="s">
        <v>605</v>
      </c>
      <c r="B110" s="278" t="s">
        <v>606</v>
      </c>
      <c r="C110" s="278" t="s">
        <v>85</v>
      </c>
      <c r="D110" s="278" t="s">
        <v>86</v>
      </c>
      <c r="E110" s="278">
        <v>41.11123052063472</v>
      </c>
      <c r="F110" s="278">
        <v>41.599185318343132</v>
      </c>
      <c r="G110" s="278">
        <v>42.094280532710613</v>
      </c>
      <c r="H110" s="278">
        <v>42.595354093734244</v>
      </c>
      <c r="I110" s="278">
        <v>43.096057529033907</v>
      </c>
      <c r="J110" s="278">
        <v>43.577940518274417</v>
      </c>
      <c r="K110" s="278">
        <v>44.018564969899863</v>
      </c>
      <c r="L110" s="278">
        <v>44.403354122491635</v>
      </c>
      <c r="M110" s="278">
        <v>44.727865189996272</v>
      </c>
      <c r="N110" s="278">
        <v>44.997560647583519</v>
      </c>
      <c r="O110" s="278">
        <v>45.232639844159834</v>
      </c>
      <c r="P110" s="278">
        <v>45.463162416005531</v>
      </c>
      <c r="Q110" s="278">
        <v>45.719097336987531</v>
      </c>
      <c r="R110" s="278">
        <v>46.022003050260842</v>
      </c>
      <c r="S110" s="278">
        <v>46.382866340990425</v>
      </c>
      <c r="T110" s="278">
        <v>46.807024605662733</v>
      </c>
      <c r="U110" s="278">
        <v>47.289835510835665</v>
      </c>
      <c r="V110" s="278">
        <v>47.80821436614729</v>
      </c>
      <c r="W110" s="278">
        <v>48.33471225478948</v>
      </c>
      <c r="X110" s="278">
        <v>48.848186792744755</v>
      </c>
      <c r="Y110" s="278">
        <v>49.335314451609491</v>
      </c>
      <c r="Z110" s="278">
        <v>49.852383621762606</v>
      </c>
      <c r="AA110" s="278">
        <v>50.294531555816249</v>
      </c>
      <c r="AB110" s="278">
        <v>50.724549102931746</v>
      </c>
      <c r="AC110" s="278">
        <v>51.141212537638296</v>
      </c>
      <c r="AD110" s="278">
        <v>51.535434988162073</v>
      </c>
      <c r="AE110" s="278">
        <v>51.896712633299522</v>
      </c>
      <c r="AF110" s="278">
        <v>52.222652004679723</v>
      </c>
      <c r="AG110" s="278">
        <v>52.509571996825045</v>
      </c>
      <c r="AH110" s="278">
        <v>52.785690558661443</v>
      </c>
      <c r="AI110" s="278">
        <v>53.039285044432795</v>
      </c>
      <c r="AJ110" s="278">
        <v>53.30192787871983</v>
      </c>
      <c r="AK110" s="278">
        <v>53.582540141356553</v>
      </c>
      <c r="AL110" s="278">
        <v>53.885894392285998</v>
      </c>
      <c r="AM110" s="278">
        <v>54.209500629862191</v>
      </c>
      <c r="AN110" s="278">
        <v>54.558190639388094</v>
      </c>
      <c r="AO110" s="278">
        <v>54.930012212031436</v>
      </c>
      <c r="AP110" s="278">
        <v>55.31415871878098</v>
      </c>
      <c r="AQ110" s="278">
        <v>55.71023901666053</v>
      </c>
      <c r="AR110" s="278">
        <v>56.128856207418963</v>
      </c>
      <c r="AS110" s="278">
        <v>56.568866573621222</v>
      </c>
      <c r="AT110" s="278">
        <v>57.04047849797297</v>
      </c>
      <c r="AU110" s="278">
        <v>57.544131175266962</v>
      </c>
      <c r="AV110" s="278">
        <v>58.088491795922344</v>
      </c>
      <c r="AW110" s="278">
        <v>58.661734301177354</v>
      </c>
      <c r="AX110" s="278">
        <v>59.255165368742126</v>
      </c>
      <c r="AY110" s="278">
        <v>59.858146853074494</v>
      </c>
      <c r="AZ110" s="278">
        <v>60.459556501029866</v>
      </c>
      <c r="BA110" s="278">
        <v>61.044044181605493</v>
      </c>
      <c r="BB110" s="278">
        <v>61.599662246856312</v>
      </c>
      <c r="BC110" s="278">
        <v>62.116124493997809</v>
      </c>
      <c r="BD110" s="278">
        <v>62.594242840089507</v>
      </c>
      <c r="BE110" s="278">
        <v>63.040819658081766</v>
      </c>
      <c r="BF110" s="278">
        <v>63.459616858603503</v>
      </c>
      <c r="BG110" s="278">
        <v>63.853121698183728</v>
      </c>
      <c r="BH110" s="278">
        <v>64.222993970503026</v>
      </c>
    </row>
    <row r="111" spans="1:60" ht="15" x14ac:dyDescent="0.25">
      <c r="A111" s="278" t="s">
        <v>276</v>
      </c>
      <c r="B111" s="278" t="s">
        <v>277</v>
      </c>
      <c r="C111" s="278" t="s">
        <v>85</v>
      </c>
      <c r="D111" s="278" t="s">
        <v>86</v>
      </c>
      <c r="E111" s="278"/>
      <c r="F111" s="278"/>
      <c r="G111" s="278"/>
      <c r="H111" s="278"/>
      <c r="I111" s="278"/>
      <c r="J111" s="278"/>
      <c r="K111" s="278"/>
      <c r="L111" s="278"/>
      <c r="M111" s="278"/>
      <c r="N111" s="278"/>
      <c r="O111" s="278"/>
      <c r="P111" s="278"/>
      <c r="Q111" s="278"/>
      <c r="R111" s="278"/>
      <c r="S111" s="278"/>
      <c r="T111" s="278"/>
      <c r="U111" s="278"/>
      <c r="V111" s="278"/>
      <c r="W111" s="278"/>
      <c r="X111" s="278"/>
      <c r="Y111" s="278"/>
      <c r="Z111" s="278"/>
      <c r="AA111" s="278"/>
      <c r="AB111" s="278"/>
      <c r="AC111" s="278"/>
      <c r="AD111" s="278"/>
      <c r="AE111" s="278"/>
      <c r="AF111" s="278"/>
      <c r="AG111" s="278"/>
      <c r="AH111" s="278"/>
      <c r="AI111" s="278"/>
      <c r="AJ111" s="278"/>
      <c r="AK111" s="278"/>
      <c r="AL111" s="278"/>
      <c r="AM111" s="278">
        <v>76.529268292682929</v>
      </c>
      <c r="AN111" s="278"/>
      <c r="AO111" s="278"/>
      <c r="AP111" s="278"/>
      <c r="AQ111" s="278"/>
      <c r="AR111" s="278"/>
      <c r="AS111" s="278"/>
      <c r="AT111" s="278"/>
      <c r="AU111" s="278">
        <v>77.965853658536588</v>
      </c>
      <c r="AV111" s="278"/>
      <c r="AW111" s="278"/>
      <c r="AX111" s="278"/>
      <c r="AY111" s="278"/>
      <c r="AZ111" s="278"/>
      <c r="BA111" s="278"/>
      <c r="BB111" s="278"/>
      <c r="BC111" s="278"/>
      <c r="BD111" s="278"/>
      <c r="BE111" s="278"/>
      <c r="BF111" s="278"/>
      <c r="BG111" s="278"/>
      <c r="BH111" s="278"/>
    </row>
    <row r="112" spans="1:60" ht="15" x14ac:dyDescent="0.25">
      <c r="A112" s="278" t="s">
        <v>278</v>
      </c>
      <c r="B112" s="278" t="s">
        <v>279</v>
      </c>
      <c r="C112" s="278" t="s">
        <v>85</v>
      </c>
      <c r="D112" s="278" t="s">
        <v>86</v>
      </c>
      <c r="E112" s="278">
        <v>41.16951219512196</v>
      </c>
      <c r="F112" s="278">
        <v>41.789024390243902</v>
      </c>
      <c r="G112" s="278">
        <v>42.416439024390243</v>
      </c>
      <c r="H112" s="278">
        <v>43.052243902439031</v>
      </c>
      <c r="I112" s="278">
        <v>43.696951219512208</v>
      </c>
      <c r="J112" s="278">
        <v>44.351560975609758</v>
      </c>
      <c r="K112" s="278">
        <v>45.015585365853667</v>
      </c>
      <c r="L112" s="278">
        <v>45.687024390243906</v>
      </c>
      <c r="M112" s="278">
        <v>46.362390243902446</v>
      </c>
      <c r="N112" s="278">
        <v>47.040658536585369</v>
      </c>
      <c r="O112" s="278">
        <v>47.719756097560982</v>
      </c>
      <c r="P112" s="278">
        <v>48.399121951219513</v>
      </c>
      <c r="Q112" s="278">
        <v>49.077219512195136</v>
      </c>
      <c r="R112" s="278">
        <v>49.749560975609761</v>
      </c>
      <c r="S112" s="278">
        <v>50.411707317073173</v>
      </c>
      <c r="T112" s="278">
        <v>51.055243902439031</v>
      </c>
      <c r="U112" s="278">
        <v>51.676804878048792</v>
      </c>
      <c r="V112" s="278">
        <v>52.270487804878051</v>
      </c>
      <c r="W112" s="278">
        <v>52.83490243902439</v>
      </c>
      <c r="X112" s="278">
        <v>53.366097560975611</v>
      </c>
      <c r="Y112" s="278">
        <v>53.860585365853659</v>
      </c>
      <c r="Z112" s="278">
        <v>54.313414634146348</v>
      </c>
      <c r="AA112" s="278">
        <v>54.729487804878055</v>
      </c>
      <c r="AB112" s="278">
        <v>55.116195121951229</v>
      </c>
      <c r="AC112" s="278">
        <v>55.483463414634144</v>
      </c>
      <c r="AD112" s="278">
        <v>55.843707317073175</v>
      </c>
      <c r="AE112" s="278">
        <v>56.212292682926829</v>
      </c>
      <c r="AF112" s="278">
        <v>56.599707317073182</v>
      </c>
      <c r="AG112" s="278">
        <v>57.01339024390245</v>
      </c>
      <c r="AH112" s="278">
        <v>57.455829268292682</v>
      </c>
      <c r="AI112" s="278">
        <v>57.926536585365859</v>
      </c>
      <c r="AJ112" s="278">
        <v>58.422536585365854</v>
      </c>
      <c r="AK112" s="278">
        <v>58.929414634146347</v>
      </c>
      <c r="AL112" s="278">
        <v>59.436780487804882</v>
      </c>
      <c r="AM112" s="278">
        <v>59.937707317073176</v>
      </c>
      <c r="AN112" s="278">
        <v>60.42475609756098</v>
      </c>
      <c r="AO112" s="278">
        <v>60.892975609756107</v>
      </c>
      <c r="AP112" s="278">
        <v>61.342902439024392</v>
      </c>
      <c r="AQ112" s="278">
        <v>61.775024390243907</v>
      </c>
      <c r="AR112" s="278">
        <v>62.190853658536597</v>
      </c>
      <c r="AS112" s="278">
        <v>62.593390243902448</v>
      </c>
      <c r="AT112" s="278">
        <v>62.985634146341475</v>
      </c>
      <c r="AU112" s="278">
        <v>63.37453658536586</v>
      </c>
      <c r="AV112" s="278">
        <v>63.7649756097561</v>
      </c>
      <c r="AW112" s="278">
        <v>64.158390243902446</v>
      </c>
      <c r="AX112" s="278">
        <v>64.56009756097562</v>
      </c>
      <c r="AY112" s="278">
        <v>64.970902439024414</v>
      </c>
      <c r="AZ112" s="278">
        <v>65.389756097560991</v>
      </c>
      <c r="BA112" s="278">
        <v>65.810658536585379</v>
      </c>
      <c r="BB112" s="278">
        <v>66.230170731707332</v>
      </c>
      <c r="BC112" s="278">
        <v>66.639926829268305</v>
      </c>
      <c r="BD112" s="278">
        <v>67.031658536585368</v>
      </c>
      <c r="BE112" s="278">
        <v>67.400073170731716</v>
      </c>
      <c r="BF112" s="278">
        <v>67.739341463414632</v>
      </c>
      <c r="BG112" s="278">
        <v>68.050024390243919</v>
      </c>
      <c r="BH112" s="278">
        <v>68.332609756097568</v>
      </c>
    </row>
    <row r="113" spans="1:60" ht="15" x14ac:dyDescent="0.25">
      <c r="A113" s="278" t="s">
        <v>280</v>
      </c>
      <c r="B113" s="278" t="s">
        <v>281</v>
      </c>
      <c r="C113" s="278" t="s">
        <v>85</v>
      </c>
      <c r="D113" s="278" t="s">
        <v>86</v>
      </c>
      <c r="E113" s="278"/>
      <c r="F113" s="278"/>
      <c r="G113" s="278"/>
      <c r="H113" s="278"/>
      <c r="I113" s="278"/>
      <c r="J113" s="278"/>
      <c r="K113" s="278"/>
      <c r="L113" s="278"/>
      <c r="M113" s="278"/>
      <c r="N113" s="278"/>
      <c r="O113" s="278"/>
      <c r="P113" s="278"/>
      <c r="Q113" s="278"/>
      <c r="R113" s="278"/>
      <c r="S113" s="278"/>
      <c r="T113" s="278"/>
      <c r="U113" s="278"/>
      <c r="V113" s="278"/>
      <c r="W113" s="278"/>
      <c r="X113" s="278"/>
      <c r="Y113" s="278"/>
      <c r="Z113" s="278"/>
      <c r="AA113" s="278"/>
      <c r="AB113" s="278"/>
      <c r="AC113" s="278"/>
      <c r="AD113" s="278"/>
      <c r="AE113" s="278"/>
      <c r="AF113" s="278"/>
      <c r="AG113" s="278"/>
      <c r="AH113" s="278"/>
      <c r="AI113" s="278"/>
      <c r="AJ113" s="278"/>
      <c r="AK113" s="278"/>
      <c r="AL113" s="278"/>
      <c r="AM113" s="278"/>
      <c r="AN113" s="278"/>
      <c r="AO113" s="278"/>
      <c r="AP113" s="278"/>
      <c r="AQ113" s="278"/>
      <c r="AR113" s="278"/>
      <c r="AS113" s="278"/>
      <c r="AT113" s="278"/>
      <c r="AU113" s="278"/>
      <c r="AV113" s="278"/>
      <c r="AW113" s="278"/>
      <c r="AX113" s="278"/>
      <c r="AY113" s="278"/>
      <c r="AZ113" s="278"/>
      <c r="BA113" s="278"/>
      <c r="BB113" s="278"/>
      <c r="BC113" s="278"/>
      <c r="BD113" s="278"/>
      <c r="BE113" s="278"/>
      <c r="BF113" s="278"/>
      <c r="BG113" s="278"/>
      <c r="BH113" s="278"/>
    </row>
    <row r="114" spans="1:60" ht="15" x14ac:dyDescent="0.25">
      <c r="A114" s="278" t="s">
        <v>282</v>
      </c>
      <c r="B114" s="278" t="s">
        <v>283</v>
      </c>
      <c r="C114" s="278" t="s">
        <v>85</v>
      </c>
      <c r="D114" s="278" t="s">
        <v>86</v>
      </c>
      <c r="E114" s="278">
        <v>69.796512195121963</v>
      </c>
      <c r="F114" s="278">
        <v>69.978268292682927</v>
      </c>
      <c r="G114" s="278">
        <v>70.134073170731725</v>
      </c>
      <c r="H114" s="278">
        <v>70.2729268292683</v>
      </c>
      <c r="I114" s="278">
        <v>70.401292682926837</v>
      </c>
      <c r="J114" s="278">
        <v>70.523146341463416</v>
      </c>
      <c r="K114" s="278">
        <v>70.638439024390266</v>
      </c>
      <c r="L114" s="278">
        <v>70.745146341463425</v>
      </c>
      <c r="M114" s="278">
        <v>70.844292682926834</v>
      </c>
      <c r="N114" s="278">
        <v>70.93787804878049</v>
      </c>
      <c r="O114" s="278">
        <v>71.031439024390252</v>
      </c>
      <c r="P114" s="278">
        <v>71.128536585365865</v>
      </c>
      <c r="Q114" s="278">
        <v>71.232243902439038</v>
      </c>
      <c r="R114" s="278">
        <v>71.345560975609757</v>
      </c>
      <c r="S114" s="278">
        <v>71.472024390243917</v>
      </c>
      <c r="T114" s="278">
        <v>71.616609756097574</v>
      </c>
      <c r="U114" s="278">
        <v>71.782780487804885</v>
      </c>
      <c r="V114" s="278">
        <v>71.969000000000008</v>
      </c>
      <c r="W114" s="278">
        <v>72.173731707317074</v>
      </c>
      <c r="X114" s="278">
        <v>72.393463414634169</v>
      </c>
      <c r="Y114" s="278">
        <v>72.623243902439029</v>
      </c>
      <c r="Z114" s="278">
        <v>72.856097560975627</v>
      </c>
      <c r="AA114" s="278">
        <v>73.088073170731718</v>
      </c>
      <c r="AB114" s="278">
        <v>73.313682926829273</v>
      </c>
      <c r="AC114" s="278">
        <v>73.53146341463416</v>
      </c>
      <c r="AD114" s="278">
        <v>73.742365853658541</v>
      </c>
      <c r="AE114" s="278">
        <v>73.951414634146346</v>
      </c>
      <c r="AF114" s="278">
        <v>74.162536585365871</v>
      </c>
      <c r="AG114" s="278">
        <v>74.377707317073174</v>
      </c>
      <c r="AH114" s="278">
        <v>74.5959024390244</v>
      </c>
      <c r="AI114" s="278">
        <v>74.809097560975616</v>
      </c>
      <c r="AJ114" s="278">
        <v>75.005268292682942</v>
      </c>
      <c r="AK114" s="278">
        <v>75.180951219512195</v>
      </c>
      <c r="AL114" s="278">
        <v>75.336121951219525</v>
      </c>
      <c r="AM114" s="278">
        <v>75.476804878048782</v>
      </c>
      <c r="AN114" s="278">
        <v>75.617560975609777</v>
      </c>
      <c r="AO114" s="278">
        <v>75.831707317073167</v>
      </c>
      <c r="AP114" s="278">
        <v>75.98536585365855</v>
      </c>
      <c r="AQ114" s="278">
        <v>76.180487804878069</v>
      </c>
      <c r="AR114" s="278">
        <v>76.082926829268317</v>
      </c>
      <c r="AS114" s="278">
        <v>76.536585365853668</v>
      </c>
      <c r="AT114" s="278">
        <v>77.134146341463421</v>
      </c>
      <c r="AU114" s="278">
        <v>77.634146341463421</v>
      </c>
      <c r="AV114" s="278">
        <v>78.139024390243904</v>
      </c>
      <c r="AW114" s="278">
        <v>78.53902439024391</v>
      </c>
      <c r="AX114" s="278">
        <v>78.943902439024399</v>
      </c>
      <c r="AY114" s="278">
        <v>79.241463414634154</v>
      </c>
      <c r="AZ114" s="278">
        <v>79.641463414634146</v>
      </c>
      <c r="BA114" s="278">
        <v>80.095121951219525</v>
      </c>
      <c r="BB114" s="278">
        <v>80.190243902439022</v>
      </c>
      <c r="BC114" s="278">
        <v>80.743902439024382</v>
      </c>
      <c r="BD114" s="278">
        <v>80.746341463414637</v>
      </c>
      <c r="BE114" s="278">
        <v>80.846341463414646</v>
      </c>
      <c r="BF114" s="278">
        <v>81</v>
      </c>
      <c r="BG114" s="278">
        <v>81.348780487804873</v>
      </c>
      <c r="BH114" s="278">
        <v>81.502439024390242</v>
      </c>
    </row>
    <row r="115" spans="1:60" ht="15" x14ac:dyDescent="0.25">
      <c r="A115" s="278" t="s">
        <v>284</v>
      </c>
      <c r="B115" s="278" t="s">
        <v>285</v>
      </c>
      <c r="C115" s="278" t="s">
        <v>85</v>
      </c>
      <c r="D115" s="278" t="s">
        <v>86</v>
      </c>
      <c r="E115" s="278">
        <v>44.945512195121957</v>
      </c>
      <c r="F115" s="278">
        <v>45.508951219512198</v>
      </c>
      <c r="G115" s="278">
        <v>46.065804878048787</v>
      </c>
      <c r="H115" s="278">
        <v>46.618073170731712</v>
      </c>
      <c r="I115" s="278">
        <v>47.169804878048787</v>
      </c>
      <c r="J115" s="278">
        <v>47.728146341463422</v>
      </c>
      <c r="K115" s="278">
        <v>48.300756097560978</v>
      </c>
      <c r="L115" s="278">
        <v>48.892219512195126</v>
      </c>
      <c r="M115" s="278">
        <v>49.510585365853665</v>
      </c>
      <c r="N115" s="278">
        <v>50.158341463414644</v>
      </c>
      <c r="O115" s="278">
        <v>50.863975609756103</v>
      </c>
      <c r="P115" s="278">
        <v>51.661585365853661</v>
      </c>
      <c r="Q115" s="278">
        <v>52.544463414634151</v>
      </c>
      <c r="R115" s="278">
        <v>53.478804878048784</v>
      </c>
      <c r="S115" s="278">
        <v>54.410463414634151</v>
      </c>
      <c r="T115" s="278">
        <v>55.212487804878052</v>
      </c>
      <c r="U115" s="278">
        <v>55.730926829268299</v>
      </c>
      <c r="V115" s="278">
        <v>55.896414634146346</v>
      </c>
      <c r="W115" s="278">
        <v>55.711219512195129</v>
      </c>
      <c r="X115" s="278">
        <v>55.239585365853664</v>
      </c>
      <c r="Y115" s="278">
        <v>54.640439024390247</v>
      </c>
      <c r="Z115" s="278">
        <v>54.127878048780495</v>
      </c>
      <c r="AA115" s="278">
        <v>53.899097560975619</v>
      </c>
      <c r="AB115" s="278">
        <v>54.092902439024385</v>
      </c>
      <c r="AC115" s="278">
        <v>54.753878048780493</v>
      </c>
      <c r="AD115" s="278">
        <v>55.871414634146348</v>
      </c>
      <c r="AE115" s="278">
        <v>57.363658536585362</v>
      </c>
      <c r="AF115" s="278">
        <v>59.050317073170739</v>
      </c>
      <c r="AG115" s="278">
        <v>60.761829268292686</v>
      </c>
      <c r="AH115" s="278">
        <v>62.401902439024397</v>
      </c>
      <c r="AI115" s="278">
        <v>63.882878048780498</v>
      </c>
      <c r="AJ115" s="278">
        <v>65.145341463414653</v>
      </c>
      <c r="AK115" s="278">
        <v>66.203512195121959</v>
      </c>
      <c r="AL115" s="278">
        <v>67.078219512195133</v>
      </c>
      <c r="AM115" s="278">
        <v>67.771390243902445</v>
      </c>
      <c r="AN115" s="278">
        <v>68.305926829268302</v>
      </c>
      <c r="AO115" s="278">
        <v>68.722146341463429</v>
      </c>
      <c r="AP115" s="278">
        <v>69.076317073170742</v>
      </c>
      <c r="AQ115" s="278">
        <v>69.41556097560975</v>
      </c>
      <c r="AR115" s="278">
        <v>69.765951219512203</v>
      </c>
      <c r="AS115" s="278">
        <v>70.137195121951223</v>
      </c>
      <c r="AT115" s="278">
        <v>70.521658536585377</v>
      </c>
      <c r="AU115" s="278">
        <v>70.898439024390257</v>
      </c>
      <c r="AV115" s="278">
        <v>71.253853658536599</v>
      </c>
      <c r="AW115" s="278">
        <v>71.593634146341472</v>
      </c>
      <c r="AX115" s="278">
        <v>71.930707317073171</v>
      </c>
      <c r="AY115" s="278">
        <v>72.283634146341456</v>
      </c>
      <c r="AZ115" s="278">
        <v>72.663219512195141</v>
      </c>
      <c r="BA115" s="278">
        <v>73.073097560975611</v>
      </c>
      <c r="BB115" s="278">
        <v>73.509195121951223</v>
      </c>
      <c r="BC115" s="278">
        <v>73.956195121951239</v>
      </c>
      <c r="BD115" s="278">
        <v>74.394609756097566</v>
      </c>
      <c r="BE115" s="278">
        <v>74.802829268292683</v>
      </c>
      <c r="BF115" s="278">
        <v>75.165414634146344</v>
      </c>
      <c r="BG115" s="278">
        <v>75.478195121951231</v>
      </c>
      <c r="BH115" s="278">
        <v>75.742634146341473</v>
      </c>
    </row>
    <row r="116" spans="1:60" ht="15" x14ac:dyDescent="0.25">
      <c r="A116" s="278" t="s">
        <v>286</v>
      </c>
      <c r="B116" s="278" t="s">
        <v>287</v>
      </c>
      <c r="C116" s="278" t="s">
        <v>85</v>
      </c>
      <c r="D116" s="278" t="s">
        <v>86</v>
      </c>
      <c r="E116" s="278">
        <v>48.030682926829272</v>
      </c>
      <c r="F116" s="278">
        <v>49.231634146341463</v>
      </c>
      <c r="G116" s="278">
        <v>50.418365853658543</v>
      </c>
      <c r="H116" s="278">
        <v>51.589414634146351</v>
      </c>
      <c r="I116" s="278">
        <v>52.736829268292688</v>
      </c>
      <c r="J116" s="278">
        <v>53.843121951219516</v>
      </c>
      <c r="K116" s="278">
        <v>54.886414634146348</v>
      </c>
      <c r="L116" s="278">
        <v>55.848804878048782</v>
      </c>
      <c r="M116" s="278">
        <v>56.7179024390244</v>
      </c>
      <c r="N116" s="278">
        <v>57.49234146341464</v>
      </c>
      <c r="O116" s="278">
        <v>58.187682926829275</v>
      </c>
      <c r="P116" s="278">
        <v>58.830585365853665</v>
      </c>
      <c r="Q116" s="278">
        <v>59.441024390243911</v>
      </c>
      <c r="R116" s="278">
        <v>60.021999999999998</v>
      </c>
      <c r="S116" s="278">
        <v>60.56114634146342</v>
      </c>
      <c r="T116" s="278">
        <v>60.996658536585379</v>
      </c>
      <c r="U116" s="278">
        <v>61.248195121951227</v>
      </c>
      <c r="V116" s="278">
        <v>61.281536585365856</v>
      </c>
      <c r="W116" s="278">
        <v>61.106317073170736</v>
      </c>
      <c r="X116" s="278">
        <v>60.773390243902448</v>
      </c>
      <c r="Y116" s="278">
        <v>60.394024390243914</v>
      </c>
      <c r="Z116" s="278">
        <v>60.110048780487816</v>
      </c>
      <c r="AA116" s="278">
        <v>60.038682926829267</v>
      </c>
      <c r="AB116" s="278">
        <v>60.251414634146343</v>
      </c>
      <c r="AC116" s="278">
        <v>60.766829268292689</v>
      </c>
      <c r="AD116" s="278">
        <v>61.549512195121956</v>
      </c>
      <c r="AE116" s="278">
        <v>62.520024390243897</v>
      </c>
      <c r="AF116" s="278">
        <v>63.548512195121958</v>
      </c>
      <c r="AG116" s="278">
        <v>64.524292682926841</v>
      </c>
      <c r="AH116" s="278">
        <v>65.394439024390252</v>
      </c>
      <c r="AI116" s="278">
        <v>66.131756097560981</v>
      </c>
      <c r="AJ116" s="278">
        <v>66.740951219512212</v>
      </c>
      <c r="AK116" s="278">
        <v>67.264439024390256</v>
      </c>
      <c r="AL116" s="278">
        <v>67.73543902439026</v>
      </c>
      <c r="AM116" s="278">
        <v>68.152756097560967</v>
      </c>
      <c r="AN116" s="278">
        <v>68.510268292682937</v>
      </c>
      <c r="AO116" s="278">
        <v>68.797292682926837</v>
      </c>
      <c r="AP116" s="278">
        <v>69.006780487804875</v>
      </c>
      <c r="AQ116" s="278">
        <v>69.138560975609764</v>
      </c>
      <c r="AR116" s="278">
        <v>69.195926829268302</v>
      </c>
      <c r="AS116" s="278">
        <v>69.179317073170736</v>
      </c>
      <c r="AT116" s="278">
        <v>69.09</v>
      </c>
      <c r="AU116" s="278">
        <v>68.942024390243915</v>
      </c>
      <c r="AV116" s="278">
        <v>68.757317073170739</v>
      </c>
      <c r="AW116" s="278">
        <v>68.560121951219514</v>
      </c>
      <c r="AX116" s="278">
        <v>68.381682926829285</v>
      </c>
      <c r="AY116" s="278">
        <v>68.255024390243904</v>
      </c>
      <c r="AZ116" s="278">
        <v>68.196536585365877</v>
      </c>
      <c r="BA116" s="278">
        <v>68.214317073170747</v>
      </c>
      <c r="BB116" s="278">
        <v>68.312463414634152</v>
      </c>
      <c r="BC116" s="278">
        <v>68.482170731707328</v>
      </c>
      <c r="BD116" s="278">
        <v>68.70473170731708</v>
      </c>
      <c r="BE116" s="278">
        <v>68.950756097560983</v>
      </c>
      <c r="BF116" s="278">
        <v>69.195463414634162</v>
      </c>
      <c r="BG116" s="278">
        <v>69.425609756097558</v>
      </c>
      <c r="BH116" s="278">
        <v>69.634609756097561</v>
      </c>
    </row>
    <row r="117" spans="1:60" ht="15" x14ac:dyDescent="0.25">
      <c r="A117" s="278" t="s">
        <v>288</v>
      </c>
      <c r="B117" s="278" t="s">
        <v>289</v>
      </c>
      <c r="C117" s="278" t="s">
        <v>85</v>
      </c>
      <c r="D117" s="278" t="s">
        <v>86</v>
      </c>
      <c r="E117" s="278">
        <v>73.42317073170733</v>
      </c>
      <c r="F117" s="278">
        <v>73.503414634146353</v>
      </c>
      <c r="G117" s="278">
        <v>73.721951219512192</v>
      </c>
      <c r="H117" s="278">
        <v>73.042926829268296</v>
      </c>
      <c r="I117" s="278">
        <v>73.541707317073175</v>
      </c>
      <c r="J117" s="278">
        <v>73.868780487804869</v>
      </c>
      <c r="K117" s="278">
        <v>73.30048780487806</v>
      </c>
      <c r="L117" s="278">
        <v>73.78317073170733</v>
      </c>
      <c r="M117" s="278">
        <v>74.00585365853658</v>
      </c>
      <c r="N117" s="278">
        <v>73.776341463414653</v>
      </c>
      <c r="O117" s="278">
        <v>73.933902439024408</v>
      </c>
      <c r="P117" s="278">
        <v>73.570487804878056</v>
      </c>
      <c r="Q117" s="278">
        <v>74.455853658536597</v>
      </c>
      <c r="R117" s="278">
        <v>74.450975609756114</v>
      </c>
      <c r="S117" s="278">
        <v>74.511707317073189</v>
      </c>
      <c r="T117" s="278">
        <v>75.578780487804877</v>
      </c>
      <c r="U117" s="278">
        <v>76.972195121951231</v>
      </c>
      <c r="V117" s="278">
        <v>76.373658536585353</v>
      </c>
      <c r="W117" s="278">
        <v>76.649268292682933</v>
      </c>
      <c r="X117" s="278">
        <v>76.773170731707324</v>
      </c>
      <c r="Y117" s="278">
        <v>76.84658536585367</v>
      </c>
      <c r="Z117" s="278">
        <v>76.521463414634141</v>
      </c>
      <c r="AA117" s="278">
        <v>77.037804878048789</v>
      </c>
      <c r="AB117" s="278">
        <v>76.845609756097573</v>
      </c>
      <c r="AC117" s="278">
        <v>77.576585365853674</v>
      </c>
      <c r="AD117" s="278">
        <v>77.60243902439025</v>
      </c>
      <c r="AE117" s="278">
        <v>77.990731707317082</v>
      </c>
      <c r="AF117" s="278">
        <v>77.339024390243921</v>
      </c>
      <c r="AG117" s="278">
        <v>77.082926829268303</v>
      </c>
      <c r="AH117" s="278">
        <v>78.140975609756111</v>
      </c>
      <c r="AI117" s="278">
        <v>78.03634146341463</v>
      </c>
      <c r="AJ117" s="278">
        <v>77.991951219512202</v>
      </c>
      <c r="AK117" s="278">
        <v>78.760243902439029</v>
      </c>
      <c r="AL117" s="278">
        <v>78.93463414634148</v>
      </c>
      <c r="AM117" s="278">
        <v>79.24707317073171</v>
      </c>
      <c r="AN117" s="278">
        <v>77.984390243902439</v>
      </c>
      <c r="AO117" s="278">
        <v>78.777804878048798</v>
      </c>
      <c r="AP117" s="278">
        <v>78.885365853658527</v>
      </c>
      <c r="AQ117" s="278">
        <v>79.60243902439025</v>
      </c>
      <c r="AR117" s="278">
        <v>79.351219512195144</v>
      </c>
      <c r="AS117" s="278">
        <v>79.653658536585368</v>
      </c>
      <c r="AT117" s="278">
        <v>80.690243902439036</v>
      </c>
      <c r="AU117" s="278">
        <v>80.502439024390256</v>
      </c>
      <c r="AV117" s="278">
        <v>80.963414634146361</v>
      </c>
      <c r="AW117" s="278">
        <v>80.997560975609773</v>
      </c>
      <c r="AX117" s="278">
        <v>81.502439024390242</v>
      </c>
      <c r="AY117" s="278">
        <v>81.158536585365866</v>
      </c>
      <c r="AZ117" s="278">
        <v>81.45365853658538</v>
      </c>
      <c r="BA117" s="278">
        <v>81.609756097560989</v>
      </c>
      <c r="BB117" s="278">
        <v>81.751219512195135</v>
      </c>
      <c r="BC117" s="278">
        <v>81.89756097560975</v>
      </c>
      <c r="BD117" s="278">
        <v>82.358536585365869</v>
      </c>
      <c r="BE117" s="278">
        <v>82.917073170731712</v>
      </c>
      <c r="BF117" s="278">
        <v>82.060975609756113</v>
      </c>
      <c r="BG117" s="278">
        <v>82.86097560975611</v>
      </c>
      <c r="BH117" s="278">
        <v>82.86097560975611</v>
      </c>
    </row>
    <row r="118" spans="1:60" ht="15" x14ac:dyDescent="0.25">
      <c r="A118" s="278" t="s">
        <v>290</v>
      </c>
      <c r="B118" s="278" t="s">
        <v>291</v>
      </c>
      <c r="C118" s="278" t="s">
        <v>85</v>
      </c>
      <c r="D118" s="278" t="s">
        <v>86</v>
      </c>
      <c r="E118" s="278"/>
      <c r="F118" s="278">
        <v>72.006585365853653</v>
      </c>
      <c r="G118" s="278">
        <v>72.112195121951217</v>
      </c>
      <c r="H118" s="278"/>
      <c r="I118" s="278"/>
      <c r="J118" s="278"/>
      <c r="K118" s="278">
        <v>72.285609756097557</v>
      </c>
      <c r="L118" s="278">
        <v>71.509756097560995</v>
      </c>
      <c r="M118" s="278">
        <v>71.056585365853664</v>
      </c>
      <c r="N118" s="278">
        <v>70.970487804878061</v>
      </c>
      <c r="O118" s="278">
        <v>71.213414634146346</v>
      </c>
      <c r="P118" s="278">
        <v>71.719024390243902</v>
      </c>
      <c r="Q118" s="278">
        <v>71.078048780487819</v>
      </c>
      <c r="R118" s="278">
        <v>71.69341463414635</v>
      </c>
      <c r="S118" s="278">
        <v>71.66170731707318</v>
      </c>
      <c r="T118" s="278">
        <v>72.045121951219514</v>
      </c>
      <c r="U118" s="278">
        <v>72.956097560975621</v>
      </c>
      <c r="V118" s="278">
        <v>72.958536585365863</v>
      </c>
      <c r="W118" s="278">
        <v>73.207317073170728</v>
      </c>
      <c r="X118" s="278">
        <v>73.507317073170739</v>
      </c>
      <c r="Y118" s="278">
        <v>73.87560975609756</v>
      </c>
      <c r="Z118" s="278">
        <v>74.260975609756116</v>
      </c>
      <c r="AA118" s="278">
        <v>74.109756097560989</v>
      </c>
      <c r="AB118" s="278">
        <v>74.458536585365849</v>
      </c>
      <c r="AC118" s="278">
        <v>74.807317073170736</v>
      </c>
      <c r="AD118" s="278">
        <v>75.207317073170742</v>
      </c>
      <c r="AE118" s="278">
        <v>74.956097560975621</v>
      </c>
      <c r="AF118" s="278">
        <v>75.25853658536586</v>
      </c>
      <c r="AG118" s="278">
        <v>74.436585365853674</v>
      </c>
      <c r="AH118" s="278">
        <v>76.307317073170736</v>
      </c>
      <c r="AI118" s="278">
        <v>76.607317073170748</v>
      </c>
      <c r="AJ118" s="278">
        <v>76.758536585365874</v>
      </c>
      <c r="AK118" s="278">
        <v>76.504878048780498</v>
      </c>
      <c r="AL118" s="278">
        <v>77.153658536585368</v>
      </c>
      <c r="AM118" s="278">
        <v>77.402439024390262</v>
      </c>
      <c r="AN118" s="278">
        <v>77.451219512195138</v>
      </c>
      <c r="AO118" s="278">
        <v>78.104878048780506</v>
      </c>
      <c r="AP118" s="278">
        <v>78</v>
      </c>
      <c r="AQ118" s="278">
        <v>78.148780487804871</v>
      </c>
      <c r="AR118" s="278">
        <v>78.658536585365866</v>
      </c>
      <c r="AS118" s="278">
        <v>78.95365853658538</v>
      </c>
      <c r="AT118" s="278">
        <v>79.407317073170745</v>
      </c>
      <c r="AU118" s="278">
        <v>79.451219512195124</v>
      </c>
      <c r="AV118" s="278">
        <v>79.648780487804885</v>
      </c>
      <c r="AW118" s="278">
        <v>80.146341463414643</v>
      </c>
      <c r="AX118" s="278">
        <v>80.151219512195127</v>
      </c>
      <c r="AY118" s="278">
        <v>80.553658536585374</v>
      </c>
      <c r="AZ118" s="278">
        <v>80.504878048780512</v>
      </c>
      <c r="BA118" s="278">
        <v>80.951219512195124</v>
      </c>
      <c r="BB118" s="278">
        <v>81.404878048780489</v>
      </c>
      <c r="BC118" s="278">
        <v>81.60243902439025</v>
      </c>
      <c r="BD118" s="278">
        <v>81.656097560975624</v>
      </c>
      <c r="BE118" s="278">
        <v>81.7048780487805</v>
      </c>
      <c r="BF118" s="278">
        <v>82.056097560975616</v>
      </c>
      <c r="BG118" s="278">
        <v>82.153658536585368</v>
      </c>
      <c r="BH118" s="278">
        <v>82.051219512195118</v>
      </c>
    </row>
    <row r="119" spans="1:60" ht="15" x14ac:dyDescent="0.25">
      <c r="A119" s="278" t="s">
        <v>292</v>
      </c>
      <c r="B119" s="278" t="s">
        <v>293</v>
      </c>
      <c r="C119" s="278" t="s">
        <v>85</v>
      </c>
      <c r="D119" s="278" t="s">
        <v>86</v>
      </c>
      <c r="E119" s="278">
        <v>69.123902439024405</v>
      </c>
      <c r="F119" s="278">
        <v>69.760243902439043</v>
      </c>
      <c r="G119" s="278">
        <v>69.149756097560982</v>
      </c>
      <c r="H119" s="278">
        <v>69.248048780487821</v>
      </c>
      <c r="I119" s="278">
        <v>70.311707317073186</v>
      </c>
      <c r="J119" s="278">
        <v>70.171707317073185</v>
      </c>
      <c r="K119" s="278">
        <v>70.92609756097562</v>
      </c>
      <c r="L119" s="278">
        <v>70.95658536585367</v>
      </c>
      <c r="M119" s="278">
        <v>70.78</v>
      </c>
      <c r="N119" s="278">
        <v>70.81195121951221</v>
      </c>
      <c r="O119" s="278">
        <v>71.558780487804881</v>
      </c>
      <c r="P119" s="278">
        <v>71.806829268292688</v>
      </c>
      <c r="Q119" s="278">
        <v>72.075365853658553</v>
      </c>
      <c r="R119" s="278">
        <v>72.026341463414639</v>
      </c>
      <c r="S119" s="278">
        <v>72.734390243902453</v>
      </c>
      <c r="T119" s="278">
        <v>72.647317073170754</v>
      </c>
      <c r="U119" s="278">
        <v>72.991951219512202</v>
      </c>
      <c r="V119" s="278">
        <v>73.364634146341473</v>
      </c>
      <c r="W119" s="278">
        <v>73.693170731707326</v>
      </c>
      <c r="X119" s="278">
        <v>74.002682926829266</v>
      </c>
      <c r="Y119" s="278">
        <v>73.943170731707326</v>
      </c>
      <c r="Z119" s="278">
        <v>74.353902439024395</v>
      </c>
      <c r="AA119" s="278">
        <v>74.814634146341476</v>
      </c>
      <c r="AB119" s="278">
        <v>74.640243902439025</v>
      </c>
      <c r="AC119" s="278">
        <v>75.389512195121952</v>
      </c>
      <c r="AD119" s="278">
        <v>75.470731707317086</v>
      </c>
      <c r="AE119" s="278">
        <v>75.770731707317069</v>
      </c>
      <c r="AF119" s="278">
        <v>76.219512195121965</v>
      </c>
      <c r="AG119" s="278">
        <v>76.370731707317077</v>
      </c>
      <c r="AH119" s="278">
        <v>76.819512195121973</v>
      </c>
      <c r="AI119" s="278">
        <v>76.970731707317071</v>
      </c>
      <c r="AJ119" s="278">
        <v>77.019512195121948</v>
      </c>
      <c r="AK119" s="278">
        <v>77.419512195121968</v>
      </c>
      <c r="AL119" s="278">
        <v>77.721951219512192</v>
      </c>
      <c r="AM119" s="278">
        <v>77.921951219512209</v>
      </c>
      <c r="AN119" s="278">
        <v>78.170731707317074</v>
      </c>
      <c r="AO119" s="278">
        <v>78.521951219512218</v>
      </c>
      <c r="AP119" s="278">
        <v>78.824390243902442</v>
      </c>
      <c r="AQ119" s="278">
        <v>78.975609756097555</v>
      </c>
      <c r="AR119" s="278">
        <v>79.424390243902437</v>
      </c>
      <c r="AS119" s="278">
        <v>79.778048780487822</v>
      </c>
      <c r="AT119" s="278">
        <v>80.126829268292681</v>
      </c>
      <c r="AU119" s="278">
        <v>80.229268292682946</v>
      </c>
      <c r="AV119" s="278">
        <v>79.982926829268308</v>
      </c>
      <c r="AW119" s="278">
        <v>80.780487804878064</v>
      </c>
      <c r="AX119" s="278">
        <v>80.782926829268291</v>
      </c>
      <c r="AY119" s="278">
        <v>81.282926829268291</v>
      </c>
      <c r="AZ119" s="278">
        <v>81.434146341463418</v>
      </c>
      <c r="BA119" s="278">
        <v>81.48536585365855</v>
      </c>
      <c r="BB119" s="278">
        <v>81.636585365853662</v>
      </c>
      <c r="BC119" s="278">
        <v>82.036585365853668</v>
      </c>
      <c r="BD119" s="278">
        <v>82.187804878048794</v>
      </c>
      <c r="BE119" s="278">
        <v>82.239024390243912</v>
      </c>
      <c r="BF119" s="278">
        <v>82.690243902439022</v>
      </c>
      <c r="BG119" s="278">
        <v>83.090243902439042</v>
      </c>
      <c r="BH119" s="278">
        <v>83.490243902439033</v>
      </c>
    </row>
    <row r="120" spans="1:60" ht="15" x14ac:dyDescent="0.25">
      <c r="A120" s="278" t="s">
        <v>294</v>
      </c>
      <c r="B120" s="278" t="s">
        <v>295</v>
      </c>
      <c r="C120" s="278" t="s">
        <v>85</v>
      </c>
      <c r="D120" s="278" t="s">
        <v>86</v>
      </c>
      <c r="E120" s="278">
        <v>64.308073170731703</v>
      </c>
      <c r="F120" s="278">
        <v>64.876024390243913</v>
      </c>
      <c r="G120" s="278">
        <v>65.396634146341484</v>
      </c>
      <c r="H120" s="278">
        <v>65.871390243902454</v>
      </c>
      <c r="I120" s="278">
        <v>66.305292682926833</v>
      </c>
      <c r="J120" s="278">
        <v>66.699780487804887</v>
      </c>
      <c r="K120" s="278">
        <v>67.057341463414645</v>
      </c>
      <c r="L120" s="278">
        <v>67.382414634146357</v>
      </c>
      <c r="M120" s="278">
        <v>67.683463414634161</v>
      </c>
      <c r="N120" s="278">
        <v>67.969926829268289</v>
      </c>
      <c r="O120" s="278">
        <v>68.251804878048787</v>
      </c>
      <c r="P120" s="278">
        <v>68.540097560975624</v>
      </c>
      <c r="Q120" s="278">
        <v>68.839268292682931</v>
      </c>
      <c r="R120" s="278">
        <v>69.151853658536595</v>
      </c>
      <c r="S120" s="278">
        <v>69.478341463414651</v>
      </c>
      <c r="T120" s="278">
        <v>69.817707317073186</v>
      </c>
      <c r="U120" s="278">
        <v>70.166463414634151</v>
      </c>
      <c r="V120" s="278">
        <v>70.515097560975619</v>
      </c>
      <c r="W120" s="278">
        <v>70.851609756097574</v>
      </c>
      <c r="X120" s="278">
        <v>71.166000000000011</v>
      </c>
      <c r="Y120" s="278">
        <v>71.446292682926838</v>
      </c>
      <c r="Z120" s="278">
        <v>71.681000000000012</v>
      </c>
      <c r="AA120" s="278">
        <v>71.866121951219526</v>
      </c>
      <c r="AB120" s="278">
        <v>72.001634146341473</v>
      </c>
      <c r="AC120" s="278">
        <v>72.088024390243916</v>
      </c>
      <c r="AD120" s="278">
        <v>72.130243902439034</v>
      </c>
      <c r="AE120" s="278">
        <v>72.13570731707317</v>
      </c>
      <c r="AF120" s="278">
        <v>72.115365853658545</v>
      </c>
      <c r="AG120" s="278">
        <v>72.083756097560993</v>
      </c>
      <c r="AH120" s="278">
        <v>72.048926829268311</v>
      </c>
      <c r="AI120" s="278">
        <v>72.015975609756097</v>
      </c>
      <c r="AJ120" s="278">
        <v>71.987536585365859</v>
      </c>
      <c r="AK120" s="278">
        <v>71.962731707317076</v>
      </c>
      <c r="AL120" s="278">
        <v>71.943658536585374</v>
      </c>
      <c r="AM120" s="278">
        <v>71.935365853658539</v>
      </c>
      <c r="AN120" s="278">
        <v>71.942390243902437</v>
      </c>
      <c r="AO120" s="278">
        <v>71.96819512195124</v>
      </c>
      <c r="AP120" s="278">
        <v>72.015707317073179</v>
      </c>
      <c r="AQ120" s="278">
        <v>72.086853658536597</v>
      </c>
      <c r="AR120" s="278">
        <v>72.184658536585374</v>
      </c>
      <c r="AS120" s="278">
        <v>72.313170731707331</v>
      </c>
      <c r="AT120" s="278">
        <v>72.476951219512188</v>
      </c>
      <c r="AU120" s="278">
        <v>72.675024390243905</v>
      </c>
      <c r="AV120" s="278">
        <v>72.90292682926831</v>
      </c>
      <c r="AW120" s="278">
        <v>73.155609756097562</v>
      </c>
      <c r="AX120" s="278">
        <v>73.428024390243905</v>
      </c>
      <c r="AY120" s="278">
        <v>73.715121951219515</v>
      </c>
      <c r="AZ120" s="278">
        <v>74.008780487804898</v>
      </c>
      <c r="BA120" s="278">
        <v>74.300439024390244</v>
      </c>
      <c r="BB120" s="278">
        <v>74.582536585365872</v>
      </c>
      <c r="BC120" s="278">
        <v>74.846487804878066</v>
      </c>
      <c r="BD120" s="278">
        <v>75.085243902439032</v>
      </c>
      <c r="BE120" s="278">
        <v>75.299829268292697</v>
      </c>
      <c r="BF120" s="278">
        <v>75.490268292682927</v>
      </c>
      <c r="BG120" s="278">
        <v>75.658536585365852</v>
      </c>
      <c r="BH120" s="278">
        <v>75.806682926829282</v>
      </c>
    </row>
    <row r="121" spans="1:60" ht="15" x14ac:dyDescent="0.25">
      <c r="A121" s="278" t="s">
        <v>296</v>
      </c>
      <c r="B121" s="278" t="s">
        <v>297</v>
      </c>
      <c r="C121" s="278" t="s">
        <v>85</v>
      </c>
      <c r="D121" s="278" t="s">
        <v>86</v>
      </c>
      <c r="E121" s="278">
        <v>52.685268292682942</v>
      </c>
      <c r="F121" s="278">
        <v>53.47151219512196</v>
      </c>
      <c r="G121" s="278">
        <v>54.251317073170739</v>
      </c>
      <c r="H121" s="278">
        <v>55.025195121951221</v>
      </c>
      <c r="I121" s="278">
        <v>55.792658536585378</v>
      </c>
      <c r="J121" s="278">
        <v>56.552170731707321</v>
      </c>
      <c r="K121" s="278">
        <v>57.30326829268293</v>
      </c>
      <c r="L121" s="278">
        <v>58.043975609756103</v>
      </c>
      <c r="M121" s="278">
        <v>58.772780487804887</v>
      </c>
      <c r="N121" s="278">
        <v>59.487682926829272</v>
      </c>
      <c r="O121" s="278">
        <v>60.190219512195128</v>
      </c>
      <c r="P121" s="278">
        <v>60.881341463414635</v>
      </c>
      <c r="Q121" s="278">
        <v>61.56107317073171</v>
      </c>
      <c r="R121" s="278">
        <v>62.228390243902453</v>
      </c>
      <c r="S121" s="278">
        <v>62.880804878048778</v>
      </c>
      <c r="T121" s="278">
        <v>63.512804878048797</v>
      </c>
      <c r="U121" s="278">
        <v>64.117902439024391</v>
      </c>
      <c r="V121" s="278">
        <v>64.693585365853664</v>
      </c>
      <c r="W121" s="278">
        <v>65.237878048780487</v>
      </c>
      <c r="X121" s="278">
        <v>65.749268292682927</v>
      </c>
      <c r="Y121" s="278">
        <v>66.231292682926849</v>
      </c>
      <c r="Z121" s="278">
        <v>66.6879512195122</v>
      </c>
      <c r="AA121" s="278">
        <v>67.124756097560976</v>
      </c>
      <c r="AB121" s="278">
        <v>67.54570731707318</v>
      </c>
      <c r="AC121" s="278">
        <v>67.950268292682935</v>
      </c>
      <c r="AD121" s="278">
        <v>68.338390243902452</v>
      </c>
      <c r="AE121" s="278">
        <v>68.706560975609776</v>
      </c>
      <c r="AF121" s="278">
        <v>69.049707317073171</v>
      </c>
      <c r="AG121" s="278">
        <v>69.366804878048796</v>
      </c>
      <c r="AH121" s="278">
        <v>69.657365853658533</v>
      </c>
      <c r="AI121" s="278">
        <v>69.920853658536601</v>
      </c>
      <c r="AJ121" s="278">
        <v>70.157317073170745</v>
      </c>
      <c r="AK121" s="278">
        <v>70.372268292682932</v>
      </c>
      <c r="AL121" s="278">
        <v>70.568756097560993</v>
      </c>
      <c r="AM121" s="278">
        <v>70.751243902439029</v>
      </c>
      <c r="AN121" s="278">
        <v>70.925731707317084</v>
      </c>
      <c r="AO121" s="278">
        <v>71.095682926829269</v>
      </c>
      <c r="AP121" s="278">
        <v>71.263560975609764</v>
      </c>
      <c r="AQ121" s="278">
        <v>71.432878048780509</v>
      </c>
      <c r="AR121" s="278">
        <v>71.605097560975622</v>
      </c>
      <c r="AS121" s="278">
        <v>71.779756097560991</v>
      </c>
      <c r="AT121" s="278">
        <v>71.956365853658554</v>
      </c>
      <c r="AU121" s="278">
        <v>72.132487804878053</v>
      </c>
      <c r="AV121" s="278">
        <v>72.304609756097562</v>
      </c>
      <c r="AW121" s="278">
        <v>72.47375609756098</v>
      </c>
      <c r="AX121" s="278">
        <v>72.638902439024392</v>
      </c>
      <c r="AY121" s="278">
        <v>72.80156097560976</v>
      </c>
      <c r="AZ121" s="278">
        <v>72.962195121951225</v>
      </c>
      <c r="BA121" s="278">
        <v>73.12229268292684</v>
      </c>
      <c r="BB121" s="278">
        <v>73.2808536585366</v>
      </c>
      <c r="BC121" s="278">
        <v>73.438390243902447</v>
      </c>
      <c r="BD121" s="278">
        <v>73.593902439024404</v>
      </c>
      <c r="BE121" s="278">
        <v>73.746902439024396</v>
      </c>
      <c r="BF121" s="278">
        <v>73.896926829268295</v>
      </c>
      <c r="BG121" s="278">
        <v>74.044951219512214</v>
      </c>
      <c r="BH121" s="278">
        <v>74.191024390243911</v>
      </c>
    </row>
    <row r="122" spans="1:60" ht="15" x14ac:dyDescent="0.25">
      <c r="A122" s="278" t="s">
        <v>298</v>
      </c>
      <c r="B122" s="278" t="s">
        <v>299</v>
      </c>
      <c r="C122" s="278" t="s">
        <v>85</v>
      </c>
      <c r="D122" s="278" t="s">
        <v>86</v>
      </c>
      <c r="E122" s="278">
        <v>67.666097560975629</v>
      </c>
      <c r="F122" s="278">
        <v>68.31</v>
      </c>
      <c r="G122" s="278">
        <v>68.594878048780501</v>
      </c>
      <c r="H122" s="278">
        <v>69.658048780487832</v>
      </c>
      <c r="I122" s="278">
        <v>70.132439024390251</v>
      </c>
      <c r="J122" s="278">
        <v>70.201951219512196</v>
      </c>
      <c r="K122" s="278">
        <v>70.986585365853671</v>
      </c>
      <c r="L122" s="278">
        <v>71.276585365853663</v>
      </c>
      <c r="M122" s="278">
        <v>71.61121951219512</v>
      </c>
      <c r="N122" s="278">
        <v>71.838780487804883</v>
      </c>
      <c r="O122" s="278">
        <v>71.950243902439027</v>
      </c>
      <c r="P122" s="278">
        <v>72.882926829268314</v>
      </c>
      <c r="Q122" s="278">
        <v>73.506585365853667</v>
      </c>
      <c r="R122" s="278">
        <v>73.757560975609749</v>
      </c>
      <c r="S122" s="278">
        <v>74.393902439024387</v>
      </c>
      <c r="T122" s="278">
        <v>75.057317073170736</v>
      </c>
      <c r="U122" s="278">
        <v>75.456829268292708</v>
      </c>
      <c r="V122" s="278">
        <v>75.898292682926837</v>
      </c>
      <c r="W122" s="278">
        <v>76.038292682926837</v>
      </c>
      <c r="X122" s="278">
        <v>76.337560975609776</v>
      </c>
      <c r="Y122" s="278">
        <v>76.091707317073173</v>
      </c>
      <c r="Z122" s="278">
        <v>76.41439024390246</v>
      </c>
      <c r="AA122" s="278">
        <v>76.922926829268306</v>
      </c>
      <c r="AB122" s="278">
        <v>76.961463414634167</v>
      </c>
      <c r="AC122" s="278">
        <v>77.365365853658531</v>
      </c>
      <c r="AD122" s="278">
        <v>77.65048780487804</v>
      </c>
      <c r="AE122" s="278">
        <v>78.064634146341476</v>
      </c>
      <c r="AF122" s="278">
        <v>78.483658536585381</v>
      </c>
      <c r="AG122" s="278">
        <v>78.399268292682933</v>
      </c>
      <c r="AH122" s="278">
        <v>78.818048780487814</v>
      </c>
      <c r="AI122" s="278">
        <v>78.836829268292689</v>
      </c>
      <c r="AJ122" s="278">
        <v>79.100731707317081</v>
      </c>
      <c r="AK122" s="278">
        <v>79.153902439024392</v>
      </c>
      <c r="AL122" s="278">
        <v>79.293658536585369</v>
      </c>
      <c r="AM122" s="278">
        <v>79.687073170731708</v>
      </c>
      <c r="AN122" s="278">
        <v>79.536341463414658</v>
      </c>
      <c r="AO122" s="278">
        <v>80.200243902439041</v>
      </c>
      <c r="AP122" s="278">
        <v>80.424146341463413</v>
      </c>
      <c r="AQ122" s="278">
        <v>80.501463414634159</v>
      </c>
      <c r="AR122" s="278">
        <v>80.570731707317094</v>
      </c>
      <c r="AS122" s="278">
        <v>81.076097560975626</v>
      </c>
      <c r="AT122" s="278">
        <v>81.417073170731712</v>
      </c>
      <c r="AU122" s="278">
        <v>81.563414634146341</v>
      </c>
      <c r="AV122" s="278">
        <v>81.760000000000005</v>
      </c>
      <c r="AW122" s="278">
        <v>82.03024390243904</v>
      </c>
      <c r="AX122" s="278">
        <v>81.925121951219523</v>
      </c>
      <c r="AY122" s="278">
        <v>82.321951219512201</v>
      </c>
      <c r="AZ122" s="278">
        <v>82.507073170731715</v>
      </c>
      <c r="BA122" s="278">
        <v>82.587560975609776</v>
      </c>
      <c r="BB122" s="278">
        <v>82.931463414634152</v>
      </c>
      <c r="BC122" s="278">
        <v>82.842682926829269</v>
      </c>
      <c r="BD122" s="278">
        <v>82.591219512195138</v>
      </c>
      <c r="BE122" s="278">
        <v>83.096097560975608</v>
      </c>
      <c r="BF122" s="278">
        <v>83.331951219512206</v>
      </c>
      <c r="BG122" s="278">
        <v>83.5878048780488</v>
      </c>
      <c r="BH122" s="278">
        <v>83.84365853658538</v>
      </c>
    </row>
    <row r="123" spans="1:60" ht="15" x14ac:dyDescent="0.25">
      <c r="A123" s="278" t="s">
        <v>300</v>
      </c>
      <c r="B123" s="278" t="s">
        <v>301</v>
      </c>
      <c r="C123" s="278" t="s">
        <v>85</v>
      </c>
      <c r="D123" s="278" t="s">
        <v>86</v>
      </c>
      <c r="E123" s="278">
        <v>58.367585365853671</v>
      </c>
      <c r="F123" s="278">
        <v>58.781585365853665</v>
      </c>
      <c r="G123" s="278">
        <v>59.199073170731715</v>
      </c>
      <c r="H123" s="278">
        <v>59.618560975609761</v>
      </c>
      <c r="I123" s="278">
        <v>60.036048780487818</v>
      </c>
      <c r="J123" s="278">
        <v>60.449024390243906</v>
      </c>
      <c r="K123" s="278">
        <v>60.852000000000004</v>
      </c>
      <c r="L123" s="278">
        <v>61.23948780487806</v>
      </c>
      <c r="M123" s="278">
        <v>61.608975609756108</v>
      </c>
      <c r="N123" s="278">
        <v>61.95646341463415</v>
      </c>
      <c r="O123" s="278">
        <v>62.276463414634158</v>
      </c>
      <c r="P123" s="278">
        <v>62.564951219512203</v>
      </c>
      <c r="Q123" s="278">
        <v>62.824951219512208</v>
      </c>
      <c r="R123" s="278">
        <v>63.060439024390249</v>
      </c>
      <c r="S123" s="278">
        <v>63.279926829268312</v>
      </c>
      <c r="T123" s="278">
        <v>63.492365853658548</v>
      </c>
      <c r="U123" s="278">
        <v>63.709756097560991</v>
      </c>
      <c r="V123" s="278">
        <v>63.940585365853671</v>
      </c>
      <c r="W123" s="278">
        <v>64.191902439024403</v>
      </c>
      <c r="X123" s="278">
        <v>64.466731707317081</v>
      </c>
      <c r="Y123" s="278">
        <v>66.624390243902454</v>
      </c>
      <c r="Z123" s="278">
        <v>66.706097560975621</v>
      </c>
      <c r="AA123" s="278">
        <v>66.787804878048803</v>
      </c>
      <c r="AB123" s="278">
        <v>67.662195121951228</v>
      </c>
      <c r="AC123" s="278">
        <v>68.536585365853668</v>
      </c>
      <c r="AD123" s="278">
        <v>68.536585365853668</v>
      </c>
      <c r="AE123" s="278">
        <v>68.913414634146335</v>
      </c>
      <c r="AF123" s="278">
        <v>69.290243902439045</v>
      </c>
      <c r="AG123" s="278">
        <v>68.848780487804873</v>
      </c>
      <c r="AH123" s="278">
        <v>68.29024390243903</v>
      </c>
      <c r="AI123" s="278">
        <v>68.336585365853651</v>
      </c>
      <c r="AJ123" s="278">
        <v>67.982926829268308</v>
      </c>
      <c r="AK123" s="278">
        <v>67.731707317073187</v>
      </c>
      <c r="AL123" s="278">
        <v>66.726829268292704</v>
      </c>
      <c r="AM123" s="278">
        <v>65.673170731707316</v>
      </c>
      <c r="AN123" s="278">
        <v>64.919512195121968</v>
      </c>
      <c r="AO123" s="278">
        <v>64.109756097560989</v>
      </c>
      <c r="AP123" s="278">
        <v>64.463414634146346</v>
      </c>
      <c r="AQ123" s="278">
        <v>64.560975609756113</v>
      </c>
      <c r="AR123" s="278">
        <v>65.519512195121962</v>
      </c>
      <c r="AS123" s="278">
        <v>65.51707317073172</v>
      </c>
      <c r="AT123" s="278">
        <v>65.768292682926827</v>
      </c>
      <c r="AU123" s="278">
        <v>65.968292682926844</v>
      </c>
      <c r="AV123" s="278">
        <v>65.865853658536594</v>
      </c>
      <c r="AW123" s="278">
        <v>65.887804878048783</v>
      </c>
      <c r="AX123" s="278">
        <v>65.909756097560987</v>
      </c>
      <c r="AY123" s="278">
        <v>66.160975609756107</v>
      </c>
      <c r="AZ123" s="278">
        <v>66.504878048780498</v>
      </c>
      <c r="BA123" s="278">
        <v>67.021951219512204</v>
      </c>
      <c r="BB123" s="278">
        <v>68.429268292682934</v>
      </c>
      <c r="BC123" s="278">
        <v>68.295365853658538</v>
      </c>
      <c r="BD123" s="278">
        <v>68.98</v>
      </c>
      <c r="BE123" s="278">
        <v>69.61</v>
      </c>
      <c r="BF123" s="278">
        <v>70.45</v>
      </c>
      <c r="BG123" s="278">
        <v>71.62</v>
      </c>
      <c r="BH123" s="278">
        <v>72</v>
      </c>
    </row>
    <row r="124" spans="1:60" ht="15" x14ac:dyDescent="0.25">
      <c r="A124" s="278" t="s">
        <v>302</v>
      </c>
      <c r="B124" s="278" t="s">
        <v>303</v>
      </c>
      <c r="C124" s="278" t="s">
        <v>85</v>
      </c>
      <c r="D124" s="278" t="s">
        <v>86</v>
      </c>
      <c r="E124" s="278">
        <v>46.362414634146347</v>
      </c>
      <c r="F124" s="278">
        <v>47.013000000000005</v>
      </c>
      <c r="G124" s="278">
        <v>47.652243902439032</v>
      </c>
      <c r="H124" s="278">
        <v>48.269268292682931</v>
      </c>
      <c r="I124" s="278">
        <v>48.860609756097567</v>
      </c>
      <c r="J124" s="278">
        <v>49.42826829268293</v>
      </c>
      <c r="K124" s="278">
        <v>49.981682926829272</v>
      </c>
      <c r="L124" s="278">
        <v>50.532731707317083</v>
      </c>
      <c r="M124" s="278">
        <v>51.091804878048791</v>
      </c>
      <c r="N124" s="278">
        <v>51.659878048780492</v>
      </c>
      <c r="O124" s="278">
        <v>52.236463414634152</v>
      </c>
      <c r="P124" s="278">
        <v>52.815097560975616</v>
      </c>
      <c r="Q124" s="278">
        <v>53.389829268292686</v>
      </c>
      <c r="R124" s="278">
        <v>53.953170731707331</v>
      </c>
      <c r="S124" s="278">
        <v>54.504121951219517</v>
      </c>
      <c r="T124" s="278">
        <v>55.047658536585374</v>
      </c>
      <c r="U124" s="278">
        <v>55.595756097560979</v>
      </c>
      <c r="V124" s="278">
        <v>56.150878048780498</v>
      </c>
      <c r="W124" s="278">
        <v>56.707439024390247</v>
      </c>
      <c r="X124" s="278">
        <v>57.249390243902447</v>
      </c>
      <c r="Y124" s="278">
        <v>57.758146341463423</v>
      </c>
      <c r="Z124" s="278">
        <v>58.212634146341465</v>
      </c>
      <c r="AA124" s="278">
        <v>58.58985365853659</v>
      </c>
      <c r="AB124" s="278">
        <v>58.870756097560985</v>
      </c>
      <c r="AC124" s="278">
        <v>59.040390243902451</v>
      </c>
      <c r="AD124" s="278">
        <v>59.084731707317076</v>
      </c>
      <c r="AE124" s="278">
        <v>58.996756097560983</v>
      </c>
      <c r="AF124" s="278">
        <v>58.787536585365864</v>
      </c>
      <c r="AG124" s="278">
        <v>58.471219512195127</v>
      </c>
      <c r="AH124" s="278">
        <v>58.057926829268297</v>
      </c>
      <c r="AI124" s="278">
        <v>57.54682926829269</v>
      </c>
      <c r="AJ124" s="278">
        <v>56.930609756097567</v>
      </c>
      <c r="AK124" s="278">
        <v>56.225878048780487</v>
      </c>
      <c r="AL124" s="278">
        <v>55.463682926829271</v>
      </c>
      <c r="AM124" s="278">
        <v>54.684073170731715</v>
      </c>
      <c r="AN124" s="278">
        <v>53.92356097560976</v>
      </c>
      <c r="AO124" s="278">
        <v>53.215097560975607</v>
      </c>
      <c r="AP124" s="278">
        <v>52.595048780487808</v>
      </c>
      <c r="AQ124" s="278">
        <v>52.10775609756098</v>
      </c>
      <c r="AR124" s="278">
        <v>51.801048780487811</v>
      </c>
      <c r="AS124" s="278">
        <v>51.740926829268297</v>
      </c>
      <c r="AT124" s="278">
        <v>51.987853658536594</v>
      </c>
      <c r="AU124" s="278">
        <v>52.542756097560982</v>
      </c>
      <c r="AV124" s="278">
        <v>53.384512195121964</v>
      </c>
      <c r="AW124" s="278">
        <v>54.478951219512197</v>
      </c>
      <c r="AX124" s="278">
        <v>55.780219512195124</v>
      </c>
      <c r="AY124" s="278">
        <v>57.227975609756108</v>
      </c>
      <c r="AZ124" s="278">
        <v>58.739073170731707</v>
      </c>
      <c r="BA124" s="278">
        <v>60.22856097560976</v>
      </c>
      <c r="BB124" s="278">
        <v>61.631634146341476</v>
      </c>
      <c r="BC124" s="278">
        <v>62.888146341463425</v>
      </c>
      <c r="BD124" s="278">
        <v>63.960585365853667</v>
      </c>
      <c r="BE124" s="278">
        <v>64.859926829268304</v>
      </c>
      <c r="BF124" s="278">
        <v>65.603073170731719</v>
      </c>
      <c r="BG124" s="278">
        <v>66.194146341463409</v>
      </c>
      <c r="BH124" s="278">
        <v>66.645658536585373</v>
      </c>
    </row>
    <row r="125" spans="1:60" ht="15" x14ac:dyDescent="0.25">
      <c r="A125" s="278" t="s">
        <v>304</v>
      </c>
      <c r="B125" s="278" t="s">
        <v>305</v>
      </c>
      <c r="C125" s="278" t="s">
        <v>85</v>
      </c>
      <c r="D125" s="278" t="s">
        <v>86</v>
      </c>
      <c r="E125" s="278">
        <v>56.128073170731717</v>
      </c>
      <c r="F125" s="278">
        <v>56.564121951219512</v>
      </c>
      <c r="G125" s="278">
        <v>57.002658536585372</v>
      </c>
      <c r="H125" s="278">
        <v>57.443195121951234</v>
      </c>
      <c r="I125" s="278">
        <v>57.882243902439036</v>
      </c>
      <c r="J125" s="278">
        <v>58.31526829268293</v>
      </c>
      <c r="K125" s="278">
        <v>58.738292682926833</v>
      </c>
      <c r="L125" s="278">
        <v>59.146317073170742</v>
      </c>
      <c r="M125" s="278">
        <v>59.535853658536595</v>
      </c>
      <c r="N125" s="278">
        <v>59.903878048780498</v>
      </c>
      <c r="O125" s="278">
        <v>60.244902439024393</v>
      </c>
      <c r="P125" s="278">
        <v>60.554414634146347</v>
      </c>
      <c r="Q125" s="278">
        <v>60.835414634146353</v>
      </c>
      <c r="R125" s="278">
        <v>61.0929024390244</v>
      </c>
      <c r="S125" s="278">
        <v>61.332902439024394</v>
      </c>
      <c r="T125" s="278">
        <v>61.564853658536599</v>
      </c>
      <c r="U125" s="278">
        <v>61.797243902439028</v>
      </c>
      <c r="V125" s="278">
        <v>62.040073170731716</v>
      </c>
      <c r="W125" s="278">
        <v>62.300902439024391</v>
      </c>
      <c r="X125" s="278">
        <v>62.585756097560989</v>
      </c>
      <c r="Y125" s="278">
        <v>62.903780487804887</v>
      </c>
      <c r="Z125" s="278">
        <v>63.263634146341467</v>
      </c>
      <c r="AA125" s="278">
        <v>63.658878048780494</v>
      </c>
      <c r="AB125" s="278">
        <v>64.077512195121955</v>
      </c>
      <c r="AC125" s="278">
        <v>64.5049268292683</v>
      </c>
      <c r="AD125" s="278">
        <v>64.918951219512209</v>
      </c>
      <c r="AE125" s="278">
        <v>65.293780487804881</v>
      </c>
      <c r="AF125" s="278">
        <v>65.611195121951226</v>
      </c>
      <c r="AG125" s="278">
        <v>65.858585365853671</v>
      </c>
      <c r="AH125" s="278">
        <v>67.907317073170745</v>
      </c>
      <c r="AI125" s="278">
        <v>68.297560975609755</v>
      </c>
      <c r="AJ125" s="278">
        <v>68.551219512195132</v>
      </c>
      <c r="AK125" s="278">
        <v>68.10243902439025</v>
      </c>
      <c r="AL125" s="278">
        <v>67.192682926829278</v>
      </c>
      <c r="AM125" s="278">
        <v>66.03902439024391</v>
      </c>
      <c r="AN125" s="278">
        <v>65.79024390243903</v>
      </c>
      <c r="AO125" s="278">
        <v>66.543902439024407</v>
      </c>
      <c r="AP125" s="278">
        <v>66.892682926829266</v>
      </c>
      <c r="AQ125" s="278">
        <v>67.051219512195132</v>
      </c>
      <c r="AR125" s="278">
        <v>68.656097560975624</v>
      </c>
      <c r="AS125" s="278">
        <v>68.558536585365871</v>
      </c>
      <c r="AT125" s="278">
        <v>68.707317073170728</v>
      </c>
      <c r="AU125" s="278">
        <v>68.15609756097561</v>
      </c>
      <c r="AV125" s="278">
        <v>68.256097560975618</v>
      </c>
      <c r="AW125" s="278">
        <v>68.153658536585368</v>
      </c>
      <c r="AX125" s="278">
        <v>67.956097560975621</v>
      </c>
      <c r="AY125" s="278">
        <v>67.695121951219505</v>
      </c>
      <c r="AZ125" s="278">
        <v>67.895121951219522</v>
      </c>
      <c r="BA125" s="278">
        <v>68.451219512195124</v>
      </c>
      <c r="BB125" s="278">
        <v>69.102439024390264</v>
      </c>
      <c r="BC125" s="278">
        <v>69.3</v>
      </c>
      <c r="BD125" s="278">
        <v>69.60243902439025</v>
      </c>
      <c r="BE125" s="278">
        <v>70.002439024390242</v>
      </c>
      <c r="BF125" s="278">
        <v>70.202439024390245</v>
      </c>
      <c r="BG125" s="278">
        <v>70.402439024390247</v>
      </c>
      <c r="BH125" s="278">
        <v>70.651219512195127</v>
      </c>
    </row>
    <row r="126" spans="1:60" ht="15" x14ac:dyDescent="0.25">
      <c r="A126" s="278" t="s">
        <v>306</v>
      </c>
      <c r="B126" s="278" t="s">
        <v>307</v>
      </c>
      <c r="C126" s="278" t="s">
        <v>85</v>
      </c>
      <c r="D126" s="278" t="s">
        <v>86</v>
      </c>
      <c r="E126" s="278">
        <v>41.232024390243915</v>
      </c>
      <c r="F126" s="278">
        <v>41.357682926829277</v>
      </c>
      <c r="G126" s="278">
        <v>41.517439024390242</v>
      </c>
      <c r="H126" s="278">
        <v>41.702780487804887</v>
      </c>
      <c r="I126" s="278">
        <v>41.885609756097566</v>
      </c>
      <c r="J126" s="278">
        <v>42.075756097560983</v>
      </c>
      <c r="K126" s="278">
        <v>42.289463414634149</v>
      </c>
      <c r="L126" s="278">
        <v>42.476121951219518</v>
      </c>
      <c r="M126" s="278">
        <v>42.539682926829265</v>
      </c>
      <c r="N126" s="278">
        <v>42.361682926829275</v>
      </c>
      <c r="O126" s="278">
        <v>41.571195121951227</v>
      </c>
      <c r="P126" s="278">
        <v>39.73329268292683</v>
      </c>
      <c r="Q126" s="278">
        <v>36.757243902439029</v>
      </c>
      <c r="R126" s="278">
        <v>32.81287804878049</v>
      </c>
      <c r="S126" s="278">
        <v>28.258487804878055</v>
      </c>
      <c r="T126" s="278">
        <v>23.884536585365858</v>
      </c>
      <c r="U126" s="278">
        <v>20.656512195121952</v>
      </c>
      <c r="V126" s="278">
        <v>19.26551219512195</v>
      </c>
      <c r="W126" s="278">
        <v>20.064926829268295</v>
      </c>
      <c r="X126" s="278">
        <v>23.029097560975611</v>
      </c>
      <c r="Y126" s="278">
        <v>27.7389756097561</v>
      </c>
      <c r="Z126" s="278">
        <v>33.449926829268293</v>
      </c>
      <c r="AA126" s="278">
        <v>39.174317073170741</v>
      </c>
      <c r="AB126" s="278">
        <v>44.119243902439031</v>
      </c>
      <c r="AC126" s="278">
        <v>47.923487804878057</v>
      </c>
      <c r="AD126" s="278">
        <v>50.438121951219514</v>
      </c>
      <c r="AE126" s="278">
        <v>51.790463414634146</v>
      </c>
      <c r="AF126" s="278">
        <v>52.47</v>
      </c>
      <c r="AG126" s="278">
        <v>52.895195121951218</v>
      </c>
      <c r="AH126" s="278">
        <v>53.208682926829269</v>
      </c>
      <c r="AI126" s="278">
        <v>53.510073170731715</v>
      </c>
      <c r="AJ126" s="278">
        <v>53.836341463414634</v>
      </c>
      <c r="AK126" s="278">
        <v>54.150780487804887</v>
      </c>
      <c r="AL126" s="278">
        <v>54.441756097560983</v>
      </c>
      <c r="AM126" s="278">
        <v>54.75021951219513</v>
      </c>
      <c r="AN126" s="278">
        <v>55.121658536585372</v>
      </c>
      <c r="AO126" s="278">
        <v>55.586024390243907</v>
      </c>
      <c r="AP126" s="278">
        <v>56.143853658536585</v>
      </c>
      <c r="AQ126" s="278">
        <v>56.791609756097564</v>
      </c>
      <c r="AR126" s="278">
        <v>57.528804878048788</v>
      </c>
      <c r="AS126" s="278">
        <v>58.350878048780494</v>
      </c>
      <c r="AT126" s="278">
        <v>59.247268292682932</v>
      </c>
      <c r="AU126" s="278">
        <v>60.187487804878053</v>
      </c>
      <c r="AV126" s="278">
        <v>61.137585365853667</v>
      </c>
      <c r="AW126" s="278">
        <v>62.073609756097568</v>
      </c>
      <c r="AX126" s="278">
        <v>62.969219512195131</v>
      </c>
      <c r="AY126" s="278">
        <v>63.802097560975625</v>
      </c>
      <c r="AZ126" s="278">
        <v>64.566341463414631</v>
      </c>
      <c r="BA126" s="278">
        <v>65.258487804878058</v>
      </c>
      <c r="BB126" s="278">
        <v>65.875975609756097</v>
      </c>
      <c r="BC126" s="278">
        <v>66.419682926829267</v>
      </c>
      <c r="BD126" s="278">
        <v>66.89739024390245</v>
      </c>
      <c r="BE126" s="278">
        <v>67.327390243902443</v>
      </c>
      <c r="BF126" s="278">
        <v>67.728024390243903</v>
      </c>
      <c r="BG126" s="278">
        <v>68.106243902439019</v>
      </c>
      <c r="BH126" s="278">
        <v>68.47204878048781</v>
      </c>
    </row>
    <row r="127" spans="1:60" ht="15" x14ac:dyDescent="0.25">
      <c r="A127" s="278" t="s">
        <v>308</v>
      </c>
      <c r="B127" s="278" t="s">
        <v>309</v>
      </c>
      <c r="C127" s="278" t="s">
        <v>85</v>
      </c>
      <c r="D127" s="278" t="s">
        <v>86</v>
      </c>
      <c r="E127" s="278">
        <v>49.215975609756107</v>
      </c>
      <c r="F127" s="278">
        <v>49.74368292682928</v>
      </c>
      <c r="G127" s="278">
        <v>50.274292682926827</v>
      </c>
      <c r="H127" s="278">
        <v>50.797780487804886</v>
      </c>
      <c r="I127" s="278">
        <v>51.307682926829273</v>
      </c>
      <c r="J127" s="278">
        <v>51.808512195121956</v>
      </c>
      <c r="K127" s="278">
        <v>52.307804878048785</v>
      </c>
      <c r="L127" s="278">
        <v>52.81465853658537</v>
      </c>
      <c r="M127" s="278">
        <v>53.330560975609764</v>
      </c>
      <c r="N127" s="278">
        <v>53.84756097560976</v>
      </c>
      <c r="O127" s="278">
        <v>54.351121951219518</v>
      </c>
      <c r="P127" s="278">
        <v>54.823707317073172</v>
      </c>
      <c r="Q127" s="278">
        <v>55.250804878048783</v>
      </c>
      <c r="R127" s="278">
        <v>55.622341463414642</v>
      </c>
      <c r="S127" s="278">
        <v>55.93480487804878</v>
      </c>
      <c r="T127" s="278">
        <v>56.18673170731708</v>
      </c>
      <c r="U127" s="278">
        <v>56.379146341463418</v>
      </c>
      <c r="V127" s="278">
        <v>56.528073170731716</v>
      </c>
      <c r="W127" s="278">
        <v>56.653000000000006</v>
      </c>
      <c r="X127" s="278">
        <v>56.769414634146351</v>
      </c>
      <c r="Y127" s="278">
        <v>56.895219512195126</v>
      </c>
      <c r="Z127" s="278">
        <v>57.046365853658543</v>
      </c>
      <c r="AA127" s="278">
        <v>57.233780487804886</v>
      </c>
      <c r="AB127" s="278">
        <v>57.462926829268298</v>
      </c>
      <c r="AC127" s="278">
        <v>57.74129268292684</v>
      </c>
      <c r="AD127" s="278">
        <v>58.07485365853659</v>
      </c>
      <c r="AE127" s="278">
        <v>58.466097560975619</v>
      </c>
      <c r="AF127" s="278">
        <v>58.902609756097561</v>
      </c>
      <c r="AG127" s="278">
        <v>59.37048780487806</v>
      </c>
      <c r="AH127" s="278">
        <v>59.858341463414646</v>
      </c>
      <c r="AI127" s="278">
        <v>60.350829268292685</v>
      </c>
      <c r="AJ127" s="278">
        <v>60.83458536585367</v>
      </c>
      <c r="AK127" s="278">
        <v>61.299731707317086</v>
      </c>
      <c r="AL127" s="278">
        <v>61.737292682926828</v>
      </c>
      <c r="AM127" s="278">
        <v>62.139780487804885</v>
      </c>
      <c r="AN127" s="278">
        <v>62.505658536585365</v>
      </c>
      <c r="AO127" s="278">
        <v>62.837317073170745</v>
      </c>
      <c r="AP127" s="278">
        <v>63.144609756097566</v>
      </c>
      <c r="AQ127" s="278">
        <v>63.432902439024396</v>
      </c>
      <c r="AR127" s="278">
        <v>63.702609756097566</v>
      </c>
      <c r="AS127" s="278">
        <v>63.95068292682928</v>
      </c>
      <c r="AT127" s="278">
        <v>64.173121951219514</v>
      </c>
      <c r="AU127" s="278">
        <v>64.366463414634154</v>
      </c>
      <c r="AV127" s="278">
        <v>64.530731707317088</v>
      </c>
      <c r="AW127" s="278">
        <v>64.669902439024384</v>
      </c>
      <c r="AX127" s="278">
        <v>64.786975609756098</v>
      </c>
      <c r="AY127" s="278">
        <v>64.888414634146358</v>
      </c>
      <c r="AZ127" s="278">
        <v>64.980707317073183</v>
      </c>
      <c r="BA127" s="278">
        <v>65.072390243902447</v>
      </c>
      <c r="BB127" s="278">
        <v>65.169000000000011</v>
      </c>
      <c r="BC127" s="278">
        <v>65.277560975609774</v>
      </c>
      <c r="BD127" s="278">
        <v>65.402658536585363</v>
      </c>
      <c r="BE127" s="278">
        <v>65.543853658536591</v>
      </c>
      <c r="BF127" s="278">
        <v>65.700170731707317</v>
      </c>
      <c r="BG127" s="278">
        <v>65.870609756097565</v>
      </c>
      <c r="BH127" s="278">
        <v>66.052195121951215</v>
      </c>
    </row>
    <row r="128" spans="1:60" ht="15" x14ac:dyDescent="0.25">
      <c r="A128" s="278" t="s">
        <v>310</v>
      </c>
      <c r="B128" s="278" t="s">
        <v>311</v>
      </c>
      <c r="C128" s="278" t="s">
        <v>85</v>
      </c>
      <c r="D128" s="278" t="s">
        <v>86</v>
      </c>
      <c r="E128" s="278"/>
      <c r="F128" s="278"/>
      <c r="G128" s="278"/>
      <c r="H128" s="278"/>
      <c r="I128" s="278"/>
      <c r="J128" s="278"/>
      <c r="K128" s="278"/>
      <c r="L128" s="278"/>
      <c r="M128" s="278"/>
      <c r="N128" s="278"/>
      <c r="O128" s="278"/>
      <c r="P128" s="278"/>
      <c r="Q128" s="278"/>
      <c r="R128" s="278"/>
      <c r="S128" s="278"/>
      <c r="T128" s="278"/>
      <c r="U128" s="278"/>
      <c r="V128" s="278"/>
      <c r="W128" s="278"/>
      <c r="X128" s="278"/>
      <c r="Y128" s="278"/>
      <c r="Z128" s="278"/>
      <c r="AA128" s="278">
        <v>63.951219512195138</v>
      </c>
      <c r="AB128" s="278"/>
      <c r="AC128" s="278"/>
      <c r="AD128" s="278"/>
      <c r="AE128" s="278"/>
      <c r="AF128" s="278">
        <v>65.951219512195124</v>
      </c>
      <c r="AG128" s="278"/>
      <c r="AH128" s="278"/>
      <c r="AI128" s="278"/>
      <c r="AJ128" s="278"/>
      <c r="AK128" s="278">
        <v>67.951219512195138</v>
      </c>
      <c r="AL128" s="278"/>
      <c r="AM128" s="278"/>
      <c r="AN128" s="278"/>
      <c r="AO128" s="278"/>
      <c r="AP128" s="278">
        <v>70.036341463414644</v>
      </c>
      <c r="AQ128" s="278"/>
      <c r="AR128" s="278"/>
      <c r="AS128" s="278"/>
      <c r="AT128" s="278"/>
      <c r="AU128" s="278">
        <v>71.336585365853665</v>
      </c>
      <c r="AV128" s="278"/>
      <c r="AW128" s="278"/>
      <c r="AX128" s="278"/>
      <c r="AY128" s="278"/>
      <c r="AZ128" s="278"/>
      <c r="BA128" s="278"/>
      <c r="BB128" s="278"/>
      <c r="BC128" s="278"/>
      <c r="BD128" s="278"/>
      <c r="BE128" s="278"/>
      <c r="BF128" s="278"/>
      <c r="BG128" s="278"/>
      <c r="BH128" s="278"/>
    </row>
    <row r="129" spans="1:60" ht="15" x14ac:dyDescent="0.25">
      <c r="A129" s="278" t="s">
        <v>312</v>
      </c>
      <c r="B129" s="278" t="s">
        <v>313</v>
      </c>
      <c r="C129" s="278" t="s">
        <v>85</v>
      </c>
      <c r="D129" s="278" t="s">
        <v>86</v>
      </c>
      <c r="E129" s="278">
        <v>53.001804878048787</v>
      </c>
      <c r="F129" s="278">
        <v>53.736731707317084</v>
      </c>
      <c r="G129" s="278">
        <v>54.485097560975618</v>
      </c>
      <c r="H129" s="278">
        <v>55.247365853658536</v>
      </c>
      <c r="I129" s="278">
        <v>56.023585365853663</v>
      </c>
      <c r="J129" s="278">
        <v>56.823219512195124</v>
      </c>
      <c r="K129" s="278">
        <v>57.658195121951223</v>
      </c>
      <c r="L129" s="278">
        <v>58.526536585365861</v>
      </c>
      <c r="M129" s="278">
        <v>59.418243902439031</v>
      </c>
      <c r="N129" s="278">
        <v>60.316365853658539</v>
      </c>
      <c r="O129" s="278">
        <v>62.035853658536588</v>
      </c>
      <c r="P129" s="278">
        <v>62.443658536585374</v>
      </c>
      <c r="Q129" s="278">
        <v>62.841463414634148</v>
      </c>
      <c r="R129" s="278">
        <v>63.229512195121956</v>
      </c>
      <c r="S129" s="278">
        <v>63.59756097560976</v>
      </c>
      <c r="T129" s="278">
        <v>63.95585365853659</v>
      </c>
      <c r="U129" s="278">
        <v>64.304146341463422</v>
      </c>
      <c r="V129" s="278">
        <v>64.647560975609764</v>
      </c>
      <c r="W129" s="278">
        <v>64.976097560975631</v>
      </c>
      <c r="X129" s="278">
        <v>65.29463414634148</v>
      </c>
      <c r="Y129" s="278">
        <v>65.80926829268293</v>
      </c>
      <c r="Z129" s="278">
        <v>66.309268292682944</v>
      </c>
      <c r="AA129" s="278">
        <v>66.784146341463426</v>
      </c>
      <c r="AB129" s="278">
        <v>67.239268292682937</v>
      </c>
      <c r="AC129" s="278">
        <v>67.903414634146344</v>
      </c>
      <c r="AD129" s="278">
        <v>68.532926829268305</v>
      </c>
      <c r="AE129" s="278">
        <v>69.183658536585384</v>
      </c>
      <c r="AF129" s="278">
        <v>69.809268292682944</v>
      </c>
      <c r="AG129" s="278">
        <v>70.339268292682931</v>
      </c>
      <c r="AH129" s="278">
        <v>70.859512195121951</v>
      </c>
      <c r="AI129" s="278">
        <v>71.299756097561001</v>
      </c>
      <c r="AJ129" s="278">
        <v>71.730243902439028</v>
      </c>
      <c r="AK129" s="278">
        <v>72.200487804878051</v>
      </c>
      <c r="AL129" s="278">
        <v>72.6819512195122</v>
      </c>
      <c r="AM129" s="278">
        <v>73.04317073170732</v>
      </c>
      <c r="AN129" s="278">
        <v>73.394390243902436</v>
      </c>
      <c r="AO129" s="278">
        <v>73.831219512195119</v>
      </c>
      <c r="AP129" s="278">
        <v>74.247804878048797</v>
      </c>
      <c r="AQ129" s="278">
        <v>74.680243902439031</v>
      </c>
      <c r="AR129" s="278">
        <v>75.373414634146329</v>
      </c>
      <c r="AS129" s="278">
        <v>75.83536585365853</v>
      </c>
      <c r="AT129" s="278">
        <v>76.341951219512211</v>
      </c>
      <c r="AU129" s="278">
        <v>76.839024390243921</v>
      </c>
      <c r="AV129" s="278">
        <v>77.250243902439024</v>
      </c>
      <c r="AW129" s="278">
        <v>77.84658536585367</v>
      </c>
      <c r="AX129" s="278">
        <v>78.432682926829273</v>
      </c>
      <c r="AY129" s="278">
        <v>78.969268292682941</v>
      </c>
      <c r="AZ129" s="278">
        <v>79.349512195121946</v>
      </c>
      <c r="BA129" s="278">
        <v>79.832682926829278</v>
      </c>
      <c r="BB129" s="278">
        <v>80.297317073170731</v>
      </c>
      <c r="BC129" s="278">
        <v>80.551219512195132</v>
      </c>
      <c r="BD129" s="278">
        <v>80.967073170731723</v>
      </c>
      <c r="BE129" s="278">
        <v>81.213414634146361</v>
      </c>
      <c r="BF129" s="278">
        <v>81.70512195121951</v>
      </c>
      <c r="BG129" s="278">
        <v>82.155853658536586</v>
      </c>
      <c r="BH129" s="278">
        <v>82.155853658536586</v>
      </c>
    </row>
    <row r="130" spans="1:60" ht="15" x14ac:dyDescent="0.25">
      <c r="A130" s="278" t="s">
        <v>315</v>
      </c>
      <c r="B130" s="278" t="s">
        <v>316</v>
      </c>
      <c r="C130" s="278" t="s">
        <v>85</v>
      </c>
      <c r="D130" s="278" t="s">
        <v>86</v>
      </c>
      <c r="E130" s="278">
        <v>60.519292682926832</v>
      </c>
      <c r="F130" s="278">
        <v>61.260487804878053</v>
      </c>
      <c r="G130" s="278">
        <v>61.961682926829269</v>
      </c>
      <c r="H130" s="278">
        <v>62.622853658536584</v>
      </c>
      <c r="I130" s="278">
        <v>63.246024390243917</v>
      </c>
      <c r="J130" s="278">
        <v>63.832682926829271</v>
      </c>
      <c r="K130" s="278">
        <v>64.384317073170735</v>
      </c>
      <c r="L130" s="278">
        <v>64.903463414634146</v>
      </c>
      <c r="M130" s="278">
        <v>65.394121951219518</v>
      </c>
      <c r="N130" s="278">
        <v>65.858317073170738</v>
      </c>
      <c r="O130" s="278">
        <v>66.297585365853664</v>
      </c>
      <c r="P130" s="278">
        <v>66.712951219512206</v>
      </c>
      <c r="Q130" s="278">
        <v>67.103902439024395</v>
      </c>
      <c r="R130" s="278">
        <v>67.474000000000018</v>
      </c>
      <c r="S130" s="278">
        <v>67.825219512195119</v>
      </c>
      <c r="T130" s="278">
        <v>68.16509756097561</v>
      </c>
      <c r="U130" s="278">
        <v>68.497097560975618</v>
      </c>
      <c r="V130" s="278">
        <v>68.824731707317085</v>
      </c>
      <c r="W130" s="278">
        <v>69.149975609756112</v>
      </c>
      <c r="X130" s="278">
        <v>69.473292682926839</v>
      </c>
      <c r="Y130" s="278">
        <v>69.795658536585364</v>
      </c>
      <c r="Z130" s="278">
        <v>70.115073170731719</v>
      </c>
      <c r="AA130" s="278">
        <v>70.427487804878055</v>
      </c>
      <c r="AB130" s="278">
        <v>70.728902439024395</v>
      </c>
      <c r="AC130" s="278">
        <v>71.015292682926827</v>
      </c>
      <c r="AD130" s="278">
        <v>71.284121951219518</v>
      </c>
      <c r="AE130" s="278">
        <v>71.531878048780499</v>
      </c>
      <c r="AF130" s="278">
        <v>71.757048780487807</v>
      </c>
      <c r="AG130" s="278">
        <v>71.961170731707327</v>
      </c>
      <c r="AH130" s="278">
        <v>72.143195121951223</v>
      </c>
      <c r="AI130" s="278">
        <v>72.305146341463427</v>
      </c>
      <c r="AJ130" s="278">
        <v>72.448536585365858</v>
      </c>
      <c r="AK130" s="278">
        <v>72.576853658536592</v>
      </c>
      <c r="AL130" s="278">
        <v>72.693634146341466</v>
      </c>
      <c r="AM130" s="278">
        <v>72.801878048780495</v>
      </c>
      <c r="AN130" s="278">
        <v>72.902585365853668</v>
      </c>
      <c r="AO130" s="278">
        <v>72.997243902439038</v>
      </c>
      <c r="AP130" s="278">
        <v>73.086390243902443</v>
      </c>
      <c r="AQ130" s="278">
        <v>73.169000000000011</v>
      </c>
      <c r="AR130" s="278">
        <v>73.248097560975623</v>
      </c>
      <c r="AS130" s="278">
        <v>73.323707317073186</v>
      </c>
      <c r="AT130" s="278">
        <v>73.395853658536595</v>
      </c>
      <c r="AU130" s="278">
        <v>73.464048780487801</v>
      </c>
      <c r="AV130" s="278">
        <v>73.529756097560977</v>
      </c>
      <c r="AW130" s="278">
        <v>73.59597560975611</v>
      </c>
      <c r="AX130" s="278">
        <v>73.665146341463426</v>
      </c>
      <c r="AY130" s="278">
        <v>73.741219512195144</v>
      </c>
      <c r="AZ130" s="278">
        <v>73.825146341463409</v>
      </c>
      <c r="BA130" s="278">
        <v>73.918878048780499</v>
      </c>
      <c r="BB130" s="278">
        <v>74.021439024390247</v>
      </c>
      <c r="BC130" s="278">
        <v>74.13285365853659</v>
      </c>
      <c r="BD130" s="278">
        <v>74.251658536585381</v>
      </c>
      <c r="BE130" s="278">
        <v>74.374414634146362</v>
      </c>
      <c r="BF130" s="278">
        <v>74.498682926829289</v>
      </c>
      <c r="BG130" s="278">
        <v>74.623487804878039</v>
      </c>
      <c r="BH130" s="278">
        <v>74.746829268292686</v>
      </c>
    </row>
    <row r="131" spans="1:60" ht="15" x14ac:dyDescent="0.25">
      <c r="A131" s="278" t="s">
        <v>607</v>
      </c>
      <c r="B131" s="278" t="s">
        <v>318</v>
      </c>
      <c r="C131" s="278" t="s">
        <v>85</v>
      </c>
      <c r="D131" s="278" t="s">
        <v>86</v>
      </c>
      <c r="E131" s="278">
        <v>55.682653939258536</v>
      </c>
      <c r="F131" s="278">
        <v>56.177946305920052</v>
      </c>
      <c r="G131" s="278">
        <v>56.654545590634065</v>
      </c>
      <c r="H131" s="278">
        <v>57.112197900072431</v>
      </c>
      <c r="I131" s="278">
        <v>57.553396317302756</v>
      </c>
      <c r="J131" s="278">
        <v>57.983080623139493</v>
      </c>
      <c r="K131" s="278">
        <v>58.407158107005138</v>
      </c>
      <c r="L131" s="278">
        <v>58.830641577208269</v>
      </c>
      <c r="M131" s="278">
        <v>59.256614169710254</v>
      </c>
      <c r="N131" s="278">
        <v>59.686775888390635</v>
      </c>
      <c r="O131" s="278">
        <v>60.118533426225056</v>
      </c>
      <c r="P131" s="278">
        <v>60.547636445914705</v>
      </c>
      <c r="Q131" s="278">
        <v>60.967975368040989</v>
      </c>
      <c r="R131" s="278">
        <v>61.375712181815651</v>
      </c>
      <c r="S131" s="278">
        <v>61.769810219172037</v>
      </c>
      <c r="T131" s="278">
        <v>62.15138802109491</v>
      </c>
      <c r="U131" s="278">
        <v>62.524377199140268</v>
      </c>
      <c r="V131" s="278">
        <v>62.893507495649956</v>
      </c>
      <c r="W131" s="278">
        <v>63.262332548911729</v>
      </c>
      <c r="X131" s="278">
        <v>63.632512426523306</v>
      </c>
      <c r="Y131" s="278">
        <v>64.003454350964418</v>
      </c>
      <c r="Z131" s="278">
        <v>64.372969754784378</v>
      </c>
      <c r="AA131" s="278">
        <v>64.739846354378713</v>
      </c>
      <c r="AB131" s="278">
        <v>65.097992116152668</v>
      </c>
      <c r="AC131" s="278">
        <v>65.451879590183452</v>
      </c>
      <c r="AD131" s="278">
        <v>65.800288878858339</v>
      </c>
      <c r="AE131" s="278">
        <v>66.143298579181291</v>
      </c>
      <c r="AF131" s="278">
        <v>66.48430444526835</v>
      </c>
      <c r="AG131" s="278">
        <v>66.822498246265766</v>
      </c>
      <c r="AH131" s="278">
        <v>67.163665664425224</v>
      </c>
      <c r="AI131" s="278">
        <v>67.511063104291196</v>
      </c>
      <c r="AJ131" s="278">
        <v>67.869556257662722</v>
      </c>
      <c r="AK131" s="278">
        <v>68.241339679779955</v>
      </c>
      <c r="AL131" s="278">
        <v>68.622885743673066</v>
      </c>
      <c r="AM131" s="278">
        <v>69.014541044526212</v>
      </c>
      <c r="AN131" s="278">
        <v>69.410927884978634</v>
      </c>
      <c r="AO131" s="278">
        <v>69.807006827631625</v>
      </c>
      <c r="AP131" s="278">
        <v>70.197119756749146</v>
      </c>
      <c r="AQ131" s="278">
        <v>70.57315467428451</v>
      </c>
      <c r="AR131" s="278">
        <v>70.934079544824257</v>
      </c>
      <c r="AS131" s="278">
        <v>71.276075816521711</v>
      </c>
      <c r="AT131" s="278">
        <v>71.598479560738909</v>
      </c>
      <c r="AU131" s="278">
        <v>71.904514555502431</v>
      </c>
      <c r="AV131" s="278">
        <v>72.195223602133169</v>
      </c>
      <c r="AW131" s="278">
        <v>72.474548418736958</v>
      </c>
      <c r="AX131" s="278">
        <v>72.743934019927934</v>
      </c>
      <c r="AY131" s="278">
        <v>73.006117355661729</v>
      </c>
      <c r="AZ131" s="278">
        <v>73.262528171046128</v>
      </c>
      <c r="BA131" s="278">
        <v>73.514965868318981</v>
      </c>
      <c r="BB131" s="278">
        <v>73.763325638868949</v>
      </c>
      <c r="BC131" s="278">
        <v>74.00789206318089</v>
      </c>
      <c r="BD131" s="278">
        <v>74.247024135326015</v>
      </c>
      <c r="BE131" s="278">
        <v>74.479228406877212</v>
      </c>
      <c r="BF131" s="278">
        <v>74.703491655296162</v>
      </c>
      <c r="BG131" s="278">
        <v>74.920184563237271</v>
      </c>
      <c r="BH131" s="278">
        <v>75.130396194405435</v>
      </c>
    </row>
    <row r="132" spans="1:60" ht="15" x14ac:dyDescent="0.25">
      <c r="A132" s="278" t="s">
        <v>319</v>
      </c>
      <c r="B132" s="278" t="s">
        <v>320</v>
      </c>
      <c r="C132" s="278" t="s">
        <v>85</v>
      </c>
      <c r="D132" s="278" t="s">
        <v>86</v>
      </c>
      <c r="E132" s="278">
        <v>43.204463414634155</v>
      </c>
      <c r="F132" s="278">
        <v>43.507048780487807</v>
      </c>
      <c r="G132" s="278">
        <v>43.808658536585369</v>
      </c>
      <c r="H132" s="278">
        <v>44.109292682926828</v>
      </c>
      <c r="I132" s="278">
        <v>44.409439024390245</v>
      </c>
      <c r="J132" s="278">
        <v>44.709609756097571</v>
      </c>
      <c r="K132" s="278">
        <v>45.011756097560983</v>
      </c>
      <c r="L132" s="278">
        <v>45.316878048780488</v>
      </c>
      <c r="M132" s="278">
        <v>45.625439024390246</v>
      </c>
      <c r="N132" s="278">
        <v>45.935487804878051</v>
      </c>
      <c r="O132" s="278">
        <v>46.244999999999997</v>
      </c>
      <c r="P132" s="278">
        <v>46.549560975609765</v>
      </c>
      <c r="Q132" s="278">
        <v>46.846658536585373</v>
      </c>
      <c r="R132" s="278">
        <v>47.135829268292689</v>
      </c>
      <c r="S132" s="278">
        <v>47.417048780487811</v>
      </c>
      <c r="T132" s="278">
        <v>47.689243902439024</v>
      </c>
      <c r="U132" s="278">
        <v>47.951390243902445</v>
      </c>
      <c r="V132" s="278">
        <v>48.208390243902443</v>
      </c>
      <c r="W132" s="278">
        <v>48.467756097560979</v>
      </c>
      <c r="X132" s="278">
        <v>48.735463414634154</v>
      </c>
      <c r="Y132" s="278">
        <v>49.02358536585367</v>
      </c>
      <c r="Z132" s="278">
        <v>49.344658536585378</v>
      </c>
      <c r="AA132" s="278">
        <v>49.704292682926834</v>
      </c>
      <c r="AB132" s="278">
        <v>50.104000000000006</v>
      </c>
      <c r="AC132" s="278">
        <v>50.544243902439028</v>
      </c>
      <c r="AD132" s="278">
        <v>51.018487804878056</v>
      </c>
      <c r="AE132" s="278">
        <v>51.517585365853662</v>
      </c>
      <c r="AF132" s="278">
        <v>52.028439024390245</v>
      </c>
      <c r="AG132" s="278">
        <v>52.540536585365857</v>
      </c>
      <c r="AH132" s="278">
        <v>53.048878048780495</v>
      </c>
      <c r="AI132" s="278">
        <v>53.55207317073171</v>
      </c>
      <c r="AJ132" s="278">
        <v>54.052707317073178</v>
      </c>
      <c r="AK132" s="278">
        <v>54.556439024390251</v>
      </c>
      <c r="AL132" s="278">
        <v>55.067829268292684</v>
      </c>
      <c r="AM132" s="278">
        <v>55.587463414634151</v>
      </c>
      <c r="AN132" s="278">
        <v>56.117292682926838</v>
      </c>
      <c r="AO132" s="278">
        <v>56.65682926829269</v>
      </c>
      <c r="AP132" s="278">
        <v>57.203439024390256</v>
      </c>
      <c r="AQ132" s="278">
        <v>57.757560975609756</v>
      </c>
      <c r="AR132" s="278">
        <v>58.316170731707324</v>
      </c>
      <c r="AS132" s="278">
        <v>58.879756097560978</v>
      </c>
      <c r="AT132" s="278">
        <v>59.449829268292689</v>
      </c>
      <c r="AU132" s="278">
        <v>60.025414634146344</v>
      </c>
      <c r="AV132" s="278">
        <v>60.602024390243905</v>
      </c>
      <c r="AW132" s="278">
        <v>61.177121951219519</v>
      </c>
      <c r="AX132" s="278">
        <v>61.744219512195123</v>
      </c>
      <c r="AY132" s="278">
        <v>62.297731707317084</v>
      </c>
      <c r="AZ132" s="278">
        <v>62.833658536585368</v>
      </c>
      <c r="BA132" s="278">
        <v>63.348487804878047</v>
      </c>
      <c r="BB132" s="278">
        <v>63.838682926829279</v>
      </c>
      <c r="BC132" s="278">
        <v>64.303292682926838</v>
      </c>
      <c r="BD132" s="278">
        <v>64.740317073170729</v>
      </c>
      <c r="BE132" s="278">
        <v>65.15378048780488</v>
      </c>
      <c r="BF132" s="278">
        <v>65.547195121951233</v>
      </c>
      <c r="BG132" s="278">
        <v>65.922634146341466</v>
      </c>
      <c r="BH132" s="278">
        <v>66.284048780487808</v>
      </c>
    </row>
    <row r="133" spans="1:60" ht="15" x14ac:dyDescent="0.25">
      <c r="A133" s="278" t="s">
        <v>321</v>
      </c>
      <c r="B133" s="278" t="s">
        <v>322</v>
      </c>
      <c r="C133" s="278" t="s">
        <v>85</v>
      </c>
      <c r="D133" s="278" t="s">
        <v>86</v>
      </c>
      <c r="E133" s="278">
        <v>63.280121951219513</v>
      </c>
      <c r="F133" s="278">
        <v>63.585975609756098</v>
      </c>
      <c r="G133" s="278">
        <v>63.880414634146341</v>
      </c>
      <c r="H133" s="278">
        <v>64.164414634146354</v>
      </c>
      <c r="I133" s="278">
        <v>64.441439024390249</v>
      </c>
      <c r="J133" s="278">
        <v>64.715000000000003</v>
      </c>
      <c r="K133" s="278">
        <v>64.988048780487816</v>
      </c>
      <c r="L133" s="278">
        <v>65.262536585365851</v>
      </c>
      <c r="M133" s="278">
        <v>65.536975609756098</v>
      </c>
      <c r="N133" s="278">
        <v>65.810365853658539</v>
      </c>
      <c r="O133" s="278">
        <v>66.078707317073167</v>
      </c>
      <c r="P133" s="278">
        <v>66.337024390243911</v>
      </c>
      <c r="Q133" s="278">
        <v>66.579853658536592</v>
      </c>
      <c r="R133" s="278">
        <v>66.805219512195137</v>
      </c>
      <c r="S133" s="278">
        <v>67.012146341463421</v>
      </c>
      <c r="T133" s="278">
        <v>67.199658536585375</v>
      </c>
      <c r="U133" s="278">
        <v>67.367731707317091</v>
      </c>
      <c r="V133" s="278">
        <v>67.521390243902445</v>
      </c>
      <c r="W133" s="278">
        <v>67.667097560975606</v>
      </c>
      <c r="X133" s="278">
        <v>67.810365853658539</v>
      </c>
      <c r="Y133" s="278">
        <v>67.956658536585365</v>
      </c>
      <c r="Z133" s="278">
        <v>68.113439024390246</v>
      </c>
      <c r="AA133" s="278">
        <v>68.282707317073175</v>
      </c>
      <c r="AB133" s="278">
        <v>68.46843902439025</v>
      </c>
      <c r="AC133" s="278">
        <v>68.673682926829287</v>
      </c>
      <c r="AD133" s="278">
        <v>68.897975609756102</v>
      </c>
      <c r="AE133" s="278">
        <v>69.137902439024401</v>
      </c>
      <c r="AF133" s="278">
        <v>69.390512195121957</v>
      </c>
      <c r="AG133" s="278">
        <v>69.653292682926832</v>
      </c>
      <c r="AH133" s="278">
        <v>69.929195121951224</v>
      </c>
      <c r="AI133" s="278">
        <v>70.221146341463424</v>
      </c>
      <c r="AJ133" s="278">
        <v>70.536048780487818</v>
      </c>
      <c r="AK133" s="278">
        <v>70.876780487804879</v>
      </c>
      <c r="AL133" s="278">
        <v>71.24621951219514</v>
      </c>
      <c r="AM133" s="278">
        <v>71.643878048780508</v>
      </c>
      <c r="AN133" s="278">
        <v>72.06819512195122</v>
      </c>
      <c r="AO133" s="278">
        <v>72.517170731707324</v>
      </c>
      <c r="AP133" s="278">
        <v>72.983878048780497</v>
      </c>
      <c r="AQ133" s="278">
        <v>73.461414634146365</v>
      </c>
      <c r="AR133" s="278">
        <v>73.944829268292693</v>
      </c>
      <c r="AS133" s="278">
        <v>74.431707317073162</v>
      </c>
      <c r="AT133" s="278">
        <v>74.921121951219519</v>
      </c>
      <c r="AU133" s="278">
        <v>75.41209756097561</v>
      </c>
      <c r="AV133" s="278">
        <v>75.899219512195131</v>
      </c>
      <c r="AW133" s="278">
        <v>76.375</v>
      </c>
      <c r="AX133" s="278">
        <v>76.828975609756114</v>
      </c>
      <c r="AY133" s="278">
        <v>77.25014634146342</v>
      </c>
      <c r="AZ133" s="278">
        <v>77.633487804878058</v>
      </c>
      <c r="BA133" s="278">
        <v>77.976463414634139</v>
      </c>
      <c r="BB133" s="278">
        <v>78.277560975609759</v>
      </c>
      <c r="BC133" s="278">
        <v>78.538268292682929</v>
      </c>
      <c r="BD133" s="278">
        <v>78.764560975609768</v>
      </c>
      <c r="BE133" s="278">
        <v>78.965414634146342</v>
      </c>
      <c r="BF133" s="278">
        <v>79.15031707317074</v>
      </c>
      <c r="BG133" s="278">
        <v>79.32626829268294</v>
      </c>
      <c r="BH133" s="278">
        <v>79.498243902439043</v>
      </c>
    </row>
    <row r="134" spans="1:60" ht="15" x14ac:dyDescent="0.25">
      <c r="A134" s="278" t="s">
        <v>323</v>
      </c>
      <c r="B134" s="278" t="s">
        <v>324</v>
      </c>
      <c r="C134" s="278" t="s">
        <v>85</v>
      </c>
      <c r="D134" s="278" t="s">
        <v>86</v>
      </c>
      <c r="E134" s="278">
        <v>34.783170731707315</v>
      </c>
      <c r="F134" s="278">
        <v>35.046268292682932</v>
      </c>
      <c r="G134" s="278">
        <v>35.354121951219511</v>
      </c>
      <c r="H134" s="278">
        <v>35.715219512195127</v>
      </c>
      <c r="I134" s="278">
        <v>36.130000000000003</v>
      </c>
      <c r="J134" s="278">
        <v>36.59336585365854</v>
      </c>
      <c r="K134" s="278">
        <v>37.096195121951226</v>
      </c>
      <c r="L134" s="278">
        <v>37.62387804878049</v>
      </c>
      <c r="M134" s="278">
        <v>38.168292682926833</v>
      </c>
      <c r="N134" s="278">
        <v>38.72490243902439</v>
      </c>
      <c r="O134" s="278">
        <v>39.30214634146342</v>
      </c>
      <c r="P134" s="278">
        <v>39.913536585365854</v>
      </c>
      <c r="Q134" s="278">
        <v>40.566146341463423</v>
      </c>
      <c r="R134" s="278">
        <v>41.260097560975616</v>
      </c>
      <c r="S134" s="278">
        <v>41.984390243902446</v>
      </c>
      <c r="T134" s="278">
        <v>42.725658536585371</v>
      </c>
      <c r="U134" s="278">
        <v>43.467926829268301</v>
      </c>
      <c r="V134" s="278">
        <v>44.19026829268293</v>
      </c>
      <c r="W134" s="278">
        <v>44.868658536585372</v>
      </c>
      <c r="X134" s="278">
        <v>45.486609756097565</v>
      </c>
      <c r="Y134" s="278">
        <v>46.022073170731709</v>
      </c>
      <c r="Z134" s="278">
        <v>46.4589268292683</v>
      </c>
      <c r="AA134" s="278">
        <v>46.800073170731707</v>
      </c>
      <c r="AB134" s="278">
        <v>47.053024390243905</v>
      </c>
      <c r="AC134" s="278">
        <v>47.226780487804881</v>
      </c>
      <c r="AD134" s="278">
        <v>47.319829268292686</v>
      </c>
      <c r="AE134" s="278">
        <v>47.331170731707317</v>
      </c>
      <c r="AF134" s="278">
        <v>47.282902439024397</v>
      </c>
      <c r="AG134" s="278">
        <v>47.211756097560979</v>
      </c>
      <c r="AH134" s="278">
        <v>47.159439024390252</v>
      </c>
      <c r="AI134" s="278">
        <v>47.202439024390252</v>
      </c>
      <c r="AJ134" s="278">
        <v>47.422731707317077</v>
      </c>
      <c r="AK134" s="278">
        <v>47.851487804878055</v>
      </c>
      <c r="AL134" s="278">
        <v>48.483658536585374</v>
      </c>
      <c r="AM134" s="278">
        <v>49.286951219512204</v>
      </c>
      <c r="AN134" s="278">
        <v>50.162829268292683</v>
      </c>
      <c r="AO134" s="278">
        <v>50.979512195121963</v>
      </c>
      <c r="AP134" s="278">
        <v>51.633317073170737</v>
      </c>
      <c r="AQ134" s="278">
        <v>52.070756097560974</v>
      </c>
      <c r="AR134" s="278">
        <v>52.301170731707323</v>
      </c>
      <c r="AS134" s="278">
        <v>52.407609756097564</v>
      </c>
      <c r="AT134" s="278">
        <v>52.527439024390254</v>
      </c>
      <c r="AU134" s="278">
        <v>52.79675609756098</v>
      </c>
      <c r="AV134" s="278">
        <v>53.305097560975618</v>
      </c>
      <c r="AW134" s="278">
        <v>54.06414634146342</v>
      </c>
      <c r="AX134" s="278">
        <v>55.031073170731716</v>
      </c>
      <c r="AY134" s="278">
        <v>56.113341463414642</v>
      </c>
      <c r="AZ134" s="278">
        <v>57.183268292682939</v>
      </c>
      <c r="BA134" s="278">
        <v>58.141707317073177</v>
      </c>
      <c r="BB134" s="278">
        <v>58.951634146341469</v>
      </c>
      <c r="BC134" s="278">
        <v>59.60551219512196</v>
      </c>
      <c r="BD134" s="278">
        <v>60.128804878048783</v>
      </c>
      <c r="BE134" s="278">
        <v>60.589536585365863</v>
      </c>
      <c r="BF134" s="278">
        <v>61.041170731707325</v>
      </c>
      <c r="BG134" s="278">
        <v>61.501243902439029</v>
      </c>
      <c r="BH134" s="278">
        <v>61.980219512195127</v>
      </c>
    </row>
    <row r="135" spans="1:60" ht="15" x14ac:dyDescent="0.25">
      <c r="A135" s="278" t="s">
        <v>325</v>
      </c>
      <c r="B135" s="278" t="s">
        <v>326</v>
      </c>
      <c r="C135" s="278" t="s">
        <v>85</v>
      </c>
      <c r="D135" s="278" t="s">
        <v>86</v>
      </c>
      <c r="E135" s="278">
        <v>42.641195121951228</v>
      </c>
      <c r="F135" s="278">
        <v>44.246682926829273</v>
      </c>
      <c r="G135" s="278">
        <v>45.871195121951231</v>
      </c>
      <c r="H135" s="278">
        <v>47.456219512195126</v>
      </c>
      <c r="I135" s="278">
        <v>48.957707317073179</v>
      </c>
      <c r="J135" s="278">
        <v>50.349536585365861</v>
      </c>
      <c r="K135" s="278">
        <v>51.629536585365855</v>
      </c>
      <c r="L135" s="278">
        <v>52.831146341463423</v>
      </c>
      <c r="M135" s="278">
        <v>53.977365853658547</v>
      </c>
      <c r="N135" s="278">
        <v>55.072292682926836</v>
      </c>
      <c r="O135" s="278">
        <v>56.118585365853669</v>
      </c>
      <c r="P135" s="278">
        <v>57.117975609756101</v>
      </c>
      <c r="Q135" s="278">
        <v>58.073195121951223</v>
      </c>
      <c r="R135" s="278">
        <v>58.985414634146352</v>
      </c>
      <c r="S135" s="278">
        <v>59.857658536585376</v>
      </c>
      <c r="T135" s="278">
        <v>60.691414634146348</v>
      </c>
      <c r="U135" s="278">
        <v>61.488609756097567</v>
      </c>
      <c r="V135" s="278">
        <v>62.248024390243913</v>
      </c>
      <c r="W135" s="278">
        <v>62.96851219512196</v>
      </c>
      <c r="X135" s="278">
        <v>63.649463414634155</v>
      </c>
      <c r="Y135" s="278">
        <v>64.28687804878048</v>
      </c>
      <c r="Z135" s="278">
        <v>64.874219512195111</v>
      </c>
      <c r="AA135" s="278">
        <v>65.410560975609769</v>
      </c>
      <c r="AB135" s="278">
        <v>65.898414634146349</v>
      </c>
      <c r="AC135" s="278">
        <v>66.342780487804887</v>
      </c>
      <c r="AD135" s="278">
        <v>66.754146341463425</v>
      </c>
      <c r="AE135" s="278">
        <v>67.144512195121962</v>
      </c>
      <c r="AF135" s="278">
        <v>67.524390243902431</v>
      </c>
      <c r="AG135" s="278">
        <v>67.898731707317083</v>
      </c>
      <c r="AH135" s="278">
        <v>68.269560975609764</v>
      </c>
      <c r="AI135" s="278">
        <v>68.629902439024406</v>
      </c>
      <c r="AJ135" s="278">
        <v>68.968731707317076</v>
      </c>
      <c r="AK135" s="278">
        <v>69.275073170731716</v>
      </c>
      <c r="AL135" s="278">
        <v>69.540902439024393</v>
      </c>
      <c r="AM135" s="278">
        <v>69.765682926829285</v>
      </c>
      <c r="AN135" s="278">
        <v>69.950902439024389</v>
      </c>
      <c r="AO135" s="278">
        <v>70.101024390243907</v>
      </c>
      <c r="AP135" s="278">
        <v>70.22751219512196</v>
      </c>
      <c r="AQ135" s="278">
        <v>70.341804878048777</v>
      </c>
      <c r="AR135" s="278">
        <v>70.451853658536592</v>
      </c>
      <c r="AS135" s="278">
        <v>70.572536585365853</v>
      </c>
      <c r="AT135" s="278">
        <v>70.716780487804883</v>
      </c>
      <c r="AU135" s="278">
        <v>70.88553658536587</v>
      </c>
      <c r="AV135" s="278">
        <v>71.074853658536611</v>
      </c>
      <c r="AW135" s="278">
        <v>71.276804878048793</v>
      </c>
      <c r="AX135" s="278">
        <v>71.471000000000018</v>
      </c>
      <c r="AY135" s="278">
        <v>71.631073170731725</v>
      </c>
      <c r="AZ135" s="278">
        <v>71.738658536585376</v>
      </c>
      <c r="BA135" s="278">
        <v>71.786951219512204</v>
      </c>
      <c r="BB135" s="278">
        <v>71.780512195121972</v>
      </c>
      <c r="BC135" s="278">
        <v>71.736975609756101</v>
      </c>
      <c r="BD135" s="278">
        <v>71.683341463414635</v>
      </c>
      <c r="BE135" s="278">
        <v>71.650073170731716</v>
      </c>
      <c r="BF135" s="278">
        <v>71.65909756097561</v>
      </c>
      <c r="BG135" s="278">
        <v>71.719390243902453</v>
      </c>
      <c r="BH135" s="278">
        <v>71.830390243902443</v>
      </c>
    </row>
    <row r="136" spans="1:60" ht="15" x14ac:dyDescent="0.25">
      <c r="A136" s="278" t="s">
        <v>327</v>
      </c>
      <c r="B136" s="278" t="s">
        <v>328</v>
      </c>
      <c r="C136" s="278" t="s">
        <v>85</v>
      </c>
      <c r="D136" s="278" t="s">
        <v>86</v>
      </c>
      <c r="E136" s="278">
        <v>57.303756097560985</v>
      </c>
      <c r="F136" s="278">
        <v>58.061902439024401</v>
      </c>
      <c r="G136" s="278">
        <v>58.763341463414648</v>
      </c>
      <c r="H136" s="278">
        <v>59.390073170731711</v>
      </c>
      <c r="I136" s="278">
        <v>59.939390243902444</v>
      </c>
      <c r="J136" s="278">
        <v>60.424999999999997</v>
      </c>
      <c r="K136" s="278">
        <v>60.872536585365864</v>
      </c>
      <c r="L136" s="278">
        <v>61.318146341463425</v>
      </c>
      <c r="M136" s="278">
        <v>61.790121951219511</v>
      </c>
      <c r="N136" s="278">
        <v>62.300390243902449</v>
      </c>
      <c r="O136" s="278">
        <v>62.852512195121953</v>
      </c>
      <c r="P136" s="278">
        <v>63.443170731707326</v>
      </c>
      <c r="Q136" s="278">
        <v>64.053707317073176</v>
      </c>
      <c r="R136" s="278">
        <v>64.667878048780494</v>
      </c>
      <c r="S136" s="278">
        <v>65.278756097560986</v>
      </c>
      <c r="T136" s="278">
        <v>65.884829268292677</v>
      </c>
      <c r="U136" s="278">
        <v>66.487951219512198</v>
      </c>
      <c r="V136" s="278">
        <v>67.087999999999994</v>
      </c>
      <c r="W136" s="278">
        <v>67.67941463414634</v>
      </c>
      <c r="X136" s="278">
        <v>68.250317073170734</v>
      </c>
      <c r="Y136" s="278">
        <v>68.781951219512194</v>
      </c>
      <c r="Z136" s="278">
        <v>69.255097560975614</v>
      </c>
      <c r="AA136" s="278">
        <v>69.657487804878059</v>
      </c>
      <c r="AB136" s="278">
        <v>69.98621951219512</v>
      </c>
      <c r="AC136" s="278">
        <v>70.242243902439029</v>
      </c>
      <c r="AD136" s="278">
        <v>70.435512195121973</v>
      </c>
      <c r="AE136" s="278">
        <v>70.584268292682921</v>
      </c>
      <c r="AF136" s="278">
        <v>70.708731707317085</v>
      </c>
      <c r="AG136" s="278">
        <v>70.825609756097563</v>
      </c>
      <c r="AH136" s="278">
        <v>70.94073170731707</v>
      </c>
      <c r="AI136" s="278">
        <v>71.049439024390253</v>
      </c>
      <c r="AJ136" s="278">
        <v>71.138170731707334</v>
      </c>
      <c r="AK136" s="278">
        <v>71.194512195121973</v>
      </c>
      <c r="AL136" s="278">
        <v>71.214512195121969</v>
      </c>
      <c r="AM136" s="278">
        <v>71.205146341463418</v>
      </c>
      <c r="AN136" s="278">
        <v>71.18095121951221</v>
      </c>
      <c r="AO136" s="278">
        <v>71.157487804878073</v>
      </c>
      <c r="AP136" s="278">
        <v>71.155292682926842</v>
      </c>
      <c r="AQ136" s="278">
        <v>71.191365853658539</v>
      </c>
      <c r="AR136" s="278">
        <v>71.276170731707325</v>
      </c>
      <c r="AS136" s="278">
        <v>71.423536585365866</v>
      </c>
      <c r="AT136" s="278">
        <v>71.642804878048793</v>
      </c>
      <c r="AU136" s="278">
        <v>71.924365853658543</v>
      </c>
      <c r="AV136" s="278">
        <v>72.253756097560981</v>
      </c>
      <c r="AW136" s="278">
        <v>72.618097560975613</v>
      </c>
      <c r="AX136" s="278">
        <v>72.995634146341473</v>
      </c>
      <c r="AY136" s="278">
        <v>73.362146341463429</v>
      </c>
      <c r="AZ136" s="278">
        <v>73.699951219512201</v>
      </c>
      <c r="BA136" s="278">
        <v>73.996731707317082</v>
      </c>
      <c r="BB136" s="278">
        <v>74.246146341463415</v>
      </c>
      <c r="BC136" s="278">
        <v>74.450658536585379</v>
      </c>
      <c r="BD136" s="278">
        <v>74.62175609756099</v>
      </c>
      <c r="BE136" s="278">
        <v>74.778658536585368</v>
      </c>
      <c r="BF136" s="278">
        <v>74.937731707317084</v>
      </c>
      <c r="BG136" s="278">
        <v>75.10436585365855</v>
      </c>
      <c r="BH136" s="278">
        <v>75.283512195121972</v>
      </c>
    </row>
    <row r="137" spans="1:60" ht="15" x14ac:dyDescent="0.25">
      <c r="A137" s="278" t="s">
        <v>608</v>
      </c>
      <c r="B137" s="278" t="s">
        <v>329</v>
      </c>
      <c r="C137" s="278" t="s">
        <v>85</v>
      </c>
      <c r="D137" s="278" t="s">
        <v>86</v>
      </c>
      <c r="E137" s="278">
        <v>56.059698249110617</v>
      </c>
      <c r="F137" s="278">
        <v>56.541763721564138</v>
      </c>
      <c r="G137" s="278">
        <v>57.006432996964378</v>
      </c>
      <c r="H137" s="278">
        <v>57.453508591661368</v>
      </c>
      <c r="I137" s="278">
        <v>57.88520687073855</v>
      </c>
      <c r="J137" s="278">
        <v>58.306373981081713</v>
      </c>
      <c r="K137" s="278">
        <v>58.7227581115391</v>
      </c>
      <c r="L137" s="278">
        <v>59.139167810527496</v>
      </c>
      <c r="M137" s="278">
        <v>59.558725996555509</v>
      </c>
      <c r="N137" s="278">
        <v>59.983473178097405</v>
      </c>
      <c r="O137" s="278">
        <v>60.411204279928349</v>
      </c>
      <c r="P137" s="278">
        <v>60.83797540724494</v>
      </c>
      <c r="Q137" s="278">
        <v>61.257639964581003</v>
      </c>
      <c r="R137" s="278">
        <v>61.666422346606332</v>
      </c>
      <c r="S137" s="278">
        <v>62.062735930610913</v>
      </c>
      <c r="T137" s="278">
        <v>62.447363475750201</v>
      </c>
      <c r="U137" s="278">
        <v>62.823868179461343</v>
      </c>
      <c r="V137" s="278">
        <v>63.196410794925193</v>
      </c>
      <c r="W137" s="278">
        <v>63.568416250836592</v>
      </c>
      <c r="X137" s="278">
        <v>63.940968898643405</v>
      </c>
      <c r="Y137" s="278">
        <v>64.313378130542375</v>
      </c>
      <c r="Z137" s="278">
        <v>64.683344407458137</v>
      </c>
      <c r="AA137" s="278">
        <v>65.049721681969842</v>
      </c>
      <c r="AB137" s="278">
        <v>65.406878661132396</v>
      </c>
      <c r="AC137" s="278">
        <v>65.758711080752747</v>
      </c>
      <c r="AD137" s="278">
        <v>66.104076047329542</v>
      </c>
      <c r="AE137" s="278">
        <v>66.443174774751327</v>
      </c>
      <c r="AF137" s="278">
        <v>66.779210195890997</v>
      </c>
      <c r="AG137" s="278">
        <v>67.112075270505088</v>
      </c>
      <c r="AH137" s="278">
        <v>67.446986668795049</v>
      </c>
      <c r="AI137" s="278">
        <v>67.787567953972527</v>
      </c>
      <c r="AJ137" s="278">
        <v>68.138674706267224</v>
      </c>
      <c r="AK137" s="278">
        <v>68.502377064311361</v>
      </c>
      <c r="AL137" s="278">
        <v>68.876000494005467</v>
      </c>
      <c r="AM137" s="278">
        <v>69.259614702489856</v>
      </c>
      <c r="AN137" s="278">
        <v>69.648255138996959</v>
      </c>
      <c r="AO137" s="278">
        <v>70.037220568912545</v>
      </c>
      <c r="AP137" s="278">
        <v>70.420691739190474</v>
      </c>
      <c r="AQ137" s="278">
        <v>70.790885665882428</v>
      </c>
      <c r="AR137" s="278">
        <v>71.146546178302543</v>
      </c>
      <c r="AS137" s="278">
        <v>71.490488473931748</v>
      </c>
      <c r="AT137" s="278">
        <v>71.808631191556003</v>
      </c>
      <c r="AU137" s="278">
        <v>72.112442149624272</v>
      </c>
      <c r="AV137" s="278">
        <v>72.398444834521385</v>
      </c>
      <c r="AW137" s="278">
        <v>72.671560765384527</v>
      </c>
      <c r="AX137" s="278">
        <v>72.934611452991007</v>
      </c>
      <c r="AY137" s="278">
        <v>73.190714972547482</v>
      </c>
      <c r="AZ137" s="278">
        <v>73.440098465990204</v>
      </c>
      <c r="BA137" s="278">
        <v>73.681926387112568</v>
      </c>
      <c r="BB137" s="278">
        <v>73.925268653431402</v>
      </c>
      <c r="BC137" s="278">
        <v>74.164386519145935</v>
      </c>
      <c r="BD137" s="278">
        <v>74.399959128569776</v>
      </c>
      <c r="BE137" s="278">
        <v>74.627575039957662</v>
      </c>
      <c r="BF137" s="278">
        <v>74.848882997839723</v>
      </c>
      <c r="BG137" s="278">
        <v>75.063717065699407</v>
      </c>
      <c r="BH137" s="278">
        <v>75.271208735902903</v>
      </c>
    </row>
    <row r="138" spans="1:60" ht="15" x14ac:dyDescent="0.25">
      <c r="A138" s="278" t="s">
        <v>330</v>
      </c>
      <c r="B138" s="278" t="s">
        <v>331</v>
      </c>
      <c r="C138" s="278" t="s">
        <v>85</v>
      </c>
      <c r="D138" s="278" t="s">
        <v>86</v>
      </c>
      <c r="E138" s="278">
        <v>40.227004922598191</v>
      </c>
      <c r="F138" s="278">
        <v>40.700996484262383</v>
      </c>
      <c r="G138" s="278">
        <v>41.184368332453566</v>
      </c>
      <c r="H138" s="278">
        <v>41.675681788890472</v>
      </c>
      <c r="I138" s="278">
        <v>42.168598885377492</v>
      </c>
      <c r="J138" s="278">
        <v>42.643372418460494</v>
      </c>
      <c r="K138" s="278">
        <v>43.075018170811944</v>
      </c>
      <c r="L138" s="278">
        <v>43.447240941729163</v>
      </c>
      <c r="M138" s="278">
        <v>43.753940147365775</v>
      </c>
      <c r="N138" s="278">
        <v>44.000196515089897</v>
      </c>
      <c r="O138" s="278">
        <v>44.207288648399491</v>
      </c>
      <c r="P138" s="278">
        <v>44.406833569003851</v>
      </c>
      <c r="Q138" s="278">
        <v>44.631521899471295</v>
      </c>
      <c r="R138" s="278">
        <v>44.905898389316945</v>
      </c>
      <c r="S138" s="278">
        <v>45.243152777276656</v>
      </c>
      <c r="T138" s="278">
        <v>45.650781519282596</v>
      </c>
      <c r="U138" s="278">
        <v>46.12495137033433</v>
      </c>
      <c r="V138" s="278">
        <v>46.640473612112665</v>
      </c>
      <c r="W138" s="278">
        <v>47.166730261604933</v>
      </c>
      <c r="X138" s="278">
        <v>47.679411125683316</v>
      </c>
      <c r="Y138" s="278">
        <v>48.162719264631342</v>
      </c>
      <c r="Z138" s="278">
        <v>48.615089553301324</v>
      </c>
      <c r="AA138" s="278">
        <v>49.046970794382851</v>
      </c>
      <c r="AB138" s="278">
        <v>49.465142863538304</v>
      </c>
      <c r="AC138" s="278">
        <v>49.869568211105239</v>
      </c>
      <c r="AD138" s="278">
        <v>50.251636766630732</v>
      </c>
      <c r="AE138" s="278">
        <v>50.600638586100914</v>
      </c>
      <c r="AF138" s="278">
        <v>50.913293906947729</v>
      </c>
      <c r="AG138" s="278">
        <v>51.192305923905678</v>
      </c>
      <c r="AH138" s="278">
        <v>51.447511721953951</v>
      </c>
      <c r="AI138" s="278">
        <v>51.69973692108843</v>
      </c>
      <c r="AJ138" s="278">
        <v>51.971914508572958</v>
      </c>
      <c r="AK138" s="278">
        <v>52.279436902548809</v>
      </c>
      <c r="AL138" s="278">
        <v>52.625156473756924</v>
      </c>
      <c r="AM138" s="278">
        <v>53.001984754907383</v>
      </c>
      <c r="AN138" s="278">
        <v>53.403877551580429</v>
      </c>
      <c r="AO138" s="278">
        <v>53.827463053674222</v>
      </c>
      <c r="AP138" s="278">
        <v>54.269997591758447</v>
      </c>
      <c r="AQ138" s="278">
        <v>54.729694492800704</v>
      </c>
      <c r="AR138" s="278">
        <v>55.206945939702372</v>
      </c>
      <c r="AS138" s="278">
        <v>55.705345730404837</v>
      </c>
      <c r="AT138" s="278">
        <v>56.231744577551737</v>
      </c>
      <c r="AU138" s="278">
        <v>56.791029800224365</v>
      </c>
      <c r="AV138" s="278">
        <v>57.382565491007007</v>
      </c>
      <c r="AW138" s="278">
        <v>58.000449057444321</v>
      </c>
      <c r="AX138" s="278">
        <v>58.637273325505461</v>
      </c>
      <c r="AY138" s="278">
        <v>59.284479556275613</v>
      </c>
      <c r="AZ138" s="278">
        <v>59.930603373974783</v>
      </c>
      <c r="BA138" s="278">
        <v>60.563904930567482</v>
      </c>
      <c r="BB138" s="278">
        <v>61.174915141478323</v>
      </c>
      <c r="BC138" s="278">
        <v>61.75359908735296</v>
      </c>
      <c r="BD138" s="278">
        <v>62.292364864528892</v>
      </c>
      <c r="BE138" s="278">
        <v>62.791934647738472</v>
      </c>
      <c r="BF138" s="278">
        <v>63.253776248884606</v>
      </c>
      <c r="BG138" s="278">
        <v>63.677571360052106</v>
      </c>
      <c r="BH138" s="278">
        <v>64.064681899794081</v>
      </c>
    </row>
    <row r="139" spans="1:60" ht="15" x14ac:dyDescent="0.25">
      <c r="A139" s="278" t="s">
        <v>332</v>
      </c>
      <c r="B139" s="278" t="s">
        <v>333</v>
      </c>
      <c r="C139" s="278" t="s">
        <v>85</v>
      </c>
      <c r="D139" s="278" t="s">
        <v>86</v>
      </c>
      <c r="E139" s="278">
        <v>39.063482074896882</v>
      </c>
      <c r="F139" s="278">
        <v>39.473190701754483</v>
      </c>
      <c r="G139" s="278">
        <v>39.879328160167617</v>
      </c>
      <c r="H139" s="278">
        <v>40.29010289280636</v>
      </c>
      <c r="I139" s="278">
        <v>40.712188079532545</v>
      </c>
      <c r="J139" s="278">
        <v>41.148948413308574</v>
      </c>
      <c r="K139" s="278">
        <v>41.599322009566428</v>
      </c>
      <c r="L139" s="278">
        <v>42.056887968429606</v>
      </c>
      <c r="M139" s="278">
        <v>42.515287481520566</v>
      </c>
      <c r="N139" s="278">
        <v>42.970769677729969</v>
      </c>
      <c r="O139" s="278">
        <v>43.420934295530365</v>
      </c>
      <c r="P139" s="278">
        <v>43.865740760089835</v>
      </c>
      <c r="Q139" s="278">
        <v>44.305111358691015</v>
      </c>
      <c r="R139" s="278">
        <v>44.73690762813159</v>
      </c>
      <c r="S139" s="278">
        <v>45.157551793949089</v>
      </c>
      <c r="T139" s="278">
        <v>45.562867156493056</v>
      </c>
      <c r="U139" s="278">
        <v>45.948303454894678</v>
      </c>
      <c r="V139" s="278">
        <v>46.313558844366923</v>
      </c>
      <c r="W139" s="278">
        <v>46.661700813836973</v>
      </c>
      <c r="X139" s="278">
        <v>46.99697072569974</v>
      </c>
      <c r="Y139" s="278">
        <v>47.325688802797337</v>
      </c>
      <c r="Z139" s="278">
        <v>47.654308408004027</v>
      </c>
      <c r="AA139" s="278">
        <v>47.984662507937408</v>
      </c>
      <c r="AB139" s="278">
        <v>48.314622616888428</v>
      </c>
      <c r="AC139" s="278">
        <v>48.63907924739091</v>
      </c>
      <c r="AD139" s="278">
        <v>48.944285642296059</v>
      </c>
      <c r="AE139" s="278">
        <v>49.213298604158275</v>
      </c>
      <c r="AF139" s="278">
        <v>49.433668479775378</v>
      </c>
      <c r="AG139" s="278">
        <v>49.601611540765667</v>
      </c>
      <c r="AH139" s="278">
        <v>49.726295326396077</v>
      </c>
      <c r="AI139" s="278">
        <v>49.827576641503626</v>
      </c>
      <c r="AJ139" s="278">
        <v>49.929966472125777</v>
      </c>
      <c r="AK139" s="278">
        <v>50.054363933834971</v>
      </c>
      <c r="AL139" s="278">
        <v>50.206918031847863</v>
      </c>
      <c r="AM139" s="278">
        <v>50.381468795907715</v>
      </c>
      <c r="AN139" s="278">
        <v>50.579662704934869</v>
      </c>
      <c r="AO139" s="278">
        <v>50.813580570474379</v>
      </c>
      <c r="AP139" s="278">
        <v>51.096052867669933</v>
      </c>
      <c r="AQ139" s="278">
        <v>51.436865001754164</v>
      </c>
      <c r="AR139" s="278">
        <v>51.842062885285365</v>
      </c>
      <c r="AS139" s="278">
        <v>52.316358458462012</v>
      </c>
      <c r="AT139" s="278">
        <v>52.861996242688846</v>
      </c>
      <c r="AU139" s="278">
        <v>53.472593857347121</v>
      </c>
      <c r="AV139" s="278">
        <v>54.137904082563018</v>
      </c>
      <c r="AW139" s="278">
        <v>54.846020255463884</v>
      </c>
      <c r="AX139" s="278">
        <v>55.584652390430925</v>
      </c>
      <c r="AY139" s="278">
        <v>56.34193117229654</v>
      </c>
      <c r="AZ139" s="278">
        <v>57.103916355398447</v>
      </c>
      <c r="BA139" s="278">
        <v>57.855690028342075</v>
      </c>
      <c r="BB139" s="278">
        <v>58.583187678298806</v>
      </c>
      <c r="BC139" s="278">
        <v>59.273683877730178</v>
      </c>
      <c r="BD139" s="278">
        <v>59.918390282811501</v>
      </c>
      <c r="BE139" s="278">
        <v>60.518702521464732</v>
      </c>
      <c r="BF139" s="278">
        <v>61.076492248646773</v>
      </c>
      <c r="BG139" s="278">
        <v>61.590263792684901</v>
      </c>
      <c r="BH139" s="278">
        <v>62.060474384092096</v>
      </c>
    </row>
    <row r="140" spans="1:60" ht="15" x14ac:dyDescent="0.25">
      <c r="A140" s="278" t="s">
        <v>334</v>
      </c>
      <c r="B140" s="278" t="s">
        <v>335</v>
      </c>
      <c r="C140" s="278" t="s">
        <v>85</v>
      </c>
      <c r="D140" s="278" t="s">
        <v>86</v>
      </c>
      <c r="E140" s="278"/>
      <c r="F140" s="278"/>
      <c r="G140" s="278"/>
      <c r="H140" s="278"/>
      <c r="I140" s="278"/>
      <c r="J140" s="278"/>
      <c r="K140" s="278"/>
      <c r="L140" s="278"/>
      <c r="M140" s="278"/>
      <c r="N140" s="278"/>
      <c r="O140" s="278"/>
      <c r="P140" s="278"/>
      <c r="Q140" s="278"/>
      <c r="R140" s="278"/>
      <c r="S140" s="278"/>
      <c r="T140" s="278"/>
      <c r="U140" s="278"/>
      <c r="V140" s="278"/>
      <c r="W140" s="278"/>
      <c r="X140" s="278"/>
      <c r="Y140" s="278"/>
      <c r="Z140" s="278"/>
      <c r="AA140" s="278"/>
      <c r="AB140" s="278"/>
      <c r="AC140" s="278"/>
      <c r="AD140" s="278"/>
      <c r="AE140" s="278"/>
      <c r="AF140" s="278"/>
      <c r="AG140" s="278"/>
      <c r="AH140" s="278"/>
      <c r="AI140" s="278"/>
      <c r="AJ140" s="278"/>
      <c r="AK140" s="278"/>
      <c r="AL140" s="278"/>
      <c r="AM140" s="278">
        <v>78.421951219512195</v>
      </c>
      <c r="AN140" s="278">
        <v>77.390243902439039</v>
      </c>
      <c r="AO140" s="278">
        <v>76.836585365853665</v>
      </c>
      <c r="AP140" s="278">
        <v>76.046341463414649</v>
      </c>
      <c r="AQ140" s="278">
        <v>77.746341463414637</v>
      </c>
      <c r="AR140" s="278">
        <v>79.109756097560989</v>
      </c>
      <c r="AS140" s="278">
        <v>76.826829268292698</v>
      </c>
      <c r="AT140" s="278">
        <v>79.275609756097566</v>
      </c>
      <c r="AU140" s="278">
        <v>79.636585365853662</v>
      </c>
      <c r="AV140" s="278">
        <v>79.960975609756119</v>
      </c>
      <c r="AW140" s="278">
        <v>81.770731707317083</v>
      </c>
      <c r="AX140" s="278">
        <v>80.668292682926833</v>
      </c>
      <c r="AY140" s="278">
        <v>80.948780487804882</v>
      </c>
      <c r="AZ140" s="278">
        <v>81.2951219512195</v>
      </c>
      <c r="BA140" s="278">
        <v>82.682926829268297</v>
      </c>
      <c r="BB140" s="278">
        <v>81.5</v>
      </c>
      <c r="BC140" s="278">
        <v>81.841463414634163</v>
      </c>
      <c r="BD140" s="278">
        <v>81.792682926829286</v>
      </c>
      <c r="BE140" s="278">
        <v>82.3829268292683</v>
      </c>
      <c r="BF140" s="278">
        <v>82.260975609756116</v>
      </c>
      <c r="BG140" s="278">
        <v>82.073170731707322</v>
      </c>
      <c r="BH140" s="278">
        <v>82.073170731707322</v>
      </c>
    </row>
    <row r="141" spans="1:60" ht="15" x14ac:dyDescent="0.25">
      <c r="A141" s="278" t="s">
        <v>336</v>
      </c>
      <c r="B141" s="278" t="s">
        <v>337</v>
      </c>
      <c r="C141" s="278" t="s">
        <v>85</v>
      </c>
      <c r="D141" s="278" t="s">
        <v>86</v>
      </c>
      <c r="E141" s="278">
        <v>59.732268292682939</v>
      </c>
      <c r="F141" s="278">
        <v>60.111926829268306</v>
      </c>
      <c r="G141" s="278">
        <v>60.496707317073174</v>
      </c>
      <c r="H141" s="278">
        <v>60.90563414634147</v>
      </c>
      <c r="I141" s="278">
        <v>61.348634146341475</v>
      </c>
      <c r="J141" s="278">
        <v>61.826024390243909</v>
      </c>
      <c r="K141" s="278">
        <v>62.330121951219517</v>
      </c>
      <c r="L141" s="278">
        <v>62.839682926829269</v>
      </c>
      <c r="M141" s="278">
        <v>63.336536585365856</v>
      </c>
      <c r="N141" s="278">
        <v>63.815097560975609</v>
      </c>
      <c r="O141" s="278">
        <v>64.26731707317073</v>
      </c>
      <c r="P141" s="278">
        <v>64.690317073170732</v>
      </c>
      <c r="Q141" s="278">
        <v>65.087219512195134</v>
      </c>
      <c r="R141" s="278">
        <v>65.464560975609771</v>
      </c>
      <c r="S141" s="278">
        <v>65.827780487804887</v>
      </c>
      <c r="T141" s="278">
        <v>66.191219512195133</v>
      </c>
      <c r="U141" s="278">
        <v>66.574219512195128</v>
      </c>
      <c r="V141" s="278">
        <v>66.982634146341468</v>
      </c>
      <c r="W141" s="278">
        <v>67.414341463414658</v>
      </c>
      <c r="X141" s="278">
        <v>67.857804878048782</v>
      </c>
      <c r="Y141" s="278">
        <v>68.281414634146344</v>
      </c>
      <c r="Z141" s="278">
        <v>68.647560975609778</v>
      </c>
      <c r="AA141" s="278">
        <v>68.92941463414634</v>
      </c>
      <c r="AB141" s="278">
        <v>69.114731707317077</v>
      </c>
      <c r="AC141" s="278">
        <v>69.209804878048786</v>
      </c>
      <c r="AD141" s="278">
        <v>69.241634146341482</v>
      </c>
      <c r="AE141" s="278">
        <v>69.254756097560985</v>
      </c>
      <c r="AF141" s="278">
        <v>69.290463414634161</v>
      </c>
      <c r="AG141" s="278">
        <v>69.374414634146362</v>
      </c>
      <c r="AH141" s="278">
        <v>69.508097560975614</v>
      </c>
      <c r="AI141" s="278">
        <v>69.655243902439025</v>
      </c>
      <c r="AJ141" s="278">
        <v>69.757951219512208</v>
      </c>
      <c r="AK141" s="278">
        <v>69.775146341463426</v>
      </c>
      <c r="AL141" s="278">
        <v>69.695926829268302</v>
      </c>
      <c r="AM141" s="278">
        <v>69.545658536585378</v>
      </c>
      <c r="AN141" s="278">
        <v>69.397268292682938</v>
      </c>
      <c r="AO141" s="278">
        <v>69.350878048780501</v>
      </c>
      <c r="AP141" s="278">
        <v>69.481317073170743</v>
      </c>
      <c r="AQ141" s="278">
        <v>69.825853658536587</v>
      </c>
      <c r="AR141" s="278">
        <v>70.376097560975623</v>
      </c>
      <c r="AS141" s="278">
        <v>71.079682926829264</v>
      </c>
      <c r="AT141" s="278">
        <v>71.849195121951212</v>
      </c>
      <c r="AU141" s="278">
        <v>72.57958536585366</v>
      </c>
      <c r="AV141" s="278">
        <v>73.189317073170727</v>
      </c>
      <c r="AW141" s="278">
        <v>73.644829268292696</v>
      </c>
      <c r="AX141" s="278">
        <v>73.935609756097563</v>
      </c>
      <c r="AY141" s="278">
        <v>74.085073170731718</v>
      </c>
      <c r="AZ141" s="278">
        <v>74.155121951219513</v>
      </c>
      <c r="BA141" s="278">
        <v>74.201170731707322</v>
      </c>
      <c r="BB141" s="278">
        <v>74.247658536585362</v>
      </c>
      <c r="BC141" s="278">
        <v>74.31302439024391</v>
      </c>
      <c r="BD141" s="278">
        <v>74.407243902439035</v>
      </c>
      <c r="BE141" s="278">
        <v>74.524317073170749</v>
      </c>
      <c r="BF141" s="278">
        <v>74.659292682926832</v>
      </c>
      <c r="BG141" s="278">
        <v>74.81465853658537</v>
      </c>
      <c r="BH141" s="278">
        <v>74.988951219512202</v>
      </c>
    </row>
    <row r="142" spans="1:60" ht="15" x14ac:dyDescent="0.25">
      <c r="A142" s="278" t="s">
        <v>338</v>
      </c>
      <c r="B142" s="278" t="s">
        <v>339</v>
      </c>
      <c r="C142" s="278" t="s">
        <v>85</v>
      </c>
      <c r="D142" s="278" t="s">
        <v>86</v>
      </c>
      <c r="E142" s="278">
        <v>45.554011045812373</v>
      </c>
      <c r="F142" s="278">
        <v>46.148024409013701</v>
      </c>
      <c r="G142" s="278">
        <v>46.73813322380802</v>
      </c>
      <c r="H142" s="278">
        <v>47.322456775607826</v>
      </c>
      <c r="I142" s="278">
        <v>47.903411050566405</v>
      </c>
      <c r="J142" s="278">
        <v>48.470007169261706</v>
      </c>
      <c r="K142" s="278">
        <v>49.012625461930547</v>
      </c>
      <c r="L142" s="278">
        <v>49.524742553773478</v>
      </c>
      <c r="M142" s="278">
        <v>50.005595664752953</v>
      </c>
      <c r="N142" s="278">
        <v>50.45961302488206</v>
      </c>
      <c r="O142" s="278">
        <v>50.899236588858464</v>
      </c>
      <c r="P142" s="278">
        <v>51.340711820359921</v>
      </c>
      <c r="Q142" s="278">
        <v>51.799430838159111</v>
      </c>
      <c r="R142" s="278">
        <v>52.284220764662123</v>
      </c>
      <c r="S142" s="278">
        <v>52.795426352429402</v>
      </c>
      <c r="T142" s="278">
        <v>53.328907706211048</v>
      </c>
      <c r="U142" s="278">
        <v>53.876665304696303</v>
      </c>
      <c r="V142" s="278">
        <v>54.421419232491758</v>
      </c>
      <c r="W142" s="278">
        <v>54.948294636108116</v>
      </c>
      <c r="X142" s="278">
        <v>55.446532836491116</v>
      </c>
      <c r="Y142" s="278">
        <v>55.908959747038843</v>
      </c>
      <c r="Z142" s="278">
        <v>56.341231806440511</v>
      </c>
      <c r="AA142" s="278">
        <v>56.734571234700951</v>
      </c>
      <c r="AB142" s="278">
        <v>57.106331590489418</v>
      </c>
      <c r="AC142" s="278">
        <v>57.46188641527224</v>
      </c>
      <c r="AD142" s="278">
        <v>57.805498385727503</v>
      </c>
      <c r="AE142" s="278">
        <v>58.142834954850294</v>
      </c>
      <c r="AF142" s="278">
        <v>58.493612546909219</v>
      </c>
      <c r="AG142" s="278">
        <v>58.827428681322836</v>
      </c>
      <c r="AH142" s="278">
        <v>59.171723527836626</v>
      </c>
      <c r="AI142" s="278">
        <v>59.513275032822527</v>
      </c>
      <c r="AJ142" s="278">
        <v>59.82944232139419</v>
      </c>
      <c r="AK142" s="278">
        <v>60.183901873843922</v>
      </c>
      <c r="AL142" s="278">
        <v>60.514125281967495</v>
      </c>
      <c r="AM142" s="278">
        <v>60.838366070333699</v>
      </c>
      <c r="AN142" s="278">
        <v>61.157631628262102</v>
      </c>
      <c r="AO142" s="278">
        <v>61.483625474056311</v>
      </c>
      <c r="AP142" s="278">
        <v>61.817486227418584</v>
      </c>
      <c r="AQ142" s="278">
        <v>62.150270615165468</v>
      </c>
      <c r="AR142" s="278">
        <v>62.469101414332762</v>
      </c>
      <c r="AS142" s="278">
        <v>62.773868476318839</v>
      </c>
      <c r="AT142" s="278">
        <v>63.098387556571595</v>
      </c>
      <c r="AU142" s="278">
        <v>63.419322066771862</v>
      </c>
      <c r="AV142" s="278">
        <v>63.750376362162903</v>
      </c>
      <c r="AW142" s="278">
        <v>64.091213853017308</v>
      </c>
      <c r="AX142" s="278">
        <v>64.437955617922697</v>
      </c>
      <c r="AY142" s="278">
        <v>64.799075339067087</v>
      </c>
      <c r="AZ142" s="278">
        <v>65.165819046634525</v>
      </c>
      <c r="BA142" s="278">
        <v>65.529030005638049</v>
      </c>
      <c r="BB142" s="278">
        <v>65.901516930115619</v>
      </c>
      <c r="BC142" s="278">
        <v>66.26247495851851</v>
      </c>
      <c r="BD142" s="278">
        <v>66.596612585844298</v>
      </c>
      <c r="BE142" s="278">
        <v>66.904789305109588</v>
      </c>
      <c r="BF142" s="278">
        <v>67.193320418788772</v>
      </c>
      <c r="BG142" s="278">
        <v>67.458766138510995</v>
      </c>
      <c r="BH142" s="278">
        <v>67.705177701281215</v>
      </c>
    </row>
    <row r="143" spans="1:60" ht="15" x14ac:dyDescent="0.25">
      <c r="A143" s="278" t="s">
        <v>340</v>
      </c>
      <c r="B143" s="278" t="s">
        <v>341</v>
      </c>
      <c r="C143" s="278" t="s">
        <v>85</v>
      </c>
      <c r="D143" s="278" t="s">
        <v>86</v>
      </c>
      <c r="E143" s="278">
        <v>47.318994526024824</v>
      </c>
      <c r="F143" s="278">
        <v>47.83632894967414</v>
      </c>
      <c r="G143" s="278">
        <v>48.433109787200351</v>
      </c>
      <c r="H143" s="278">
        <v>49.135471509744313</v>
      </c>
      <c r="I143" s="278">
        <v>49.951657709414349</v>
      </c>
      <c r="J143" s="278">
        <v>50.848928654309539</v>
      </c>
      <c r="K143" s="278">
        <v>51.78132922411605</v>
      </c>
      <c r="L143" s="278">
        <v>52.700977639468164</v>
      </c>
      <c r="M143" s="278">
        <v>53.569467435462883</v>
      </c>
      <c r="N143" s="278">
        <v>54.357286032623563</v>
      </c>
      <c r="O143" s="278">
        <v>55.080816876438696</v>
      </c>
      <c r="P143" s="278">
        <v>55.728013464713932</v>
      </c>
      <c r="Q143" s="278">
        <v>56.312536174248265</v>
      </c>
      <c r="R143" s="278">
        <v>56.882548885370248</v>
      </c>
      <c r="S143" s="278">
        <v>57.434307240175599</v>
      </c>
      <c r="T143" s="278">
        <v>57.938305389374577</v>
      </c>
      <c r="U143" s="278">
        <v>58.437419248495324</v>
      </c>
      <c r="V143" s="278">
        <v>58.908464888571068</v>
      </c>
      <c r="W143" s="278">
        <v>59.352077051591507</v>
      </c>
      <c r="X143" s="278">
        <v>59.749551780336184</v>
      </c>
      <c r="Y143" s="278">
        <v>60.13045889270176</v>
      </c>
      <c r="Z143" s="278">
        <v>60.49265619242307</v>
      </c>
      <c r="AA143" s="278">
        <v>60.843443952690663</v>
      </c>
      <c r="AB143" s="278">
        <v>61.154664778554796</v>
      </c>
      <c r="AC143" s="278">
        <v>61.440179398460948</v>
      </c>
      <c r="AD143" s="278">
        <v>61.75634205106752</v>
      </c>
      <c r="AE143" s="278">
        <v>62.097259902537211</v>
      </c>
      <c r="AF143" s="278">
        <v>62.375570536612564</v>
      </c>
      <c r="AG143" s="278">
        <v>62.635120645676267</v>
      </c>
      <c r="AH143" s="278">
        <v>62.87636897975927</v>
      </c>
      <c r="AI143" s="278">
        <v>63.10605217907414</v>
      </c>
      <c r="AJ143" s="278">
        <v>63.326673191297139</v>
      </c>
      <c r="AK143" s="278">
        <v>63.49355770994854</v>
      </c>
      <c r="AL143" s="278">
        <v>63.653089034199745</v>
      </c>
      <c r="AM143" s="278">
        <v>63.868161835305834</v>
      </c>
      <c r="AN143" s="278">
        <v>64.114059555653128</v>
      </c>
      <c r="AO143" s="278">
        <v>64.404773252306086</v>
      </c>
      <c r="AP143" s="278">
        <v>64.718891542688453</v>
      </c>
      <c r="AQ143" s="278">
        <v>65.011586870596432</v>
      </c>
      <c r="AR143" s="278">
        <v>65.281524366374086</v>
      </c>
      <c r="AS143" s="278">
        <v>65.579775460199329</v>
      </c>
      <c r="AT143" s="278">
        <v>65.893442330954045</v>
      </c>
      <c r="AU143" s="278">
        <v>66.20100129586119</v>
      </c>
      <c r="AV143" s="278">
        <v>66.520403203745104</v>
      </c>
      <c r="AW143" s="278">
        <v>66.8571637684134</v>
      </c>
      <c r="AX143" s="278">
        <v>67.180005197475623</v>
      </c>
      <c r="AY143" s="278">
        <v>67.538033766976255</v>
      </c>
      <c r="AZ143" s="278">
        <v>67.88503967466545</v>
      </c>
      <c r="BA143" s="278">
        <v>68.212894153909716</v>
      </c>
      <c r="BB143" s="278">
        <v>68.555213341407168</v>
      </c>
      <c r="BC143" s="278">
        <v>68.865133621010273</v>
      </c>
      <c r="BD143" s="278">
        <v>69.17862416465637</v>
      </c>
      <c r="BE143" s="278">
        <v>69.459853933998758</v>
      </c>
      <c r="BF143" s="278">
        <v>69.729661329552968</v>
      </c>
      <c r="BG143" s="278">
        <v>69.970355794657365</v>
      </c>
      <c r="BH143" s="278">
        <v>70.193261033691002</v>
      </c>
    </row>
    <row r="144" spans="1:60" ht="15" x14ac:dyDescent="0.25">
      <c r="A144" s="278" t="s">
        <v>342</v>
      </c>
      <c r="B144" s="278" t="s">
        <v>343</v>
      </c>
      <c r="C144" s="278" t="s">
        <v>85</v>
      </c>
      <c r="D144" s="278" t="s">
        <v>86</v>
      </c>
      <c r="E144" s="278">
        <v>46.500951219512203</v>
      </c>
      <c r="F144" s="278">
        <v>46.984975609756098</v>
      </c>
      <c r="G144" s="278">
        <v>47.392487804878058</v>
      </c>
      <c r="H144" s="278">
        <v>47.716487804878057</v>
      </c>
      <c r="I144" s="278">
        <v>47.961487804878054</v>
      </c>
      <c r="J144" s="278">
        <v>48.140487804878056</v>
      </c>
      <c r="K144" s="278">
        <v>48.27300000000001</v>
      </c>
      <c r="L144" s="278">
        <v>48.390073170731711</v>
      </c>
      <c r="M144" s="278">
        <v>48.521170731707322</v>
      </c>
      <c r="N144" s="278">
        <v>48.684804878048787</v>
      </c>
      <c r="O144" s="278">
        <v>48.898463414634151</v>
      </c>
      <c r="P144" s="278">
        <v>49.170121951219514</v>
      </c>
      <c r="Q144" s="278">
        <v>49.494268292682925</v>
      </c>
      <c r="R144" s="278">
        <v>49.865390243902446</v>
      </c>
      <c r="S144" s="278">
        <v>50.283951219512197</v>
      </c>
      <c r="T144" s="278">
        <v>50.752975609756099</v>
      </c>
      <c r="U144" s="278">
        <v>51.273414634146349</v>
      </c>
      <c r="V144" s="278">
        <v>51.838317073170735</v>
      </c>
      <c r="W144" s="278">
        <v>52.433658536585369</v>
      </c>
      <c r="X144" s="278">
        <v>53.047463414634151</v>
      </c>
      <c r="Y144" s="278">
        <v>53.659731707317086</v>
      </c>
      <c r="Z144" s="278">
        <v>54.249512195121959</v>
      </c>
      <c r="AA144" s="278">
        <v>54.806292682926838</v>
      </c>
      <c r="AB144" s="278">
        <v>55.322560975609761</v>
      </c>
      <c r="AC144" s="278">
        <v>55.796853658536591</v>
      </c>
      <c r="AD144" s="278">
        <v>56.265560975609766</v>
      </c>
      <c r="AE144" s="278">
        <v>56.779634146341465</v>
      </c>
      <c r="AF144" s="278">
        <v>57.356048780487811</v>
      </c>
      <c r="AG144" s="278">
        <v>57.97382926829269</v>
      </c>
      <c r="AH144" s="278">
        <v>58.58204878048781</v>
      </c>
      <c r="AI144" s="278">
        <v>59.076341463414643</v>
      </c>
      <c r="AJ144" s="278">
        <v>59.330829268292682</v>
      </c>
      <c r="AK144" s="278">
        <v>59.256170731707321</v>
      </c>
      <c r="AL144" s="278">
        <v>58.802951219512202</v>
      </c>
      <c r="AM144" s="278">
        <v>57.969243902439032</v>
      </c>
      <c r="AN144" s="278">
        <v>56.759682926829271</v>
      </c>
      <c r="AO144" s="278">
        <v>55.209878048780496</v>
      </c>
      <c r="AP144" s="278">
        <v>53.446756097560986</v>
      </c>
      <c r="AQ144" s="278">
        <v>51.615585365853661</v>
      </c>
      <c r="AR144" s="278">
        <v>49.84112195121952</v>
      </c>
      <c r="AS144" s="278">
        <v>48.278512195121955</v>
      </c>
      <c r="AT144" s="278">
        <v>47.070414634146346</v>
      </c>
      <c r="AU144" s="278">
        <v>46.269512195121955</v>
      </c>
      <c r="AV144" s="278">
        <v>45.895585365853663</v>
      </c>
      <c r="AW144" s="278">
        <v>45.948463414634155</v>
      </c>
      <c r="AX144" s="278">
        <v>46.387024390243909</v>
      </c>
      <c r="AY144" s="278">
        <v>47.12468292682928</v>
      </c>
      <c r="AZ144" s="278">
        <v>48.023195121951225</v>
      </c>
      <c r="BA144" s="278">
        <v>48.957439024390254</v>
      </c>
      <c r="BB144" s="278">
        <v>49.853804878048784</v>
      </c>
      <c r="BC144" s="278">
        <v>50.661219512195132</v>
      </c>
      <c r="BD144" s="278">
        <v>51.361195121951226</v>
      </c>
      <c r="BE144" s="278">
        <v>51.986560975609763</v>
      </c>
      <c r="BF144" s="278">
        <v>52.565024390243906</v>
      </c>
      <c r="BG144" s="278">
        <v>53.093219512195134</v>
      </c>
      <c r="BH144" s="278">
        <v>53.570097560975618</v>
      </c>
    </row>
    <row r="145" spans="1:60" ht="15" x14ac:dyDescent="0.25">
      <c r="A145" s="278" t="s">
        <v>609</v>
      </c>
      <c r="B145" s="278" t="s">
        <v>610</v>
      </c>
      <c r="C145" s="278" t="s">
        <v>85</v>
      </c>
      <c r="D145" s="278" t="s">
        <v>86</v>
      </c>
      <c r="E145" s="278">
        <v>50.291844976610747</v>
      </c>
      <c r="F145" s="278">
        <v>50.78783313052007</v>
      </c>
      <c r="G145" s="278">
        <v>51.422223421410884</v>
      </c>
      <c r="H145" s="278">
        <v>52.28598615914364</v>
      </c>
      <c r="I145" s="278">
        <v>53.384312835832056</v>
      </c>
      <c r="J145" s="278">
        <v>54.679679086758526</v>
      </c>
      <c r="K145" s="278">
        <v>56.048452999432598</v>
      </c>
      <c r="L145" s="278">
        <v>57.398892203718155</v>
      </c>
      <c r="M145" s="278">
        <v>58.679906725843523</v>
      </c>
      <c r="N145" s="278">
        <v>59.780548470861461</v>
      </c>
      <c r="O145" s="278">
        <v>60.760468236694976</v>
      </c>
      <c r="P145" s="278">
        <v>61.580375722847521</v>
      </c>
      <c r="Q145" s="278">
        <v>62.303012262471611</v>
      </c>
      <c r="R145" s="278">
        <v>62.967977474891363</v>
      </c>
      <c r="S145" s="278">
        <v>63.612027644185133</v>
      </c>
      <c r="T145" s="278">
        <v>64.139777755844989</v>
      </c>
      <c r="U145" s="278">
        <v>64.685661462119185</v>
      </c>
      <c r="V145" s="278">
        <v>65.191570349955825</v>
      </c>
      <c r="W145" s="278">
        <v>65.662256568837222</v>
      </c>
      <c r="X145" s="278">
        <v>66.07159031880532</v>
      </c>
      <c r="Y145" s="278">
        <v>66.454852515265671</v>
      </c>
      <c r="Z145" s="278">
        <v>66.848432504042464</v>
      </c>
      <c r="AA145" s="278">
        <v>67.214345438485211</v>
      </c>
      <c r="AB145" s="278">
        <v>67.493643059198973</v>
      </c>
      <c r="AC145" s="278">
        <v>67.720433663604851</v>
      </c>
      <c r="AD145" s="278">
        <v>68.011663800299715</v>
      </c>
      <c r="AE145" s="278">
        <v>68.370938852597817</v>
      </c>
      <c r="AF145" s="278">
        <v>68.57645256752096</v>
      </c>
      <c r="AG145" s="278">
        <v>68.768323567122451</v>
      </c>
      <c r="AH145" s="278">
        <v>68.908824536505449</v>
      </c>
      <c r="AI145" s="278">
        <v>69.047284372166914</v>
      </c>
      <c r="AJ145" s="278">
        <v>69.173245794814605</v>
      </c>
      <c r="AK145" s="278">
        <v>69.199844088066769</v>
      </c>
      <c r="AL145" s="278">
        <v>69.209698500488813</v>
      </c>
      <c r="AM145" s="278">
        <v>69.340052011562534</v>
      </c>
      <c r="AN145" s="278">
        <v>69.561744702565989</v>
      </c>
      <c r="AO145" s="278">
        <v>69.892439384086757</v>
      </c>
      <c r="AP145" s="278">
        <v>70.248418552502287</v>
      </c>
      <c r="AQ145" s="278">
        <v>70.591425913241338</v>
      </c>
      <c r="AR145" s="278">
        <v>70.876021619831874</v>
      </c>
      <c r="AS145" s="278">
        <v>71.227260115302812</v>
      </c>
      <c r="AT145" s="278">
        <v>71.606256448166391</v>
      </c>
      <c r="AU145" s="278">
        <v>71.96239186903469</v>
      </c>
      <c r="AV145" s="278">
        <v>72.314120492793322</v>
      </c>
      <c r="AW145" s="278">
        <v>72.681780113297123</v>
      </c>
      <c r="AX145" s="278">
        <v>72.990927518425579</v>
      </c>
      <c r="AY145" s="278">
        <v>73.35165221427458</v>
      </c>
      <c r="AZ145" s="278">
        <v>73.66598870182716</v>
      </c>
      <c r="BA145" s="278">
        <v>73.933702226669936</v>
      </c>
      <c r="BB145" s="278">
        <v>74.220072629420244</v>
      </c>
      <c r="BC145" s="278">
        <v>74.444451963607534</v>
      </c>
      <c r="BD145" s="278">
        <v>74.713672323254144</v>
      </c>
      <c r="BE145" s="278">
        <v>74.924399581208448</v>
      </c>
      <c r="BF145" s="278">
        <v>75.145461345226536</v>
      </c>
      <c r="BG145" s="278">
        <v>75.339149319575199</v>
      </c>
      <c r="BH145" s="278">
        <v>75.522882349049198</v>
      </c>
    </row>
    <row r="146" spans="1:60" ht="15" x14ac:dyDescent="0.25">
      <c r="A146" s="278" t="s">
        <v>344</v>
      </c>
      <c r="B146" s="278" t="s">
        <v>345</v>
      </c>
      <c r="C146" s="278" t="s">
        <v>85</v>
      </c>
      <c r="D146" s="278" t="s">
        <v>86</v>
      </c>
      <c r="E146" s="278">
        <v>69.847317073170743</v>
      </c>
      <c r="F146" s="278">
        <v>70.102682926829289</v>
      </c>
      <c r="G146" s="278">
        <v>69.095365853658535</v>
      </c>
      <c r="H146" s="278">
        <v>70.204390243902438</v>
      </c>
      <c r="I146" s="278">
        <v>71.509024390243908</v>
      </c>
      <c r="J146" s="278">
        <v>71.325121951219515</v>
      </c>
      <c r="K146" s="278">
        <v>71.520243902439034</v>
      </c>
      <c r="L146" s="278">
        <v>71.603902439024395</v>
      </c>
      <c r="M146" s="278">
        <v>71.313658536585379</v>
      </c>
      <c r="N146" s="278">
        <v>70.928536585365862</v>
      </c>
      <c r="O146" s="278">
        <v>70.804390243902446</v>
      </c>
      <c r="P146" s="278">
        <v>71.73536585365855</v>
      </c>
      <c r="Q146" s="278">
        <v>71.024634146341469</v>
      </c>
      <c r="R146" s="278">
        <v>71.33219512195123</v>
      </c>
      <c r="S146" s="278">
        <v>71.24414634146342</v>
      </c>
      <c r="T146" s="278">
        <v>70.867317073170739</v>
      </c>
      <c r="U146" s="278">
        <v>70.958048780487815</v>
      </c>
      <c r="V146" s="278">
        <v>70.809512195121954</v>
      </c>
      <c r="W146" s="278">
        <v>70.604634146341482</v>
      </c>
      <c r="X146" s="278">
        <v>70.482195121951221</v>
      </c>
      <c r="Y146" s="278">
        <v>70.482195121951221</v>
      </c>
      <c r="Z146" s="278">
        <v>70.46073170731708</v>
      </c>
      <c r="AA146" s="278">
        <v>70.836829268292703</v>
      </c>
      <c r="AB146" s="278">
        <v>70.777804878048784</v>
      </c>
      <c r="AC146" s="278">
        <v>70.319999999999993</v>
      </c>
      <c r="AD146" s="278">
        <v>70.501219512195135</v>
      </c>
      <c r="AE146" s="278">
        <v>72.080731707317071</v>
      </c>
      <c r="AF146" s="278">
        <v>71.93463414634148</v>
      </c>
      <c r="AG146" s="278">
        <v>71.762195121951237</v>
      </c>
      <c r="AH146" s="278">
        <v>71.425365853658548</v>
      </c>
      <c r="AI146" s="278">
        <v>71.160731707317083</v>
      </c>
      <c r="AJ146" s="278">
        <v>70.364146341463425</v>
      </c>
      <c r="AK146" s="278">
        <v>70.234390243902453</v>
      </c>
      <c r="AL146" s="278">
        <v>68.910487804878059</v>
      </c>
      <c r="AM146" s="278">
        <v>68.530243902439025</v>
      </c>
      <c r="AN146" s="278">
        <v>69.006341463414657</v>
      </c>
      <c r="AO146" s="278">
        <v>70.108048780487806</v>
      </c>
      <c r="AP146" s="278">
        <v>70.9090243902439</v>
      </c>
      <c r="AQ146" s="278">
        <v>71.219512195121951</v>
      </c>
      <c r="AR146" s="278">
        <v>71.570731707317094</v>
      </c>
      <c r="AS146" s="278">
        <v>72.019512195121948</v>
      </c>
      <c r="AT146" s="278">
        <v>71.658536585365852</v>
      </c>
      <c r="AU146" s="278">
        <v>71.760975609756116</v>
      </c>
      <c r="AV146" s="278">
        <v>72.060975609756113</v>
      </c>
      <c r="AW146" s="278">
        <v>71.960975609756105</v>
      </c>
      <c r="AX146" s="278">
        <v>71.253658536585377</v>
      </c>
      <c r="AY146" s="278">
        <v>71.056097560975616</v>
      </c>
      <c r="AZ146" s="278">
        <v>70.900000000000006</v>
      </c>
      <c r="BA146" s="278">
        <v>71.81219512195122</v>
      </c>
      <c r="BB146" s="278">
        <v>72.91463414634147</v>
      </c>
      <c r="BC146" s="278">
        <v>73.268292682926827</v>
      </c>
      <c r="BD146" s="278">
        <v>73.563414634146355</v>
      </c>
      <c r="BE146" s="278">
        <v>73.863414634146352</v>
      </c>
      <c r="BF146" s="278">
        <v>73.914634146341456</v>
      </c>
      <c r="BG146" s="278">
        <v>74.517073170731706</v>
      </c>
      <c r="BH146" s="278">
        <v>75.119512195121956</v>
      </c>
    </row>
    <row r="147" spans="1:60" ht="15" x14ac:dyDescent="0.25">
      <c r="A147" s="278" t="s">
        <v>346</v>
      </c>
      <c r="B147" s="278" t="s">
        <v>347</v>
      </c>
      <c r="C147" s="278" t="s">
        <v>85</v>
      </c>
      <c r="D147" s="278" t="s">
        <v>86</v>
      </c>
      <c r="E147" s="278">
        <v>68.446390243902442</v>
      </c>
      <c r="F147" s="278">
        <v>68.737731707317081</v>
      </c>
      <c r="G147" s="278">
        <v>68.998121951219517</v>
      </c>
      <c r="H147" s="278">
        <v>69.223073170731723</v>
      </c>
      <c r="I147" s="278">
        <v>69.411048780487818</v>
      </c>
      <c r="J147" s="278">
        <v>69.561024390243901</v>
      </c>
      <c r="K147" s="278">
        <v>69.674463414634147</v>
      </c>
      <c r="L147" s="278">
        <v>69.761341463414638</v>
      </c>
      <c r="M147" s="278">
        <v>69.835146341463428</v>
      </c>
      <c r="N147" s="278">
        <v>69.904853658536595</v>
      </c>
      <c r="O147" s="278">
        <v>69.983463414634144</v>
      </c>
      <c r="P147" s="278">
        <v>70.081439024390249</v>
      </c>
      <c r="Q147" s="278">
        <v>70.205317073170747</v>
      </c>
      <c r="R147" s="278">
        <v>70.358170731707318</v>
      </c>
      <c r="S147" s="278">
        <v>70.542560975609774</v>
      </c>
      <c r="T147" s="278">
        <v>70.757609756097565</v>
      </c>
      <c r="U147" s="278">
        <v>70.998512195121961</v>
      </c>
      <c r="V147" s="278">
        <v>71.256292682926841</v>
      </c>
      <c r="W147" s="278">
        <v>71.52246341463416</v>
      </c>
      <c r="X147" s="278">
        <v>71.794463414634151</v>
      </c>
      <c r="Y147" s="278">
        <v>72.072609756097563</v>
      </c>
      <c r="Z147" s="278">
        <v>72.357682926829284</v>
      </c>
      <c r="AA147" s="278">
        <v>72.653463414634146</v>
      </c>
      <c r="AB147" s="278">
        <v>72.958878048780491</v>
      </c>
      <c r="AC147" s="278">
        <v>73.271926829268295</v>
      </c>
      <c r="AD147" s="278">
        <v>73.585756097560974</v>
      </c>
      <c r="AE147" s="278">
        <v>73.894609756097566</v>
      </c>
      <c r="AF147" s="278">
        <v>74.193756097560978</v>
      </c>
      <c r="AG147" s="278">
        <v>74.480341463414646</v>
      </c>
      <c r="AH147" s="278">
        <v>74.752414634146348</v>
      </c>
      <c r="AI147" s="278">
        <v>75.010414634146343</v>
      </c>
      <c r="AJ147" s="278">
        <v>75.463414634146346</v>
      </c>
      <c r="AK147" s="278">
        <v>75.770731707317069</v>
      </c>
      <c r="AL147" s="278">
        <v>75.712195121951225</v>
      </c>
      <c r="AM147" s="278">
        <v>76.370731707317077</v>
      </c>
      <c r="AN147" s="278">
        <v>76.512195121951237</v>
      </c>
      <c r="AO147" s="278">
        <v>76.519512195121962</v>
      </c>
      <c r="AP147" s="278">
        <v>76.880487804878044</v>
      </c>
      <c r="AQ147" s="278">
        <v>77.017073170731706</v>
      </c>
      <c r="AR147" s="278">
        <v>77.770731707317083</v>
      </c>
      <c r="AS147" s="278">
        <v>77.873170731707319</v>
      </c>
      <c r="AT147" s="278">
        <v>77.824390243902457</v>
      </c>
      <c r="AU147" s="278">
        <v>77.965853658536588</v>
      </c>
      <c r="AV147" s="278">
        <v>77.72682926829269</v>
      </c>
      <c r="AW147" s="278">
        <v>79.121951219512198</v>
      </c>
      <c r="AX147" s="278">
        <v>79.431707317073176</v>
      </c>
      <c r="AY147" s="278">
        <v>79.287804878048803</v>
      </c>
      <c r="AZ147" s="278">
        <v>79.3829268292683</v>
      </c>
      <c r="BA147" s="278">
        <v>80.53902439024391</v>
      </c>
      <c r="BB147" s="278">
        <v>80.636585365853662</v>
      </c>
      <c r="BC147" s="278">
        <v>80.631707317073179</v>
      </c>
      <c r="BD147" s="278">
        <v>80.987804878048777</v>
      </c>
      <c r="BE147" s="278">
        <v>81.392682926829266</v>
      </c>
      <c r="BF147" s="278">
        <v>81.8</v>
      </c>
      <c r="BG147" s="278">
        <v>82.229268292682931</v>
      </c>
      <c r="BH147" s="278">
        <v>82.229268292682931</v>
      </c>
    </row>
    <row r="148" spans="1:60" ht="15" x14ac:dyDescent="0.25">
      <c r="A148" s="278" t="s">
        <v>348</v>
      </c>
      <c r="B148" s="278" t="s">
        <v>349</v>
      </c>
      <c r="C148" s="278" t="s">
        <v>85</v>
      </c>
      <c r="D148" s="278" t="s">
        <v>86</v>
      </c>
      <c r="E148" s="278">
        <v>69.786829268292678</v>
      </c>
      <c r="F148" s="278">
        <v>70.032439024390257</v>
      </c>
      <c r="G148" s="278">
        <v>69.430487804878041</v>
      </c>
      <c r="H148" s="278">
        <v>69.829024390243902</v>
      </c>
      <c r="I148" s="278">
        <v>71.028048780487822</v>
      </c>
      <c r="J148" s="278">
        <v>70.72658536585368</v>
      </c>
      <c r="K148" s="278">
        <v>70.707317073170728</v>
      </c>
      <c r="L148" s="278">
        <v>70.393902439024401</v>
      </c>
      <c r="M148" s="278">
        <v>70.04292682926831</v>
      </c>
      <c r="N148" s="278">
        <v>69.796829268292697</v>
      </c>
      <c r="O148" s="278">
        <v>69.835365853658558</v>
      </c>
      <c r="P148" s="278">
        <v>70.16463414634147</v>
      </c>
      <c r="Q148" s="278">
        <v>69.878780487804889</v>
      </c>
      <c r="R148" s="278">
        <v>69.813414634146355</v>
      </c>
      <c r="S148" s="278">
        <v>69.740975609756106</v>
      </c>
      <c r="T148" s="278">
        <v>68.925365853658548</v>
      </c>
      <c r="U148" s="278">
        <v>69.047804878048794</v>
      </c>
      <c r="V148" s="278">
        <v>69.104634146341468</v>
      </c>
      <c r="W148" s="278">
        <v>68.987804878048792</v>
      </c>
      <c r="X148" s="278">
        <v>68.495609756097565</v>
      </c>
      <c r="Y148" s="278">
        <v>68.808536585365857</v>
      </c>
      <c r="Z148" s="278">
        <v>68.786341463414644</v>
      </c>
      <c r="AA148" s="278">
        <v>69.328292682926843</v>
      </c>
      <c r="AB148" s="278">
        <v>69.119024390243922</v>
      </c>
      <c r="AC148" s="278">
        <v>69.162926829268301</v>
      </c>
      <c r="AD148" s="278">
        <v>69.291463414634165</v>
      </c>
      <c r="AE148" s="278">
        <v>70.62243902439026</v>
      </c>
      <c r="AF148" s="278">
        <v>70.692926829268302</v>
      </c>
      <c r="AG148" s="278">
        <v>70.615365853658545</v>
      </c>
      <c r="AH148" s="278">
        <v>70.155365853658552</v>
      </c>
      <c r="AI148" s="278">
        <v>69.273170731707324</v>
      </c>
      <c r="AJ148" s="278">
        <v>69.032439024390257</v>
      </c>
      <c r="AK148" s="278">
        <v>68.396097560975605</v>
      </c>
      <c r="AL148" s="278">
        <v>66.722682926829265</v>
      </c>
      <c r="AM148" s="278">
        <v>65.66439024390246</v>
      </c>
      <c r="AN148" s="278">
        <v>66.391219512195136</v>
      </c>
      <c r="AO148" s="278">
        <v>68.776585365853677</v>
      </c>
      <c r="AP148" s="278">
        <v>69.349268292682936</v>
      </c>
      <c r="AQ148" s="278">
        <v>69.012195121951223</v>
      </c>
      <c r="AR148" s="278">
        <v>69.742926829268299</v>
      </c>
      <c r="AS148" s="278">
        <v>70.314634146341476</v>
      </c>
      <c r="AT148" s="278">
        <v>70.760975609756102</v>
      </c>
      <c r="AU148" s="278">
        <v>70.960975609756119</v>
      </c>
      <c r="AV148" s="278">
        <v>71.265853658536599</v>
      </c>
      <c r="AW148" s="278">
        <v>72.026829268292687</v>
      </c>
      <c r="AX148" s="278">
        <v>71.356097560975613</v>
      </c>
      <c r="AY148" s="278">
        <v>70.865853658536594</v>
      </c>
      <c r="AZ148" s="278">
        <v>71.019512195121962</v>
      </c>
      <c r="BA148" s="278">
        <v>72.419512195121968</v>
      </c>
      <c r="BB148" s="278">
        <v>73.080487804878061</v>
      </c>
      <c r="BC148" s="278">
        <v>73.482926829268294</v>
      </c>
      <c r="BD148" s="278">
        <v>73.575609756097563</v>
      </c>
      <c r="BE148" s="278">
        <v>73.778048780487808</v>
      </c>
      <c r="BF148" s="278">
        <v>73.982926829268308</v>
      </c>
      <c r="BG148" s="278">
        <v>74.12439024390244</v>
      </c>
      <c r="BH148" s="278">
        <v>74.12439024390244</v>
      </c>
    </row>
    <row r="149" spans="1:60" ht="15" x14ac:dyDescent="0.25">
      <c r="A149" s="278" t="s">
        <v>350</v>
      </c>
      <c r="B149" s="278" t="s">
        <v>351</v>
      </c>
      <c r="C149" s="278" t="s">
        <v>85</v>
      </c>
      <c r="D149" s="278" t="s">
        <v>86</v>
      </c>
      <c r="E149" s="278">
        <v>64.658926829268296</v>
      </c>
      <c r="F149" s="278">
        <v>65.133585365853662</v>
      </c>
      <c r="G149" s="278">
        <v>65.594243902439032</v>
      </c>
      <c r="H149" s="278">
        <v>66.041414634146349</v>
      </c>
      <c r="I149" s="278">
        <v>66.479634146341468</v>
      </c>
      <c r="J149" s="278">
        <v>66.915390243902451</v>
      </c>
      <c r="K149" s="278">
        <v>67.359219512195125</v>
      </c>
      <c r="L149" s="278">
        <v>67.817121951219519</v>
      </c>
      <c r="M149" s="278">
        <v>68.292585365853668</v>
      </c>
      <c r="N149" s="278">
        <v>68.787121951219518</v>
      </c>
      <c r="O149" s="278">
        <v>69.297219512195127</v>
      </c>
      <c r="P149" s="278">
        <v>69.819878048780481</v>
      </c>
      <c r="Q149" s="278">
        <v>70.345560975609772</v>
      </c>
      <c r="R149" s="278">
        <v>70.863780487804874</v>
      </c>
      <c r="S149" s="278">
        <v>71.368512195121966</v>
      </c>
      <c r="T149" s="278">
        <v>71.852756097560984</v>
      </c>
      <c r="U149" s="278">
        <v>72.309975609756108</v>
      </c>
      <c r="V149" s="278">
        <v>72.740219512195139</v>
      </c>
      <c r="W149" s="278">
        <v>73.144463414634146</v>
      </c>
      <c r="X149" s="278">
        <v>73.52470731707318</v>
      </c>
      <c r="Y149" s="278">
        <v>73.884487804878049</v>
      </c>
      <c r="Z149" s="278">
        <v>74.230341463414646</v>
      </c>
      <c r="AA149" s="278">
        <v>74.569780487804891</v>
      </c>
      <c r="AB149" s="278">
        <v>74.906756097560987</v>
      </c>
      <c r="AC149" s="278">
        <v>75.244243902439024</v>
      </c>
      <c r="AD149" s="278">
        <v>75.581121951219529</v>
      </c>
      <c r="AE149" s="278">
        <v>75.914243902439011</v>
      </c>
      <c r="AF149" s="278">
        <v>76.239024390243912</v>
      </c>
      <c r="AG149" s="278">
        <v>76.553975609756108</v>
      </c>
      <c r="AH149" s="278">
        <v>76.859634146341477</v>
      </c>
      <c r="AI149" s="278">
        <v>77.162170731707334</v>
      </c>
      <c r="AJ149" s="278">
        <v>77.469756097560975</v>
      </c>
      <c r="AK149" s="278">
        <v>77.785585365853663</v>
      </c>
      <c r="AL149" s="278">
        <v>78.112268292682941</v>
      </c>
      <c r="AM149" s="278">
        <v>78.448292682926848</v>
      </c>
      <c r="AN149" s="278">
        <v>78.787097560975624</v>
      </c>
      <c r="AO149" s="278">
        <v>79.121000000000024</v>
      </c>
      <c r="AP149" s="278">
        <v>79.440829268292688</v>
      </c>
      <c r="AQ149" s="278">
        <v>79.741926829268309</v>
      </c>
      <c r="AR149" s="278">
        <v>80.020268292682928</v>
      </c>
      <c r="AS149" s="278">
        <v>80.276341463414653</v>
      </c>
      <c r="AT149" s="278">
        <v>80.512682926829271</v>
      </c>
      <c r="AU149" s="278">
        <v>80.735463414634154</v>
      </c>
      <c r="AV149" s="278">
        <v>80.951756097560974</v>
      </c>
      <c r="AW149" s="278">
        <v>81.166146341463431</v>
      </c>
      <c r="AX149" s="278">
        <v>81.382658536585382</v>
      </c>
      <c r="AY149" s="278">
        <v>81.607804878048782</v>
      </c>
      <c r="AZ149" s="278">
        <v>81.841585365853675</v>
      </c>
      <c r="BA149" s="278">
        <v>82.082463414634148</v>
      </c>
      <c r="BB149" s="278">
        <v>82.328463414634157</v>
      </c>
      <c r="BC149" s="278">
        <v>82.573560975609766</v>
      </c>
      <c r="BD149" s="278">
        <v>82.811268292682939</v>
      </c>
      <c r="BE149" s="278">
        <v>83.034585365853687</v>
      </c>
      <c r="BF149" s="278">
        <v>83.240463414634149</v>
      </c>
      <c r="BG149" s="278">
        <v>83.426926829268297</v>
      </c>
      <c r="BH149" s="278">
        <v>83.594902439024395</v>
      </c>
    </row>
    <row r="150" spans="1:60" ht="15" x14ac:dyDescent="0.25">
      <c r="A150" s="278" t="s">
        <v>352</v>
      </c>
      <c r="B150" s="278" t="s">
        <v>353</v>
      </c>
      <c r="C150" s="278" t="s">
        <v>85</v>
      </c>
      <c r="D150" s="278" t="s">
        <v>86</v>
      </c>
      <c r="E150" s="278"/>
      <c r="F150" s="278"/>
      <c r="G150" s="278"/>
      <c r="H150" s="278"/>
      <c r="I150" s="278"/>
      <c r="J150" s="278"/>
      <c r="K150" s="278"/>
      <c r="L150" s="278"/>
      <c r="M150" s="278"/>
      <c r="N150" s="278"/>
      <c r="O150" s="278"/>
      <c r="P150" s="278"/>
      <c r="Q150" s="278"/>
      <c r="R150" s="278"/>
      <c r="S150" s="278"/>
      <c r="T150" s="278"/>
      <c r="U150" s="278"/>
      <c r="V150" s="278"/>
      <c r="W150" s="278"/>
      <c r="X150" s="278"/>
      <c r="Y150" s="278"/>
      <c r="Z150" s="278"/>
      <c r="AA150" s="278">
        <v>73.219512195121951</v>
      </c>
      <c r="AB150" s="278">
        <v>72.768292682926841</v>
      </c>
      <c r="AC150" s="278">
        <v>72.919512195121968</v>
      </c>
      <c r="AD150" s="278">
        <v>72.668292682926833</v>
      </c>
      <c r="AE150" s="278">
        <v>73.519512195121962</v>
      </c>
      <c r="AF150" s="278">
        <v>73.670731707317088</v>
      </c>
      <c r="AG150" s="278">
        <v>74.270731707317083</v>
      </c>
      <c r="AH150" s="278">
        <v>74.321951219512215</v>
      </c>
      <c r="AI150" s="278">
        <v>74.521951219512204</v>
      </c>
      <c r="AJ150" s="278">
        <v>75.924390243902451</v>
      </c>
      <c r="AK150" s="278">
        <v>75.424390243902451</v>
      </c>
      <c r="AL150" s="278">
        <v>75.573170731707336</v>
      </c>
      <c r="AM150" s="278">
        <v>75.821951219512201</v>
      </c>
      <c r="AN150" s="278">
        <v>75.970731707317086</v>
      </c>
      <c r="AO150" s="278">
        <v>76.170731707317088</v>
      </c>
      <c r="AP150" s="278">
        <v>76.370731707317077</v>
      </c>
      <c r="AQ150" s="278">
        <v>76.570731707317094</v>
      </c>
      <c r="AR150" s="278">
        <v>76.770731707317083</v>
      </c>
      <c r="AS150" s="278">
        <v>76.970731707317071</v>
      </c>
      <c r="AT150" s="278">
        <v>77.170731707317074</v>
      </c>
      <c r="AU150" s="278">
        <v>77.370731707317091</v>
      </c>
      <c r="AV150" s="278">
        <v>77.57073170731708</v>
      </c>
      <c r="AW150" s="278">
        <v>77.721951219512192</v>
      </c>
      <c r="AX150" s="278">
        <v>77.870731707317077</v>
      </c>
      <c r="AY150" s="278">
        <v>78.070731707317094</v>
      </c>
      <c r="AZ150" s="278">
        <v>78.221951219512206</v>
      </c>
      <c r="BA150" s="278">
        <v>78.370731707317091</v>
      </c>
      <c r="BB150" s="278">
        <v>78.570731707317094</v>
      </c>
      <c r="BC150" s="278">
        <v>78.721951219512206</v>
      </c>
      <c r="BD150" s="278">
        <v>78.870731707317077</v>
      </c>
      <c r="BE150" s="278">
        <v>79.021951219512204</v>
      </c>
      <c r="BF150" s="278">
        <v>79.170731707317088</v>
      </c>
      <c r="BG150" s="278">
        <v>79.321951219512215</v>
      </c>
      <c r="BH150" s="278">
        <v>79.470731707317071</v>
      </c>
    </row>
    <row r="151" spans="1:60" ht="15" x14ac:dyDescent="0.25">
      <c r="A151" s="278" t="s">
        <v>354</v>
      </c>
      <c r="B151" s="278" t="s">
        <v>355</v>
      </c>
      <c r="C151" s="278" t="s">
        <v>85</v>
      </c>
      <c r="D151" s="278" t="s">
        <v>86</v>
      </c>
      <c r="E151" s="278">
        <v>48.446634146341466</v>
      </c>
      <c r="F151" s="278">
        <v>48.864121951219516</v>
      </c>
      <c r="G151" s="278">
        <v>49.287585365853658</v>
      </c>
      <c r="H151" s="278">
        <v>49.714756097560986</v>
      </c>
      <c r="I151" s="278">
        <v>50.142000000000003</v>
      </c>
      <c r="J151" s="278">
        <v>50.564878048780493</v>
      </c>
      <c r="K151" s="278">
        <v>50.978048780487804</v>
      </c>
      <c r="L151" s="278">
        <v>51.381390243902445</v>
      </c>
      <c r="M151" s="278">
        <v>51.775219512195129</v>
      </c>
      <c r="N151" s="278">
        <v>52.160146341463424</v>
      </c>
      <c r="O151" s="278">
        <v>52.537292682926832</v>
      </c>
      <c r="P151" s="278">
        <v>52.903682926829276</v>
      </c>
      <c r="Q151" s="278">
        <v>53.266731707317085</v>
      </c>
      <c r="R151" s="278">
        <v>53.636317073170737</v>
      </c>
      <c r="S151" s="278">
        <v>54.024365853658537</v>
      </c>
      <c r="T151" s="278">
        <v>54.448707317073179</v>
      </c>
      <c r="U151" s="278">
        <v>54.93068292682927</v>
      </c>
      <c r="V151" s="278">
        <v>55.47817073170733</v>
      </c>
      <c r="W151" s="278">
        <v>56.094195121951223</v>
      </c>
      <c r="X151" s="278">
        <v>56.775341463414641</v>
      </c>
      <c r="Y151" s="278">
        <v>57.51280487804879</v>
      </c>
      <c r="Z151" s="278">
        <v>58.291853658536589</v>
      </c>
      <c r="AA151" s="278">
        <v>59.091731707317074</v>
      </c>
      <c r="AB151" s="278">
        <v>59.889609756097563</v>
      </c>
      <c r="AC151" s="278">
        <v>60.669487804878052</v>
      </c>
      <c r="AD151" s="278">
        <v>61.420780487804883</v>
      </c>
      <c r="AE151" s="278">
        <v>62.138756097560986</v>
      </c>
      <c r="AF151" s="278">
        <v>62.826682926829278</v>
      </c>
      <c r="AG151" s="278">
        <v>63.483365853658533</v>
      </c>
      <c r="AH151" s="278">
        <v>64.104780487804888</v>
      </c>
      <c r="AI151" s="278">
        <v>64.678975609756108</v>
      </c>
      <c r="AJ151" s="278">
        <v>65.196609756097573</v>
      </c>
      <c r="AK151" s="278">
        <v>65.65831707317075</v>
      </c>
      <c r="AL151" s="278">
        <v>66.069292682926829</v>
      </c>
      <c r="AM151" s="278">
        <v>66.440560975609756</v>
      </c>
      <c r="AN151" s="278">
        <v>66.784707317073185</v>
      </c>
      <c r="AO151" s="278">
        <v>67.118170731707323</v>
      </c>
      <c r="AP151" s="278">
        <v>67.457926829268288</v>
      </c>
      <c r="AQ151" s="278">
        <v>67.819804878048785</v>
      </c>
      <c r="AR151" s="278">
        <v>68.214268292682931</v>
      </c>
      <c r="AS151" s="278">
        <v>68.652146341463421</v>
      </c>
      <c r="AT151" s="278">
        <v>69.140292682926827</v>
      </c>
      <c r="AU151" s="278">
        <v>69.670146341463422</v>
      </c>
      <c r="AV151" s="278">
        <v>70.229731707317086</v>
      </c>
      <c r="AW151" s="278">
        <v>70.808560975609765</v>
      </c>
      <c r="AX151" s="278">
        <v>71.392853658536595</v>
      </c>
      <c r="AY151" s="278">
        <v>71.967853658536598</v>
      </c>
      <c r="AZ151" s="278">
        <v>72.52024390243902</v>
      </c>
      <c r="BA151" s="278">
        <v>73.038121951219537</v>
      </c>
      <c r="BB151" s="278">
        <v>73.51346341463416</v>
      </c>
      <c r="BC151" s="278">
        <v>73.941073170731727</v>
      </c>
      <c r="BD151" s="278">
        <v>74.320243902439017</v>
      </c>
      <c r="BE151" s="278">
        <v>74.660658536585373</v>
      </c>
      <c r="BF151" s="278">
        <v>74.970146341463433</v>
      </c>
      <c r="BG151" s="278">
        <v>75.25514634146343</v>
      </c>
      <c r="BH151" s="278">
        <v>75.52014634146343</v>
      </c>
    </row>
    <row r="152" spans="1:60" ht="15" x14ac:dyDescent="0.25">
      <c r="A152" s="278" t="s">
        <v>356</v>
      </c>
      <c r="B152" s="278" t="s">
        <v>357</v>
      </c>
      <c r="C152" s="278" t="s">
        <v>85</v>
      </c>
      <c r="D152" s="278" t="s">
        <v>86</v>
      </c>
      <c r="E152" s="278"/>
      <c r="F152" s="278"/>
      <c r="G152" s="278"/>
      <c r="H152" s="278"/>
      <c r="I152" s="278"/>
      <c r="J152" s="278"/>
      <c r="K152" s="278"/>
      <c r="L152" s="278"/>
      <c r="M152" s="278"/>
      <c r="N152" s="278"/>
      <c r="O152" s="278"/>
      <c r="P152" s="278"/>
      <c r="Q152" s="278"/>
      <c r="R152" s="278"/>
      <c r="S152" s="278"/>
      <c r="T152" s="278"/>
      <c r="U152" s="278"/>
      <c r="V152" s="278"/>
      <c r="W152" s="278"/>
      <c r="X152" s="278"/>
      <c r="Y152" s="278"/>
      <c r="Z152" s="278"/>
      <c r="AA152" s="278"/>
      <c r="AB152" s="278"/>
      <c r="AC152" s="278"/>
      <c r="AD152" s="278"/>
      <c r="AE152" s="278"/>
      <c r="AF152" s="278"/>
      <c r="AG152" s="278"/>
      <c r="AH152" s="278"/>
      <c r="AI152" s="278"/>
      <c r="AJ152" s="278"/>
      <c r="AK152" s="278"/>
      <c r="AL152" s="278"/>
      <c r="AM152" s="278"/>
      <c r="AN152" s="278"/>
      <c r="AO152" s="278"/>
      <c r="AP152" s="278"/>
      <c r="AQ152" s="278"/>
      <c r="AR152" s="278"/>
      <c r="AS152" s="278"/>
      <c r="AT152" s="278"/>
      <c r="AU152" s="278"/>
      <c r="AV152" s="278"/>
      <c r="AW152" s="278"/>
      <c r="AX152" s="278"/>
      <c r="AY152" s="278"/>
      <c r="AZ152" s="278"/>
      <c r="BA152" s="278"/>
      <c r="BB152" s="278"/>
      <c r="BC152" s="278"/>
      <c r="BD152" s="278"/>
      <c r="BE152" s="278"/>
      <c r="BF152" s="278"/>
      <c r="BG152" s="278"/>
      <c r="BH152" s="278"/>
    </row>
    <row r="153" spans="1:60" ht="15" x14ac:dyDescent="0.25">
      <c r="A153" s="278" t="s">
        <v>358</v>
      </c>
      <c r="B153" s="278" t="s">
        <v>359</v>
      </c>
      <c r="C153" s="278" t="s">
        <v>85</v>
      </c>
      <c r="D153" s="278" t="s">
        <v>86</v>
      </c>
      <c r="E153" s="278">
        <v>61.812780487804886</v>
      </c>
      <c r="F153" s="278">
        <v>62.17668292682928</v>
      </c>
      <c r="G153" s="278">
        <v>62.544195121951219</v>
      </c>
      <c r="H153" s="278">
        <v>62.914243902439026</v>
      </c>
      <c r="I153" s="278">
        <v>63.281268292682931</v>
      </c>
      <c r="J153" s="278">
        <v>63.634170731707322</v>
      </c>
      <c r="K153" s="278">
        <v>63.958414634146351</v>
      </c>
      <c r="L153" s="278">
        <v>64.243975609756106</v>
      </c>
      <c r="M153" s="278">
        <v>64.482317073170734</v>
      </c>
      <c r="N153" s="278">
        <v>64.670463414634156</v>
      </c>
      <c r="O153" s="278">
        <v>64.807390243902432</v>
      </c>
      <c r="P153" s="278">
        <v>64.897121951219532</v>
      </c>
      <c r="Q153" s="278">
        <v>64.950707317073181</v>
      </c>
      <c r="R153" s="278">
        <v>64.979195121951221</v>
      </c>
      <c r="S153" s="278">
        <v>64.989146341463425</v>
      </c>
      <c r="T153" s="278">
        <v>64.981121951219521</v>
      </c>
      <c r="U153" s="278">
        <v>64.947707317073181</v>
      </c>
      <c r="V153" s="278">
        <v>64.892390243902454</v>
      </c>
      <c r="W153" s="278">
        <v>64.826219512195138</v>
      </c>
      <c r="X153" s="278">
        <v>64.767634146341464</v>
      </c>
      <c r="Y153" s="278">
        <v>64.755658536585372</v>
      </c>
      <c r="Z153" s="278">
        <v>64.833243902439023</v>
      </c>
      <c r="AA153" s="278">
        <v>65.020829268292701</v>
      </c>
      <c r="AB153" s="278">
        <v>65.317317073170742</v>
      </c>
      <c r="AC153" s="278">
        <v>65.706146341463423</v>
      </c>
      <c r="AD153" s="278">
        <v>66.147707317073184</v>
      </c>
      <c r="AE153" s="278">
        <v>66.587902439024404</v>
      </c>
      <c r="AF153" s="278">
        <v>66.97121951219512</v>
      </c>
      <c r="AG153" s="278">
        <v>67.25568292682928</v>
      </c>
      <c r="AH153" s="278">
        <v>67.423292682926842</v>
      </c>
      <c r="AI153" s="278">
        <v>67.465658536585366</v>
      </c>
      <c r="AJ153" s="278">
        <v>67.39231707317073</v>
      </c>
      <c r="AK153" s="278">
        <v>67.245414634146343</v>
      </c>
      <c r="AL153" s="278">
        <v>67.067048780487823</v>
      </c>
      <c r="AM153" s="278">
        <v>66.883341463414638</v>
      </c>
      <c r="AN153" s="278">
        <v>66.727829268292695</v>
      </c>
      <c r="AO153" s="278">
        <v>66.629097560975623</v>
      </c>
      <c r="AP153" s="278">
        <v>66.595097560975617</v>
      </c>
      <c r="AQ153" s="278">
        <v>66.630317073170744</v>
      </c>
      <c r="AR153" s="278">
        <v>66.734780487804883</v>
      </c>
      <c r="AS153" s="278">
        <v>66.891024390243913</v>
      </c>
      <c r="AT153" s="278">
        <v>67.070609756097568</v>
      </c>
      <c r="AU153" s="278">
        <v>67.247487804878048</v>
      </c>
      <c r="AV153" s="278">
        <v>67.406560975609764</v>
      </c>
      <c r="AW153" s="278">
        <v>67.549731707317079</v>
      </c>
      <c r="AX153" s="278">
        <v>67.703804878048786</v>
      </c>
      <c r="AY153" s="278">
        <v>67.9060243902439</v>
      </c>
      <c r="AZ153" s="278">
        <v>68.187268292682944</v>
      </c>
      <c r="BA153" s="278">
        <v>68.558512195121978</v>
      </c>
      <c r="BB153" s="278">
        <v>69.010243902439029</v>
      </c>
      <c r="BC153" s="278">
        <v>69.510658536585368</v>
      </c>
      <c r="BD153" s="278">
        <v>70.015926829268295</v>
      </c>
      <c r="BE153" s="278">
        <v>70.478317073170729</v>
      </c>
      <c r="BF153" s="278">
        <v>70.864560975609777</v>
      </c>
      <c r="BG153" s="278">
        <v>71.161682926829286</v>
      </c>
      <c r="BH153" s="278">
        <v>71.371219512195125</v>
      </c>
    </row>
    <row r="154" spans="1:60" ht="15" x14ac:dyDescent="0.25">
      <c r="A154" s="278" t="s">
        <v>360</v>
      </c>
      <c r="B154" s="278" t="s">
        <v>361</v>
      </c>
      <c r="C154" s="278" t="s">
        <v>85</v>
      </c>
      <c r="D154" s="278" t="s">
        <v>86</v>
      </c>
      <c r="E154" s="278">
        <v>39.974682926829274</v>
      </c>
      <c r="F154" s="278">
        <v>40.457243902439032</v>
      </c>
      <c r="G154" s="278">
        <v>40.93780487804878</v>
      </c>
      <c r="H154" s="278">
        <v>41.414902439024395</v>
      </c>
      <c r="I154" s="278">
        <v>41.890536585365851</v>
      </c>
      <c r="J154" s="278">
        <v>42.365682926829273</v>
      </c>
      <c r="K154" s="278">
        <v>42.842829268292682</v>
      </c>
      <c r="L154" s="278">
        <v>43.323926829268302</v>
      </c>
      <c r="M154" s="278">
        <v>43.808975609756104</v>
      </c>
      <c r="N154" s="278">
        <v>44.295487804878057</v>
      </c>
      <c r="O154" s="278">
        <v>44.782414634146349</v>
      </c>
      <c r="P154" s="278">
        <v>45.267341463414638</v>
      </c>
      <c r="Q154" s="278">
        <v>45.746731707317075</v>
      </c>
      <c r="R154" s="278">
        <v>46.216146341463421</v>
      </c>
      <c r="S154" s="278">
        <v>46.671536585365857</v>
      </c>
      <c r="T154" s="278">
        <v>47.111439024390251</v>
      </c>
      <c r="U154" s="278">
        <v>47.537804878048782</v>
      </c>
      <c r="V154" s="278">
        <v>47.949609756097573</v>
      </c>
      <c r="W154" s="278">
        <v>48.341365853658552</v>
      </c>
      <c r="X154" s="278">
        <v>48.709073170731713</v>
      </c>
      <c r="Y154" s="278">
        <v>49.030756097560975</v>
      </c>
      <c r="Z154" s="278">
        <v>49.284926829268294</v>
      </c>
      <c r="AA154" s="278">
        <v>49.465634146341465</v>
      </c>
      <c r="AB154" s="278">
        <v>49.581365853658539</v>
      </c>
      <c r="AC154" s="278">
        <v>49.652121951219527</v>
      </c>
      <c r="AD154" s="278">
        <v>49.710317073170735</v>
      </c>
      <c r="AE154" s="278">
        <v>49.79487804878049</v>
      </c>
      <c r="AF154" s="278">
        <v>49.94326829268293</v>
      </c>
      <c r="AG154" s="278">
        <v>50.184975609756101</v>
      </c>
      <c r="AH154" s="278">
        <v>50.536048780487818</v>
      </c>
      <c r="AI154" s="278">
        <v>51.008097560975621</v>
      </c>
      <c r="AJ154" s="278">
        <v>51.598243902439023</v>
      </c>
      <c r="AK154" s="278">
        <v>52.28012195121952</v>
      </c>
      <c r="AL154" s="278">
        <v>53.022804878048788</v>
      </c>
      <c r="AM154" s="278">
        <v>53.807292682926835</v>
      </c>
      <c r="AN154" s="278">
        <v>54.614048780487806</v>
      </c>
      <c r="AO154" s="278">
        <v>55.427000000000007</v>
      </c>
      <c r="AP154" s="278">
        <v>56.233512195121953</v>
      </c>
      <c r="AQ154" s="278">
        <v>57.020439024390249</v>
      </c>
      <c r="AR154" s="278">
        <v>57.77173170731708</v>
      </c>
      <c r="AS154" s="278">
        <v>58.472804878048784</v>
      </c>
      <c r="AT154" s="278">
        <v>59.113609756097567</v>
      </c>
      <c r="AU154" s="278">
        <v>59.699170731707319</v>
      </c>
      <c r="AV154" s="278">
        <v>60.235512195121956</v>
      </c>
      <c r="AW154" s="278">
        <v>60.72870731707318</v>
      </c>
      <c r="AX154" s="278">
        <v>61.187292682926838</v>
      </c>
      <c r="AY154" s="278">
        <v>61.623878048780497</v>
      </c>
      <c r="AZ154" s="278">
        <v>62.051536585365852</v>
      </c>
      <c r="BA154" s="278">
        <v>62.480317073170745</v>
      </c>
      <c r="BB154" s="278">
        <v>62.915243902439023</v>
      </c>
      <c r="BC154" s="278">
        <v>63.357804878048782</v>
      </c>
      <c r="BD154" s="278">
        <v>63.805463414634147</v>
      </c>
      <c r="BE154" s="278">
        <v>64.249121951219522</v>
      </c>
      <c r="BF154" s="278">
        <v>64.681756097560978</v>
      </c>
      <c r="BG154" s="278">
        <v>65.101317073170733</v>
      </c>
      <c r="BH154" s="278">
        <v>65.507829268292696</v>
      </c>
    </row>
    <row r="155" spans="1:60" ht="15" x14ac:dyDescent="0.25">
      <c r="A155" s="278" t="s">
        <v>362</v>
      </c>
      <c r="B155" s="278" t="s">
        <v>363</v>
      </c>
      <c r="C155" s="278" t="s">
        <v>85</v>
      </c>
      <c r="D155" s="278" t="s">
        <v>86</v>
      </c>
      <c r="E155" s="278">
        <v>37.313756097560983</v>
      </c>
      <c r="F155" s="278">
        <v>37.910999999999994</v>
      </c>
      <c r="G155" s="278">
        <v>38.539731707317074</v>
      </c>
      <c r="H155" s="278">
        <v>39.195902439024394</v>
      </c>
      <c r="I155" s="278">
        <v>39.872024390243908</v>
      </c>
      <c r="J155" s="278">
        <v>40.565073170731708</v>
      </c>
      <c r="K155" s="278">
        <v>41.270073170731713</v>
      </c>
      <c r="L155" s="278">
        <v>41.990073170731712</v>
      </c>
      <c r="M155" s="278">
        <v>42.72509756097562</v>
      </c>
      <c r="N155" s="278">
        <v>43.474707317073175</v>
      </c>
      <c r="O155" s="278">
        <v>44.240975609756099</v>
      </c>
      <c r="P155" s="278">
        <v>45.025439024390245</v>
      </c>
      <c r="Q155" s="278">
        <v>45.831121951219515</v>
      </c>
      <c r="R155" s="278">
        <v>46.659512195121955</v>
      </c>
      <c r="S155" s="278">
        <v>47.51</v>
      </c>
      <c r="T155" s="278">
        <v>48.387024390243909</v>
      </c>
      <c r="U155" s="278">
        <v>49.294487804878052</v>
      </c>
      <c r="V155" s="278">
        <v>50.229731707317079</v>
      </c>
      <c r="W155" s="278">
        <v>51.185170731707316</v>
      </c>
      <c r="X155" s="278">
        <v>52.152268292682933</v>
      </c>
      <c r="Y155" s="278">
        <v>53.113024390243908</v>
      </c>
      <c r="Z155" s="278">
        <v>54.048512195121958</v>
      </c>
      <c r="AA155" s="278">
        <v>54.948317073170735</v>
      </c>
      <c r="AB155" s="278">
        <v>55.805951219512195</v>
      </c>
      <c r="AC155" s="278">
        <v>56.622829268292691</v>
      </c>
      <c r="AD155" s="278">
        <v>57.408219512195124</v>
      </c>
      <c r="AE155" s="278">
        <v>58.176878048780495</v>
      </c>
      <c r="AF155" s="278">
        <v>58.949146341463425</v>
      </c>
      <c r="AG155" s="278">
        <v>59.737536585365859</v>
      </c>
      <c r="AH155" s="278">
        <v>60.548195121951224</v>
      </c>
      <c r="AI155" s="278">
        <v>61.378439024390246</v>
      </c>
      <c r="AJ155" s="278">
        <v>62.218219512195127</v>
      </c>
      <c r="AK155" s="278">
        <v>63.055414634146345</v>
      </c>
      <c r="AL155" s="278">
        <v>63.883707317073181</v>
      </c>
      <c r="AM155" s="278">
        <v>64.70465853658537</v>
      </c>
      <c r="AN155" s="278">
        <v>65.532463414634151</v>
      </c>
      <c r="AO155" s="278">
        <v>66.385634146341474</v>
      </c>
      <c r="AP155" s="278">
        <v>67.274268292682933</v>
      </c>
      <c r="AQ155" s="278">
        <v>68.199658536585375</v>
      </c>
      <c r="AR155" s="278">
        <v>69.152926829268296</v>
      </c>
      <c r="AS155" s="278">
        <v>70.119463414634154</v>
      </c>
      <c r="AT155" s="278">
        <v>71.081853658536602</v>
      </c>
      <c r="AU155" s="278">
        <v>72.013658536585368</v>
      </c>
      <c r="AV155" s="278">
        <v>72.888219512195136</v>
      </c>
      <c r="AW155" s="278">
        <v>73.685634146341471</v>
      </c>
      <c r="AX155" s="278">
        <v>74.378756097560981</v>
      </c>
      <c r="AY155" s="278">
        <v>74.946731707317085</v>
      </c>
      <c r="AZ155" s="278">
        <v>75.393024390243909</v>
      </c>
      <c r="BA155" s="278">
        <v>75.730707317073183</v>
      </c>
      <c r="BB155" s="278">
        <v>75.976536585365864</v>
      </c>
      <c r="BC155" s="278">
        <v>76.156902439024392</v>
      </c>
      <c r="BD155" s="278">
        <v>76.306317073170746</v>
      </c>
      <c r="BE155" s="278">
        <v>76.457439024390254</v>
      </c>
      <c r="BF155" s="278">
        <v>76.635951219512208</v>
      </c>
      <c r="BG155" s="278">
        <v>76.855878048780497</v>
      </c>
      <c r="BH155" s="278">
        <v>77.120268292682937</v>
      </c>
    </row>
    <row r="156" spans="1:60" ht="15" x14ac:dyDescent="0.25">
      <c r="A156" s="278" t="s">
        <v>611</v>
      </c>
      <c r="B156" s="278" t="s">
        <v>364</v>
      </c>
      <c r="C156" s="278" t="s">
        <v>85</v>
      </c>
      <c r="D156" s="278" t="s">
        <v>86</v>
      </c>
      <c r="E156" s="278">
        <v>46.687655538577403</v>
      </c>
      <c r="F156" s="278">
        <v>47.776022992288461</v>
      </c>
      <c r="G156" s="278">
        <v>48.364301835248263</v>
      </c>
      <c r="H156" s="278">
        <v>48.454921623755837</v>
      </c>
      <c r="I156" s="278">
        <v>49.048404881882064</v>
      </c>
      <c r="J156" s="278">
        <v>49.64254715936945</v>
      </c>
      <c r="K156" s="278">
        <v>50.696669246218669</v>
      </c>
      <c r="L156" s="278">
        <v>51.252371784100461</v>
      </c>
      <c r="M156" s="278">
        <v>51.795961907843321</v>
      </c>
      <c r="N156" s="278">
        <v>52.345905875695919</v>
      </c>
      <c r="O156" s="278">
        <v>52.917565124853809</v>
      </c>
      <c r="P156" s="278">
        <v>53.525771821665913</v>
      </c>
      <c r="Q156" s="278">
        <v>54.147177868774087</v>
      </c>
      <c r="R156" s="278">
        <v>54.839287887019331</v>
      </c>
      <c r="S156" s="278">
        <v>55.540074854287674</v>
      </c>
      <c r="T156" s="278">
        <v>56.243782929222725</v>
      </c>
      <c r="U156" s="278">
        <v>56.914720309105249</v>
      </c>
      <c r="V156" s="278">
        <v>57.496984471168268</v>
      </c>
      <c r="W156" s="278">
        <v>58.00713311906177</v>
      </c>
      <c r="X156" s="278">
        <v>58.452888493795243</v>
      </c>
      <c r="Y156" s="278">
        <v>58.867967320450511</v>
      </c>
      <c r="Z156" s="278">
        <v>59.301241564906178</v>
      </c>
      <c r="AA156" s="278">
        <v>59.789022364736503</v>
      </c>
      <c r="AB156" s="278">
        <v>60.381708259185572</v>
      </c>
      <c r="AC156" s="278">
        <v>61.072266888611999</v>
      </c>
      <c r="AD156" s="278">
        <v>61.851947793526072</v>
      </c>
      <c r="AE156" s="278">
        <v>62.674299067980137</v>
      </c>
      <c r="AF156" s="278">
        <v>63.514426538099521</v>
      </c>
      <c r="AG156" s="278">
        <v>64.298219016648304</v>
      </c>
      <c r="AH156" s="278">
        <v>65.073282254046077</v>
      </c>
      <c r="AI156" s="278">
        <v>65.764902969012496</v>
      </c>
      <c r="AJ156" s="278">
        <v>66.359601070531198</v>
      </c>
      <c r="AK156" s="278">
        <v>66.835610690732423</v>
      </c>
      <c r="AL156" s="278">
        <v>67.325441190531137</v>
      </c>
      <c r="AM156" s="278">
        <v>67.763360566626147</v>
      </c>
      <c r="AN156" s="278">
        <v>68.186527235805585</v>
      </c>
      <c r="AO156" s="278">
        <v>68.559852458044006</v>
      </c>
      <c r="AP156" s="278">
        <v>68.892191776523518</v>
      </c>
      <c r="AQ156" s="278">
        <v>69.206563538837273</v>
      </c>
      <c r="AR156" s="278">
        <v>69.512057130079356</v>
      </c>
      <c r="AS156" s="278">
        <v>69.802530607094326</v>
      </c>
      <c r="AT156" s="278">
        <v>70.08638224018901</v>
      </c>
      <c r="AU156" s="278">
        <v>70.351848321293446</v>
      </c>
      <c r="AV156" s="278">
        <v>70.613120064739931</v>
      </c>
      <c r="AW156" s="278">
        <v>70.877905369313027</v>
      </c>
      <c r="AX156" s="278">
        <v>71.129193980363283</v>
      </c>
      <c r="AY156" s="278">
        <v>71.384968399862331</v>
      </c>
      <c r="AZ156" s="278">
        <v>71.625185690740494</v>
      </c>
      <c r="BA156" s="278">
        <v>71.863727161632767</v>
      </c>
      <c r="BB156" s="278">
        <v>72.092865461437896</v>
      </c>
      <c r="BC156" s="278">
        <v>72.306228001732507</v>
      </c>
      <c r="BD156" s="278">
        <v>72.509234349274621</v>
      </c>
      <c r="BE156" s="278">
        <v>72.711079387010741</v>
      </c>
      <c r="BF156" s="278">
        <v>72.920473945678921</v>
      </c>
      <c r="BG156" s="278">
        <v>73.123880546918812</v>
      </c>
      <c r="BH156" s="278">
        <v>73.32241545817115</v>
      </c>
    </row>
    <row r="157" spans="1:60" ht="15" x14ac:dyDescent="0.25">
      <c r="A157" s="278" t="s">
        <v>365</v>
      </c>
      <c r="B157" s="278" t="s">
        <v>366</v>
      </c>
      <c r="C157" s="278" t="s">
        <v>85</v>
      </c>
      <c r="D157" s="278" t="s">
        <v>86</v>
      </c>
      <c r="E157" s="278">
        <v>57.065634146341473</v>
      </c>
      <c r="F157" s="278">
        <v>57.656146341463419</v>
      </c>
      <c r="G157" s="278">
        <v>58.180243902439024</v>
      </c>
      <c r="H157" s="278">
        <v>58.642902439024397</v>
      </c>
      <c r="I157" s="278">
        <v>59.055585365853666</v>
      </c>
      <c r="J157" s="278">
        <v>59.433707317073178</v>
      </c>
      <c r="K157" s="278">
        <v>59.79321951219513</v>
      </c>
      <c r="L157" s="278">
        <v>60.151536585365854</v>
      </c>
      <c r="M157" s="278">
        <v>60.523097560975614</v>
      </c>
      <c r="N157" s="278">
        <v>60.919365853658547</v>
      </c>
      <c r="O157" s="278">
        <v>61.350243902439033</v>
      </c>
      <c r="P157" s="278">
        <v>61.819170731707317</v>
      </c>
      <c r="Q157" s="278">
        <v>62.317658536585377</v>
      </c>
      <c r="R157" s="278">
        <v>62.83782926829268</v>
      </c>
      <c r="S157" s="278">
        <v>63.374268292682942</v>
      </c>
      <c r="T157" s="278">
        <v>63.920146341463415</v>
      </c>
      <c r="U157" s="278">
        <v>64.468609756097564</v>
      </c>
      <c r="V157" s="278">
        <v>65.012829268292691</v>
      </c>
      <c r="W157" s="278">
        <v>65.545926829268296</v>
      </c>
      <c r="X157" s="278">
        <v>66.063024390243896</v>
      </c>
      <c r="Y157" s="278">
        <v>66.560219512195133</v>
      </c>
      <c r="Z157" s="278">
        <v>67.037048780487808</v>
      </c>
      <c r="AA157" s="278">
        <v>67.495926829268299</v>
      </c>
      <c r="AB157" s="278">
        <v>67.940780487804886</v>
      </c>
      <c r="AC157" s="278">
        <v>68.372024390243908</v>
      </c>
      <c r="AD157" s="278">
        <v>68.792609756097562</v>
      </c>
      <c r="AE157" s="278">
        <v>69.203439024390249</v>
      </c>
      <c r="AF157" s="278">
        <v>69.607414634146352</v>
      </c>
      <c r="AG157" s="278">
        <v>70.006487804878063</v>
      </c>
      <c r="AH157" s="278">
        <v>70.401585365853663</v>
      </c>
      <c r="AI157" s="278">
        <v>70.795731707317088</v>
      </c>
      <c r="AJ157" s="278">
        <v>71.190975609756109</v>
      </c>
      <c r="AK157" s="278">
        <v>71.585829268292684</v>
      </c>
      <c r="AL157" s="278">
        <v>71.977829268292695</v>
      </c>
      <c r="AM157" s="278">
        <v>72.363853658536598</v>
      </c>
      <c r="AN157" s="278">
        <v>72.739780487804879</v>
      </c>
      <c r="AO157" s="278">
        <v>73.0989024390244</v>
      </c>
      <c r="AP157" s="278">
        <v>73.437146341463432</v>
      </c>
      <c r="AQ157" s="278">
        <v>73.751414634146357</v>
      </c>
      <c r="AR157" s="278">
        <v>74.039243902439026</v>
      </c>
      <c r="AS157" s="278">
        <v>74.299731707317093</v>
      </c>
      <c r="AT157" s="278">
        <v>74.533487804878064</v>
      </c>
      <c r="AU157" s="278">
        <v>74.744707317073178</v>
      </c>
      <c r="AV157" s="278">
        <v>74.937512195121968</v>
      </c>
      <c r="AW157" s="278">
        <v>75.115487804878057</v>
      </c>
      <c r="AX157" s="278">
        <v>75.282097560975629</v>
      </c>
      <c r="AY157" s="278">
        <v>75.439780487804896</v>
      </c>
      <c r="AZ157" s="278">
        <v>75.59043902439025</v>
      </c>
      <c r="BA157" s="278">
        <v>75.737512195121965</v>
      </c>
      <c r="BB157" s="278">
        <v>75.883463414634164</v>
      </c>
      <c r="BC157" s="278">
        <v>76.0338536585366</v>
      </c>
      <c r="BD157" s="278">
        <v>76.19019512195122</v>
      </c>
      <c r="BE157" s="278">
        <v>76.353585365853675</v>
      </c>
      <c r="BF157" s="278">
        <v>76.523073170731706</v>
      </c>
      <c r="BG157" s="278">
        <v>76.699170731707312</v>
      </c>
      <c r="BH157" s="278">
        <v>76.881365853658551</v>
      </c>
    </row>
    <row r="158" spans="1:60" ht="15" x14ac:dyDescent="0.25">
      <c r="A158" s="278" t="s">
        <v>367</v>
      </c>
      <c r="B158" s="278" t="s">
        <v>368</v>
      </c>
      <c r="C158" s="278" t="s">
        <v>85</v>
      </c>
      <c r="D158" s="278" t="s">
        <v>86</v>
      </c>
      <c r="E158" s="278"/>
      <c r="F158" s="278"/>
      <c r="G158" s="278"/>
      <c r="H158" s="278"/>
      <c r="I158" s="278"/>
      <c r="J158" s="278"/>
      <c r="K158" s="278"/>
      <c r="L158" s="278"/>
      <c r="M158" s="278"/>
      <c r="N158" s="278"/>
      <c r="O158" s="278"/>
      <c r="P158" s="278"/>
      <c r="Q158" s="278"/>
      <c r="R158" s="278"/>
      <c r="S158" s="278"/>
      <c r="T158" s="278"/>
      <c r="U158" s="278"/>
      <c r="V158" s="278"/>
      <c r="W158" s="278"/>
      <c r="X158" s="278"/>
      <c r="Y158" s="278"/>
      <c r="Z158" s="278"/>
      <c r="AA158" s="278"/>
      <c r="AB158" s="278"/>
      <c r="AC158" s="278"/>
      <c r="AD158" s="278"/>
      <c r="AE158" s="278"/>
      <c r="AF158" s="278">
        <v>72.141463414634146</v>
      </c>
      <c r="AG158" s="278"/>
      <c r="AH158" s="278"/>
      <c r="AI158" s="278"/>
      <c r="AJ158" s="278"/>
      <c r="AK158" s="278"/>
      <c r="AL158" s="278"/>
      <c r="AM158" s="278"/>
      <c r="AN158" s="278"/>
      <c r="AO158" s="278"/>
      <c r="AP158" s="278"/>
      <c r="AQ158" s="278"/>
      <c r="AR158" s="278">
        <v>67.504878048780483</v>
      </c>
      <c r="AS158" s="278">
        <v>65.239024390243912</v>
      </c>
      <c r="AT158" s="278"/>
      <c r="AU158" s="278"/>
      <c r="AV158" s="278"/>
      <c r="AW158" s="278"/>
      <c r="AX158" s="278"/>
      <c r="AY158" s="278"/>
      <c r="AZ158" s="278"/>
      <c r="BA158" s="278"/>
      <c r="BB158" s="278"/>
      <c r="BC158" s="278"/>
      <c r="BD158" s="278"/>
      <c r="BE158" s="278"/>
      <c r="BF158" s="278"/>
      <c r="BG158" s="278"/>
      <c r="BH158" s="278"/>
    </row>
    <row r="159" spans="1:60" ht="15" x14ac:dyDescent="0.25">
      <c r="A159" s="278" t="s">
        <v>369</v>
      </c>
      <c r="B159" s="278" t="s">
        <v>370</v>
      </c>
      <c r="C159" s="278" t="s">
        <v>85</v>
      </c>
      <c r="D159" s="278" t="s">
        <v>86</v>
      </c>
      <c r="E159" s="278">
        <v>47.922078410932251</v>
      </c>
      <c r="F159" s="278">
        <v>48.453095812723099</v>
      </c>
      <c r="G159" s="278">
        <v>49.066218358349701</v>
      </c>
      <c r="H159" s="278">
        <v>49.789402049867462</v>
      </c>
      <c r="I159" s="278">
        <v>50.6345359027871</v>
      </c>
      <c r="J159" s="278">
        <v>51.566093510293193</v>
      </c>
      <c r="K159" s="278">
        <v>52.534249755780358</v>
      </c>
      <c r="L159" s="278">
        <v>53.489159900386817</v>
      </c>
      <c r="M159" s="278">
        <v>54.389402048280637</v>
      </c>
      <c r="N159" s="278">
        <v>55.20312655602266</v>
      </c>
      <c r="O159" s="278">
        <v>55.948166789747653</v>
      </c>
      <c r="P159" s="278">
        <v>56.61165908487839</v>
      </c>
      <c r="Q159" s="278">
        <v>57.209019829100001</v>
      </c>
      <c r="R159" s="278">
        <v>57.791801740281322</v>
      </c>
      <c r="S159" s="278">
        <v>58.356376339155993</v>
      </c>
      <c r="T159" s="278">
        <v>58.871540820274575</v>
      </c>
      <c r="U159" s="278">
        <v>59.383530148931186</v>
      </c>
      <c r="V159" s="278">
        <v>59.867420234374748</v>
      </c>
      <c r="W159" s="278">
        <v>60.323075903581575</v>
      </c>
      <c r="X159" s="278">
        <v>60.729844511817902</v>
      </c>
      <c r="Y159" s="278">
        <v>61.11921996127856</v>
      </c>
      <c r="Z159" s="278">
        <v>61.487689588898704</v>
      </c>
      <c r="AA159" s="278">
        <v>61.843479685329605</v>
      </c>
      <c r="AB159" s="278">
        <v>62.156937970935942</v>
      </c>
      <c r="AC159" s="278">
        <v>62.443900803180682</v>
      </c>
      <c r="AD159" s="278">
        <v>62.766017390904764</v>
      </c>
      <c r="AE159" s="278">
        <v>63.118138373493444</v>
      </c>
      <c r="AF159" s="278">
        <v>63.406983215432668</v>
      </c>
      <c r="AG159" s="278">
        <v>63.680767148369618</v>
      </c>
      <c r="AH159" s="278">
        <v>63.939564747170508</v>
      </c>
      <c r="AI159" s="278">
        <v>64.188866949412798</v>
      </c>
      <c r="AJ159" s="278">
        <v>64.428522842480646</v>
      </c>
      <c r="AK159" s="278">
        <v>64.613931760240988</v>
      </c>
      <c r="AL159" s="278">
        <v>64.787931922795835</v>
      </c>
      <c r="AM159" s="278">
        <v>65.02075223770936</v>
      </c>
      <c r="AN159" s="278">
        <v>65.28510664874247</v>
      </c>
      <c r="AO159" s="278">
        <v>65.595129159113313</v>
      </c>
      <c r="AP159" s="278">
        <v>65.924249351936709</v>
      </c>
      <c r="AQ159" s="278">
        <v>66.229517266659315</v>
      </c>
      <c r="AR159" s="278">
        <v>66.502863242994621</v>
      </c>
      <c r="AS159" s="278">
        <v>66.799658908069404</v>
      </c>
      <c r="AT159" s="278">
        <v>67.109520040155203</v>
      </c>
      <c r="AU159" s="278">
        <v>67.406890429864475</v>
      </c>
      <c r="AV159" s="278">
        <v>67.711804147736643</v>
      </c>
      <c r="AW159" s="278">
        <v>68.030959847181677</v>
      </c>
      <c r="AX159" s="278">
        <v>68.330886349415962</v>
      </c>
      <c r="AY159" s="278">
        <v>68.666625593667746</v>
      </c>
      <c r="AZ159" s="278">
        <v>68.988785303827271</v>
      </c>
      <c r="BA159" s="278">
        <v>69.289782484769802</v>
      </c>
      <c r="BB159" s="278">
        <v>69.608241259095365</v>
      </c>
      <c r="BC159" s="278">
        <v>69.893930317298938</v>
      </c>
      <c r="BD159" s="278">
        <v>70.187685805946572</v>
      </c>
      <c r="BE159" s="278">
        <v>70.449682861477939</v>
      </c>
      <c r="BF159" s="278">
        <v>70.702873659636239</v>
      </c>
      <c r="BG159" s="278">
        <v>70.927834226856817</v>
      </c>
      <c r="BH159" s="278">
        <v>71.137182375979151</v>
      </c>
    </row>
    <row r="160" spans="1:60" ht="15" x14ac:dyDescent="0.25">
      <c r="A160" s="278" t="s">
        <v>371</v>
      </c>
      <c r="B160" s="278" t="s">
        <v>372</v>
      </c>
      <c r="C160" s="278" t="s">
        <v>85</v>
      </c>
      <c r="D160" s="278" t="s">
        <v>86</v>
      </c>
      <c r="E160" s="278">
        <v>60.62280487804879</v>
      </c>
      <c r="F160" s="278">
        <v>61.249390243902447</v>
      </c>
      <c r="G160" s="278">
        <v>61.860463414634154</v>
      </c>
      <c r="H160" s="278">
        <v>62.45951219512196</v>
      </c>
      <c r="I160" s="278">
        <v>63.049463414634147</v>
      </c>
      <c r="J160" s="278">
        <v>63.631731707317073</v>
      </c>
      <c r="K160" s="278">
        <v>64.204731707317094</v>
      </c>
      <c r="L160" s="278">
        <v>64.763975609756102</v>
      </c>
      <c r="M160" s="278">
        <v>65.302463414634147</v>
      </c>
      <c r="N160" s="278">
        <v>65.814707317073186</v>
      </c>
      <c r="O160" s="278">
        <v>66.292780487804876</v>
      </c>
      <c r="P160" s="278">
        <v>66.731243902439047</v>
      </c>
      <c r="Q160" s="278">
        <v>67.125682926829271</v>
      </c>
      <c r="R160" s="278">
        <v>67.473707317073178</v>
      </c>
      <c r="S160" s="278">
        <v>67.775414634146344</v>
      </c>
      <c r="T160" s="278">
        <v>68.0248536585366</v>
      </c>
      <c r="U160" s="278">
        <v>68.219097560975626</v>
      </c>
      <c r="V160" s="278">
        <v>68.363634146341454</v>
      </c>
      <c r="W160" s="278">
        <v>68.471463414634158</v>
      </c>
      <c r="X160" s="278">
        <v>68.558560975609765</v>
      </c>
      <c r="Y160" s="278">
        <v>68.650439024390252</v>
      </c>
      <c r="Z160" s="278">
        <v>68.773609756097571</v>
      </c>
      <c r="AA160" s="278">
        <v>68.944000000000003</v>
      </c>
      <c r="AB160" s="278">
        <v>69.169048780487827</v>
      </c>
      <c r="AC160" s="278">
        <v>69.446634146341466</v>
      </c>
      <c r="AD160" s="278">
        <v>69.763658536585382</v>
      </c>
      <c r="AE160" s="278">
        <v>70.094951219512197</v>
      </c>
      <c r="AF160" s="278">
        <v>70.412951219512209</v>
      </c>
      <c r="AG160" s="278">
        <v>70.697634146341471</v>
      </c>
      <c r="AH160" s="278">
        <v>70.941999999999993</v>
      </c>
      <c r="AI160" s="278">
        <v>71.147634146341474</v>
      </c>
      <c r="AJ160" s="278">
        <v>71.325658536585379</v>
      </c>
      <c r="AK160" s="278">
        <v>71.494731707317072</v>
      </c>
      <c r="AL160" s="278">
        <v>71.670926829268296</v>
      </c>
      <c r="AM160" s="278">
        <v>71.860317073170734</v>
      </c>
      <c r="AN160" s="278">
        <v>72.067292682926848</v>
      </c>
      <c r="AO160" s="278">
        <v>72.295219512195118</v>
      </c>
      <c r="AP160" s="278">
        <v>72.535487804878059</v>
      </c>
      <c r="AQ160" s="278">
        <v>72.781585365853658</v>
      </c>
      <c r="AR160" s="278">
        <v>73.025609756097566</v>
      </c>
      <c r="AS160" s="278">
        <v>73.256317073170749</v>
      </c>
      <c r="AT160" s="278">
        <v>73.460536585365858</v>
      </c>
      <c r="AU160" s="278">
        <v>73.632951219512208</v>
      </c>
      <c r="AV160" s="278">
        <v>73.771682926829271</v>
      </c>
      <c r="AW160" s="278">
        <v>73.88114634146342</v>
      </c>
      <c r="AX160" s="278">
        <v>73.971170731707318</v>
      </c>
      <c r="AY160" s="278">
        <v>74.058463414634147</v>
      </c>
      <c r="AZ160" s="278">
        <v>74.158170731707315</v>
      </c>
      <c r="BA160" s="278">
        <v>74.281000000000006</v>
      </c>
      <c r="BB160" s="278">
        <v>74.429829268292693</v>
      </c>
      <c r="BC160" s="278">
        <v>74.604097560975617</v>
      </c>
      <c r="BD160" s="278">
        <v>74.795878048780494</v>
      </c>
      <c r="BE160" s="278">
        <v>74.990853658536594</v>
      </c>
      <c r="BF160" s="278">
        <v>75.179707317073181</v>
      </c>
      <c r="BG160" s="278">
        <v>75.358000000000004</v>
      </c>
      <c r="BH160" s="278">
        <v>75.524317073170749</v>
      </c>
    </row>
    <row r="161" spans="1:60" ht="15" x14ac:dyDescent="0.25">
      <c r="A161" s="278" t="s">
        <v>373</v>
      </c>
      <c r="B161" s="278" t="s">
        <v>374</v>
      </c>
      <c r="C161" s="278" t="s">
        <v>85</v>
      </c>
      <c r="D161" s="278" t="s">
        <v>86</v>
      </c>
      <c r="E161" s="278">
        <v>28.211609756097562</v>
      </c>
      <c r="F161" s="278">
        <v>28.358731707317077</v>
      </c>
      <c r="G161" s="278">
        <v>28.548463414634149</v>
      </c>
      <c r="H161" s="278">
        <v>28.796390243902444</v>
      </c>
      <c r="I161" s="278">
        <v>29.111048780487806</v>
      </c>
      <c r="J161" s="278">
        <v>29.501926829268292</v>
      </c>
      <c r="K161" s="278">
        <v>29.970975609756099</v>
      </c>
      <c r="L161" s="278">
        <v>30.505634146341468</v>
      </c>
      <c r="M161" s="278">
        <v>31.093780487804882</v>
      </c>
      <c r="N161" s="278">
        <v>31.726414634146348</v>
      </c>
      <c r="O161" s="278">
        <v>32.393000000000008</v>
      </c>
      <c r="P161" s="278">
        <v>33.08151219512196</v>
      </c>
      <c r="Q161" s="278">
        <v>33.784999999999997</v>
      </c>
      <c r="R161" s="278">
        <v>34.494463414634147</v>
      </c>
      <c r="S161" s="278">
        <v>35.205414634146344</v>
      </c>
      <c r="T161" s="278">
        <v>35.919853658536596</v>
      </c>
      <c r="U161" s="278">
        <v>36.642292682926836</v>
      </c>
      <c r="V161" s="278">
        <v>37.380731707317075</v>
      </c>
      <c r="W161" s="278">
        <v>38.134195121951223</v>
      </c>
      <c r="X161" s="278">
        <v>38.898219512195134</v>
      </c>
      <c r="Y161" s="278">
        <v>39.663341463414639</v>
      </c>
      <c r="Z161" s="278">
        <v>40.419146341463417</v>
      </c>
      <c r="AA161" s="278">
        <v>41.154609756097564</v>
      </c>
      <c r="AB161" s="278">
        <v>41.858756097560978</v>
      </c>
      <c r="AC161" s="278">
        <v>42.525024390243907</v>
      </c>
      <c r="AD161" s="278">
        <v>43.15129268292683</v>
      </c>
      <c r="AE161" s="278">
        <v>43.740463414634142</v>
      </c>
      <c r="AF161" s="278">
        <v>44.298439024390248</v>
      </c>
      <c r="AG161" s="278">
        <v>44.823146341463421</v>
      </c>
      <c r="AH161" s="278">
        <v>45.308609756097574</v>
      </c>
      <c r="AI161" s="278">
        <v>45.731853658536593</v>
      </c>
      <c r="AJ161" s="278">
        <v>46.061487804878055</v>
      </c>
      <c r="AK161" s="278">
        <v>46.290121951219518</v>
      </c>
      <c r="AL161" s="278">
        <v>46.429365853658538</v>
      </c>
      <c r="AM161" s="278">
        <v>46.503756097560974</v>
      </c>
      <c r="AN161" s="278">
        <v>46.556341463414647</v>
      </c>
      <c r="AO161" s="278">
        <v>46.640609756097561</v>
      </c>
      <c r="AP161" s="278">
        <v>46.804975609756099</v>
      </c>
      <c r="AQ161" s="278">
        <v>47.084926829268298</v>
      </c>
      <c r="AR161" s="278">
        <v>47.497390243902444</v>
      </c>
      <c r="AS161" s="278">
        <v>48.052341463414649</v>
      </c>
      <c r="AT161" s="278">
        <v>48.74175609756098</v>
      </c>
      <c r="AU161" s="278">
        <v>49.524609756097568</v>
      </c>
      <c r="AV161" s="278">
        <v>50.356902439024395</v>
      </c>
      <c r="AW161" s="278">
        <v>51.208097560975609</v>
      </c>
      <c r="AX161" s="278">
        <v>52.040707317073178</v>
      </c>
      <c r="AY161" s="278">
        <v>52.821268292682937</v>
      </c>
      <c r="AZ161" s="278">
        <v>53.534292682926839</v>
      </c>
      <c r="BA161" s="278">
        <v>54.174317073170734</v>
      </c>
      <c r="BB161" s="278">
        <v>54.736292682926837</v>
      </c>
      <c r="BC161" s="278">
        <v>55.22975609756098</v>
      </c>
      <c r="BD161" s="278">
        <v>55.674634146341475</v>
      </c>
      <c r="BE161" s="278">
        <v>56.102439024390243</v>
      </c>
      <c r="BF161" s="278">
        <v>56.536121951219528</v>
      </c>
      <c r="BG161" s="278">
        <v>56.986707317073183</v>
      </c>
      <c r="BH161" s="278">
        <v>57.457707317073172</v>
      </c>
    </row>
    <row r="162" spans="1:60" ht="15" x14ac:dyDescent="0.25">
      <c r="A162" s="278" t="s">
        <v>375</v>
      </c>
      <c r="B162" s="278" t="s">
        <v>376</v>
      </c>
      <c r="C162" s="278" t="s">
        <v>85</v>
      </c>
      <c r="D162" s="278" t="s">
        <v>86</v>
      </c>
      <c r="E162" s="278">
        <v>68.595292682926839</v>
      </c>
      <c r="F162" s="278">
        <v>68.887243902439039</v>
      </c>
      <c r="G162" s="278">
        <v>69.173756097560982</v>
      </c>
      <c r="H162" s="278">
        <v>69.455268292682945</v>
      </c>
      <c r="I162" s="278">
        <v>69.733195121951226</v>
      </c>
      <c r="J162" s="278">
        <v>70.007536585365855</v>
      </c>
      <c r="K162" s="278">
        <v>70.279292682926823</v>
      </c>
      <c r="L162" s="278">
        <v>70.547000000000011</v>
      </c>
      <c r="M162" s="278">
        <v>70.811682926829278</v>
      </c>
      <c r="N162" s="278">
        <v>71.072853658536602</v>
      </c>
      <c r="O162" s="278">
        <v>71.33</v>
      </c>
      <c r="P162" s="278">
        <v>71.584634146341472</v>
      </c>
      <c r="Q162" s="278">
        <v>71.836268292682931</v>
      </c>
      <c r="R162" s="278">
        <v>72.084878048780496</v>
      </c>
      <c r="S162" s="278">
        <v>72.330487804878061</v>
      </c>
      <c r="T162" s="278">
        <v>72.57358536585366</v>
      </c>
      <c r="U162" s="278">
        <v>72.814682926829278</v>
      </c>
      <c r="V162" s="278">
        <v>73.052756097560987</v>
      </c>
      <c r="W162" s="278">
        <v>73.288829268292687</v>
      </c>
      <c r="X162" s="278">
        <v>73.52239024390245</v>
      </c>
      <c r="Y162" s="278">
        <v>73.753439024390246</v>
      </c>
      <c r="Z162" s="278">
        <v>73.981487804878057</v>
      </c>
      <c r="AA162" s="278">
        <v>74.207536585365858</v>
      </c>
      <c r="AB162" s="278">
        <v>74.430560975609765</v>
      </c>
      <c r="AC162" s="278">
        <v>74.651097560975614</v>
      </c>
      <c r="AD162" s="278">
        <v>74.869121951219512</v>
      </c>
      <c r="AE162" s="278">
        <v>75.085634146341462</v>
      </c>
      <c r="AF162" s="278">
        <v>75.300146341463417</v>
      </c>
      <c r="AG162" s="278">
        <v>75.513170731707319</v>
      </c>
      <c r="AH162" s="278">
        <v>75.725170731707323</v>
      </c>
      <c r="AI162" s="278">
        <v>75.935682926829287</v>
      </c>
      <c r="AJ162" s="278">
        <v>76.14468292682929</v>
      </c>
      <c r="AK162" s="278">
        <v>76.351658536585362</v>
      </c>
      <c r="AL162" s="278">
        <v>76.556146341463432</v>
      </c>
      <c r="AM162" s="278">
        <v>76.758121951219522</v>
      </c>
      <c r="AN162" s="278">
        <v>77.141463414634146</v>
      </c>
      <c r="AO162" s="278">
        <v>77.141463414634146</v>
      </c>
      <c r="AP162" s="278">
        <v>77.590243902439028</v>
      </c>
      <c r="AQ162" s="278">
        <v>77.387804878048797</v>
      </c>
      <c r="AR162" s="278">
        <v>77.3</v>
      </c>
      <c r="AS162" s="278">
        <v>78.2</v>
      </c>
      <c r="AT162" s="278">
        <v>78.84390243902439</v>
      </c>
      <c r="AU162" s="278">
        <v>78.739024390243912</v>
      </c>
      <c r="AV162" s="278">
        <v>78.546341463414649</v>
      </c>
      <c r="AW162" s="278">
        <v>79.253658536585391</v>
      </c>
      <c r="AX162" s="278">
        <v>79.3</v>
      </c>
      <c r="AY162" s="278">
        <v>79.439024390243915</v>
      </c>
      <c r="AZ162" s="278">
        <v>79.792682926829272</v>
      </c>
      <c r="BA162" s="278">
        <v>79.636585365853662</v>
      </c>
      <c r="BB162" s="278">
        <v>80.241463414634154</v>
      </c>
      <c r="BC162" s="278">
        <v>81.397560975609764</v>
      </c>
      <c r="BD162" s="278">
        <v>80.746341463414637</v>
      </c>
      <c r="BE162" s="278">
        <v>80.746341463414637</v>
      </c>
      <c r="BF162" s="278">
        <v>81.746341463414637</v>
      </c>
      <c r="BG162" s="278">
        <v>81.94634146341464</v>
      </c>
      <c r="BH162" s="278">
        <v>81.94634146341464</v>
      </c>
    </row>
    <row r="163" spans="1:60" ht="15" x14ac:dyDescent="0.25">
      <c r="A163" s="278" t="s">
        <v>377</v>
      </c>
      <c r="B163" s="278" t="s">
        <v>378</v>
      </c>
      <c r="C163" s="278" t="s">
        <v>85</v>
      </c>
      <c r="D163" s="278" t="s">
        <v>86</v>
      </c>
      <c r="E163" s="278">
        <v>42.736390243902441</v>
      </c>
      <c r="F163" s="278">
        <v>43.402536585365858</v>
      </c>
      <c r="G163" s="278">
        <v>44.15136585365854</v>
      </c>
      <c r="H163" s="278">
        <v>45.003902439024401</v>
      </c>
      <c r="I163" s="278">
        <v>45.955097560975616</v>
      </c>
      <c r="J163" s="278">
        <v>46.966390243902445</v>
      </c>
      <c r="K163" s="278">
        <v>47.97668292682927</v>
      </c>
      <c r="L163" s="278">
        <v>48.91636585365854</v>
      </c>
      <c r="M163" s="278">
        <v>49.735853658536591</v>
      </c>
      <c r="N163" s="278">
        <v>50.418634146341468</v>
      </c>
      <c r="O163" s="278">
        <v>50.967682926829276</v>
      </c>
      <c r="P163" s="278">
        <v>51.409560975609764</v>
      </c>
      <c r="Q163" s="278">
        <v>51.793853658536591</v>
      </c>
      <c r="R163" s="278">
        <v>52.162634146341468</v>
      </c>
      <c r="S163" s="278">
        <v>52.535414634146342</v>
      </c>
      <c r="T163" s="278">
        <v>52.92421951219513</v>
      </c>
      <c r="U163" s="278">
        <v>53.329073170731711</v>
      </c>
      <c r="V163" s="278">
        <v>53.738439024390253</v>
      </c>
      <c r="W163" s="278">
        <v>54.143292682926834</v>
      </c>
      <c r="X163" s="278">
        <v>54.544658536585374</v>
      </c>
      <c r="Y163" s="278">
        <v>54.941512195121952</v>
      </c>
      <c r="Z163" s="278">
        <v>55.33439024390244</v>
      </c>
      <c r="AA163" s="278">
        <v>55.723268292682938</v>
      </c>
      <c r="AB163" s="278">
        <v>56.107146341463427</v>
      </c>
      <c r="AC163" s="278">
        <v>56.487536585365859</v>
      </c>
      <c r="AD163" s="278">
        <v>56.863926829268301</v>
      </c>
      <c r="AE163" s="278">
        <v>57.236804878048787</v>
      </c>
      <c r="AF163" s="278">
        <v>57.606170731707316</v>
      </c>
      <c r="AG163" s="278">
        <v>57.9730243902439</v>
      </c>
      <c r="AH163" s="278">
        <v>58.335853658536593</v>
      </c>
      <c r="AI163" s="278">
        <v>58.694170731707317</v>
      </c>
      <c r="AJ163" s="278">
        <v>59.048487804878057</v>
      </c>
      <c r="AK163" s="278">
        <v>59.396317073170735</v>
      </c>
      <c r="AL163" s="278">
        <v>59.739170731707318</v>
      </c>
      <c r="AM163" s="278">
        <v>60.077048780487807</v>
      </c>
      <c r="AN163" s="278">
        <v>60.411439024390248</v>
      </c>
      <c r="AO163" s="278">
        <v>60.745902439024398</v>
      </c>
      <c r="AP163" s="278">
        <v>61.079902439024401</v>
      </c>
      <c r="AQ163" s="278">
        <v>61.414439024390248</v>
      </c>
      <c r="AR163" s="278">
        <v>61.748975609756108</v>
      </c>
      <c r="AS163" s="278">
        <v>62.077024390243913</v>
      </c>
      <c r="AT163" s="278">
        <v>62.394024390243914</v>
      </c>
      <c r="AU163" s="278">
        <v>62.696000000000012</v>
      </c>
      <c r="AV163" s="278">
        <v>62.982878048780499</v>
      </c>
      <c r="AW163" s="278">
        <v>63.257634146341474</v>
      </c>
      <c r="AX163" s="278">
        <v>63.529195121951226</v>
      </c>
      <c r="AY163" s="278">
        <v>63.810975609756106</v>
      </c>
      <c r="AZ163" s="278">
        <v>64.110487804878062</v>
      </c>
      <c r="BA163" s="278">
        <v>64.430243902439031</v>
      </c>
      <c r="BB163" s="278">
        <v>64.764780487804885</v>
      </c>
      <c r="BC163" s="278">
        <v>65.104170731707327</v>
      </c>
      <c r="BD163" s="278">
        <v>65.430512195121963</v>
      </c>
      <c r="BE163" s="278">
        <v>65.728951219512197</v>
      </c>
      <c r="BF163" s="278">
        <v>65.988487804878048</v>
      </c>
      <c r="BG163" s="278">
        <v>66.207219512195138</v>
      </c>
      <c r="BH163" s="278">
        <v>66.385634146341474</v>
      </c>
    </row>
    <row r="164" spans="1:60" ht="15" x14ac:dyDescent="0.25">
      <c r="A164" s="278" t="s">
        <v>612</v>
      </c>
      <c r="B164" s="278" t="s">
        <v>379</v>
      </c>
      <c r="C164" s="278" t="s">
        <v>85</v>
      </c>
      <c r="D164" s="278" t="s">
        <v>86</v>
      </c>
      <c r="E164" s="278">
        <v>46.620435748304097</v>
      </c>
      <c r="F164" s="278">
        <v>47.209194889885687</v>
      </c>
      <c r="G164" s="278">
        <v>47.794635057599159</v>
      </c>
      <c r="H164" s="278">
        <v>48.380993508807222</v>
      </c>
      <c r="I164" s="278">
        <v>48.969813328655192</v>
      </c>
      <c r="J164" s="278">
        <v>49.557551617527999</v>
      </c>
      <c r="K164" s="278">
        <v>50.136177888978359</v>
      </c>
      <c r="L164" s="278">
        <v>50.700840775667871</v>
      </c>
      <c r="M164" s="278">
        <v>51.252022649850126</v>
      </c>
      <c r="N164" s="278">
        <v>51.795123059452322</v>
      </c>
      <c r="O164" s="278">
        <v>52.346579502108348</v>
      </c>
      <c r="P164" s="278">
        <v>52.927961872488915</v>
      </c>
      <c r="Q164" s="278">
        <v>53.549795693739206</v>
      </c>
      <c r="R164" s="278">
        <v>54.211134582477612</v>
      </c>
      <c r="S164" s="278">
        <v>54.900622306146893</v>
      </c>
      <c r="T164" s="278">
        <v>55.585996920470606</v>
      </c>
      <c r="U164" s="278">
        <v>56.224185998689251</v>
      </c>
      <c r="V164" s="278">
        <v>56.787660229029754</v>
      </c>
      <c r="W164" s="278">
        <v>57.26782036886538</v>
      </c>
      <c r="X164" s="278">
        <v>57.676367356831527</v>
      </c>
      <c r="Y164" s="278">
        <v>58.052731958009637</v>
      </c>
      <c r="Z164" s="278">
        <v>58.45341105740075</v>
      </c>
      <c r="AA164" s="278">
        <v>58.929887055544164</v>
      </c>
      <c r="AB164" s="278">
        <v>59.515335532718971</v>
      </c>
      <c r="AC164" s="278">
        <v>60.215629414120933</v>
      </c>
      <c r="AD164" s="278">
        <v>61.016975130873043</v>
      </c>
      <c r="AE164" s="278">
        <v>61.885165341886591</v>
      </c>
      <c r="AF164" s="278">
        <v>62.766125305846877</v>
      </c>
      <c r="AG164" s="278">
        <v>63.611987593868719</v>
      </c>
      <c r="AH164" s="278">
        <v>64.397173196298496</v>
      </c>
      <c r="AI164" s="278">
        <v>65.128151796379214</v>
      </c>
      <c r="AJ164" s="278">
        <v>65.744790811665041</v>
      </c>
      <c r="AK164" s="278">
        <v>66.291551552481309</v>
      </c>
      <c r="AL164" s="278">
        <v>66.784926274049184</v>
      </c>
      <c r="AM164" s="278">
        <v>67.230952037136674</v>
      </c>
      <c r="AN164" s="278">
        <v>67.636490313828972</v>
      </c>
      <c r="AO164" s="278">
        <v>68.007322184020978</v>
      </c>
      <c r="AP164" s="278">
        <v>68.348948829523835</v>
      </c>
      <c r="AQ164" s="278">
        <v>68.667248278957175</v>
      </c>
      <c r="AR164" s="278">
        <v>68.968350672316404</v>
      </c>
      <c r="AS164" s="278">
        <v>69.257573418851209</v>
      </c>
      <c r="AT164" s="278">
        <v>69.539294296170254</v>
      </c>
      <c r="AU164" s="278">
        <v>69.813945283546261</v>
      </c>
      <c r="AV164" s="278">
        <v>70.082657960241065</v>
      </c>
      <c r="AW164" s="278">
        <v>70.347870770163993</v>
      </c>
      <c r="AX164" s="278">
        <v>70.609093694889467</v>
      </c>
      <c r="AY164" s="278">
        <v>70.864539067100111</v>
      </c>
      <c r="AZ164" s="278">
        <v>71.11015676190442</v>
      </c>
      <c r="BA164" s="278">
        <v>71.342109491138388</v>
      </c>
      <c r="BB164" s="278">
        <v>71.561184201701678</v>
      </c>
      <c r="BC164" s="278">
        <v>71.769683106174284</v>
      </c>
      <c r="BD164" s="278">
        <v>71.973387210025408</v>
      </c>
      <c r="BE164" s="278">
        <v>72.176914206657528</v>
      </c>
      <c r="BF164" s="278">
        <v>72.382751922222056</v>
      </c>
      <c r="BG164" s="278">
        <v>72.589321435577773</v>
      </c>
      <c r="BH164" s="278">
        <v>72.79537080449758</v>
      </c>
    </row>
    <row r="165" spans="1:60" ht="15" x14ac:dyDescent="0.25">
      <c r="A165" s="278" t="s">
        <v>380</v>
      </c>
      <c r="B165" s="278" t="s">
        <v>381</v>
      </c>
      <c r="C165" s="278" t="s">
        <v>85</v>
      </c>
      <c r="D165" s="278" t="s">
        <v>86</v>
      </c>
      <c r="E165" s="278">
        <v>63.705609756097566</v>
      </c>
      <c r="F165" s="278">
        <v>64.39178048780488</v>
      </c>
      <c r="G165" s="278">
        <v>65.061902439024379</v>
      </c>
      <c r="H165" s="278">
        <v>65.702902439024385</v>
      </c>
      <c r="I165" s="278">
        <v>66.308268292682939</v>
      </c>
      <c r="J165" s="278">
        <v>66.884390243902445</v>
      </c>
      <c r="K165" s="278">
        <v>67.447170731707331</v>
      </c>
      <c r="L165" s="278">
        <v>68.012195121951237</v>
      </c>
      <c r="M165" s="278">
        <v>68.588097560975626</v>
      </c>
      <c r="N165" s="278">
        <v>69.169585365853663</v>
      </c>
      <c r="O165" s="278">
        <v>69.739829268292695</v>
      </c>
      <c r="P165" s="278">
        <v>70.276024390243919</v>
      </c>
      <c r="Q165" s="278">
        <v>70.758414634146348</v>
      </c>
      <c r="R165" s="278">
        <v>71.175268292682929</v>
      </c>
      <c r="S165" s="278">
        <v>71.523853658536581</v>
      </c>
      <c r="T165" s="278">
        <v>71.811073170731703</v>
      </c>
      <c r="U165" s="278">
        <v>72.050268292682944</v>
      </c>
      <c r="V165" s="278">
        <v>72.263975609756102</v>
      </c>
      <c r="W165" s="278">
        <v>72.46804878048782</v>
      </c>
      <c r="X165" s="278">
        <v>72.669756097560992</v>
      </c>
      <c r="Y165" s="278">
        <v>72.872195121951208</v>
      </c>
      <c r="Z165" s="278">
        <v>73.070341463414636</v>
      </c>
      <c r="AA165" s="278">
        <v>73.255707317073174</v>
      </c>
      <c r="AB165" s="278">
        <v>73.421853658536591</v>
      </c>
      <c r="AC165" s="278">
        <v>73.571097560975616</v>
      </c>
      <c r="AD165" s="278">
        <v>73.711341463414641</v>
      </c>
      <c r="AE165" s="278">
        <v>73.855146341463424</v>
      </c>
      <c r="AF165" s="278">
        <v>74.006878048780507</v>
      </c>
      <c r="AG165" s="278">
        <v>74.163902439024397</v>
      </c>
      <c r="AH165" s="278">
        <v>74.317975609756104</v>
      </c>
      <c r="AI165" s="278">
        <v>74.443365853658548</v>
      </c>
      <c r="AJ165" s="278">
        <v>74.510414634146358</v>
      </c>
      <c r="AK165" s="278">
        <v>74.500658536585377</v>
      </c>
      <c r="AL165" s="278">
        <v>74.408609756097576</v>
      </c>
      <c r="AM165" s="278">
        <v>74.242219512195135</v>
      </c>
      <c r="AN165" s="278">
        <v>74.022219512195122</v>
      </c>
      <c r="AO165" s="278">
        <v>73.77878048780488</v>
      </c>
      <c r="AP165" s="278">
        <v>73.549048780487823</v>
      </c>
      <c r="AQ165" s="278">
        <v>73.363853658536584</v>
      </c>
      <c r="AR165" s="278">
        <v>73.238634146341482</v>
      </c>
      <c r="AS165" s="278">
        <v>73.181073170731722</v>
      </c>
      <c r="AT165" s="278">
        <v>73.183000000000007</v>
      </c>
      <c r="AU165" s="278">
        <v>73.227731707317076</v>
      </c>
      <c r="AV165" s="278">
        <v>73.301951219512205</v>
      </c>
      <c r="AW165" s="278">
        <v>73.407170731707311</v>
      </c>
      <c r="AX165" s="278">
        <v>73.556195121951234</v>
      </c>
      <c r="AY165" s="278">
        <v>73.766219512195136</v>
      </c>
      <c r="AZ165" s="278">
        <v>74.043902439024393</v>
      </c>
      <c r="BA165" s="278">
        <v>74.38653658536586</v>
      </c>
      <c r="BB165" s="278">
        <v>74.781560975609764</v>
      </c>
      <c r="BC165" s="278">
        <v>75.203536585365853</v>
      </c>
      <c r="BD165" s="278">
        <v>75.623121951219517</v>
      </c>
      <c r="BE165" s="278">
        <v>76.014073170731706</v>
      </c>
      <c r="BF165" s="278">
        <v>76.35512195121953</v>
      </c>
      <c r="BG165" s="278">
        <v>76.63885365853659</v>
      </c>
      <c r="BH165" s="278">
        <v>76.864317073170739</v>
      </c>
    </row>
    <row r="166" spans="1:60" ht="15" x14ac:dyDescent="0.25">
      <c r="A166" s="278" t="s">
        <v>382</v>
      </c>
      <c r="B166" s="278" t="s">
        <v>383</v>
      </c>
      <c r="C166" s="278" t="s">
        <v>85</v>
      </c>
      <c r="D166" s="278" t="s">
        <v>86</v>
      </c>
      <c r="E166" s="278">
        <v>48.368804878048785</v>
      </c>
      <c r="F166" s="278">
        <v>49.27897560975611</v>
      </c>
      <c r="G166" s="278">
        <v>50.160048780487813</v>
      </c>
      <c r="H166" s="278">
        <v>50.987292682926842</v>
      </c>
      <c r="I166" s="278">
        <v>51.746097560975613</v>
      </c>
      <c r="J166" s="278">
        <v>52.437390243902442</v>
      </c>
      <c r="K166" s="278">
        <v>53.075292682926836</v>
      </c>
      <c r="L166" s="278">
        <v>53.680512195121956</v>
      </c>
      <c r="M166" s="278">
        <v>54.26573170731708</v>
      </c>
      <c r="N166" s="278">
        <v>54.827024390243906</v>
      </c>
      <c r="O166" s="278">
        <v>55.346439024390257</v>
      </c>
      <c r="P166" s="278">
        <v>55.801463414634149</v>
      </c>
      <c r="Q166" s="278">
        <v>56.175097560975615</v>
      </c>
      <c r="R166" s="278">
        <v>56.460268292682933</v>
      </c>
      <c r="S166" s="278">
        <v>56.659512195121955</v>
      </c>
      <c r="T166" s="278">
        <v>56.780780487804883</v>
      </c>
      <c r="U166" s="278">
        <v>56.834097560975607</v>
      </c>
      <c r="V166" s="278">
        <v>56.846414634146349</v>
      </c>
      <c r="W166" s="278">
        <v>56.847756097560982</v>
      </c>
      <c r="X166" s="278">
        <v>56.863609756097567</v>
      </c>
      <c r="Y166" s="278">
        <v>56.925512195121954</v>
      </c>
      <c r="Z166" s="278">
        <v>57.064536585365865</v>
      </c>
      <c r="AA166" s="278">
        <v>57.285682926829281</v>
      </c>
      <c r="AB166" s="278">
        <v>57.585926829268303</v>
      </c>
      <c r="AC166" s="278">
        <v>57.957707317073172</v>
      </c>
      <c r="AD166" s="278">
        <v>58.381365853658536</v>
      </c>
      <c r="AE166" s="278">
        <v>58.826195121951223</v>
      </c>
      <c r="AF166" s="278">
        <v>59.257585365853664</v>
      </c>
      <c r="AG166" s="278">
        <v>59.64904878048781</v>
      </c>
      <c r="AH166" s="278">
        <v>59.988170731707328</v>
      </c>
      <c r="AI166" s="278">
        <v>60.267756097560984</v>
      </c>
      <c r="AJ166" s="278">
        <v>60.488243902439031</v>
      </c>
      <c r="AK166" s="278">
        <v>60.67236585365854</v>
      </c>
      <c r="AL166" s="278">
        <v>60.843195121951233</v>
      </c>
      <c r="AM166" s="278">
        <v>61.015585365853667</v>
      </c>
      <c r="AN166" s="278">
        <v>61.210585365853667</v>
      </c>
      <c r="AO166" s="278">
        <v>61.448048780487817</v>
      </c>
      <c r="AP166" s="278">
        <v>61.736463414634159</v>
      </c>
      <c r="AQ166" s="278">
        <v>62.079536585365865</v>
      </c>
      <c r="AR166" s="278">
        <v>62.475756097560982</v>
      </c>
      <c r="AS166" s="278">
        <v>62.91536585365855</v>
      </c>
      <c r="AT166" s="278">
        <v>63.38180487804879</v>
      </c>
      <c r="AU166" s="278">
        <v>63.85468292682927</v>
      </c>
      <c r="AV166" s="278">
        <v>64.318048780487814</v>
      </c>
      <c r="AW166" s="278">
        <v>64.765146341463421</v>
      </c>
      <c r="AX166" s="278">
        <v>65.19912195121951</v>
      </c>
      <c r="AY166" s="278">
        <v>65.630951219512198</v>
      </c>
      <c r="AZ166" s="278">
        <v>66.072878048780495</v>
      </c>
      <c r="BA166" s="278">
        <v>66.527682926829286</v>
      </c>
      <c r="BB166" s="278">
        <v>66.990268292682927</v>
      </c>
      <c r="BC166" s="278">
        <v>67.445560975609752</v>
      </c>
      <c r="BD166" s="278">
        <v>67.875536585365865</v>
      </c>
      <c r="BE166" s="278">
        <v>68.263146341463425</v>
      </c>
      <c r="BF166" s="278">
        <v>68.599853658536603</v>
      </c>
      <c r="BG166" s="278">
        <v>68.88260975609758</v>
      </c>
      <c r="BH166" s="278">
        <v>69.115878048780488</v>
      </c>
    </row>
    <row r="167" spans="1:60" ht="15" x14ac:dyDescent="0.25">
      <c r="A167" s="278" t="s">
        <v>384</v>
      </c>
      <c r="B167" s="278" t="s">
        <v>385</v>
      </c>
      <c r="C167" s="278" t="s">
        <v>85</v>
      </c>
      <c r="D167" s="278" t="s">
        <v>86</v>
      </c>
      <c r="E167" s="278"/>
      <c r="F167" s="278"/>
      <c r="G167" s="278"/>
      <c r="H167" s="278"/>
      <c r="I167" s="278"/>
      <c r="J167" s="278"/>
      <c r="K167" s="278"/>
      <c r="L167" s="278"/>
      <c r="M167" s="278"/>
      <c r="N167" s="278"/>
      <c r="O167" s="278"/>
      <c r="P167" s="278"/>
      <c r="Q167" s="278"/>
      <c r="R167" s="278"/>
      <c r="S167" s="278"/>
      <c r="T167" s="278"/>
      <c r="U167" s="278"/>
      <c r="V167" s="278"/>
      <c r="W167" s="278"/>
      <c r="X167" s="278"/>
      <c r="Y167" s="278"/>
      <c r="Z167" s="278"/>
      <c r="AA167" s="278"/>
      <c r="AB167" s="278"/>
      <c r="AC167" s="278"/>
      <c r="AD167" s="278"/>
      <c r="AE167" s="278"/>
      <c r="AF167" s="278"/>
      <c r="AG167" s="278"/>
      <c r="AH167" s="278"/>
      <c r="AI167" s="278"/>
      <c r="AJ167" s="278"/>
      <c r="AK167" s="278"/>
      <c r="AL167" s="278"/>
      <c r="AM167" s="278"/>
      <c r="AN167" s="278"/>
      <c r="AO167" s="278"/>
      <c r="AP167" s="278"/>
      <c r="AQ167" s="278"/>
      <c r="AR167" s="278"/>
      <c r="AS167" s="278"/>
      <c r="AT167" s="278"/>
      <c r="AU167" s="278"/>
      <c r="AV167" s="278"/>
      <c r="AW167" s="278"/>
      <c r="AX167" s="278"/>
      <c r="AY167" s="278"/>
      <c r="AZ167" s="278"/>
      <c r="BA167" s="278"/>
      <c r="BB167" s="278"/>
      <c r="BC167" s="278"/>
      <c r="BD167" s="278"/>
      <c r="BE167" s="278"/>
      <c r="BF167" s="278"/>
      <c r="BG167" s="278"/>
      <c r="BH167" s="278"/>
    </row>
    <row r="168" spans="1:60" ht="15" x14ac:dyDescent="0.25">
      <c r="A168" s="278" t="s">
        <v>386</v>
      </c>
      <c r="B168" s="278" t="s">
        <v>387</v>
      </c>
      <c r="C168" s="278" t="s">
        <v>85</v>
      </c>
      <c r="D168" s="278" t="s">
        <v>86</v>
      </c>
      <c r="E168" s="278">
        <v>35.003707317073172</v>
      </c>
      <c r="F168" s="278">
        <v>35.466756097560982</v>
      </c>
      <c r="G168" s="278">
        <v>35.912268292682924</v>
      </c>
      <c r="H168" s="278">
        <v>36.338780487804883</v>
      </c>
      <c r="I168" s="278">
        <v>36.748756097560978</v>
      </c>
      <c r="J168" s="278">
        <v>37.149219512195124</v>
      </c>
      <c r="K168" s="278">
        <v>37.548682926829272</v>
      </c>
      <c r="L168" s="278">
        <v>37.95465853658537</v>
      </c>
      <c r="M168" s="278">
        <v>38.371170731707316</v>
      </c>
      <c r="N168" s="278">
        <v>38.799707317073171</v>
      </c>
      <c r="O168" s="278">
        <v>39.243292682926828</v>
      </c>
      <c r="P168" s="278">
        <v>39.706951219512199</v>
      </c>
      <c r="Q168" s="278">
        <v>40.181170731707319</v>
      </c>
      <c r="R168" s="278">
        <v>40.649463414634148</v>
      </c>
      <c r="S168" s="278">
        <v>41.094317073170728</v>
      </c>
      <c r="T168" s="278">
        <v>41.481268292682927</v>
      </c>
      <c r="U168" s="278">
        <v>41.772829268292682</v>
      </c>
      <c r="V168" s="278">
        <v>41.952000000000005</v>
      </c>
      <c r="W168" s="278">
        <v>42.01924390243903</v>
      </c>
      <c r="X168" s="278">
        <v>41.986048780487813</v>
      </c>
      <c r="Y168" s="278">
        <v>41.881365853658536</v>
      </c>
      <c r="Z168" s="278">
        <v>41.746634146341471</v>
      </c>
      <c r="AA168" s="278">
        <v>41.627804878048785</v>
      </c>
      <c r="AB168" s="278">
        <v>41.564853658536592</v>
      </c>
      <c r="AC168" s="278">
        <v>41.57726829268293</v>
      </c>
      <c r="AD168" s="278">
        <v>41.670560975609767</v>
      </c>
      <c r="AE168" s="278">
        <v>41.833219512195129</v>
      </c>
      <c r="AF168" s="278">
        <v>42.040804878048782</v>
      </c>
      <c r="AG168" s="278">
        <v>42.27636585365854</v>
      </c>
      <c r="AH168" s="278">
        <v>42.539390243902446</v>
      </c>
      <c r="AI168" s="278">
        <v>42.8459024390244</v>
      </c>
      <c r="AJ168" s="278">
        <v>43.215341463414646</v>
      </c>
      <c r="AK168" s="278">
        <v>43.660707317073175</v>
      </c>
      <c r="AL168" s="278">
        <v>44.182024390243903</v>
      </c>
      <c r="AM168" s="278">
        <v>44.770341463414638</v>
      </c>
      <c r="AN168" s="278">
        <v>45.399268292682933</v>
      </c>
      <c r="AO168" s="278">
        <v>46.034902439024393</v>
      </c>
      <c r="AP168" s="278">
        <v>46.649317073170735</v>
      </c>
      <c r="AQ168" s="278">
        <v>47.226024390243907</v>
      </c>
      <c r="AR168" s="278">
        <v>47.760975609756102</v>
      </c>
      <c r="AS168" s="278">
        <v>48.270073170731713</v>
      </c>
      <c r="AT168" s="278">
        <v>48.782146341463417</v>
      </c>
      <c r="AU168" s="278">
        <v>49.328585365853662</v>
      </c>
      <c r="AV168" s="278">
        <v>49.928731707317084</v>
      </c>
      <c r="AW168" s="278">
        <v>50.583048780487808</v>
      </c>
      <c r="AX168" s="278">
        <v>51.279000000000003</v>
      </c>
      <c r="AY168" s="278">
        <v>51.992121951219517</v>
      </c>
      <c r="AZ168" s="278">
        <v>52.695512195121957</v>
      </c>
      <c r="BA168" s="278">
        <v>53.366780487804888</v>
      </c>
      <c r="BB168" s="278">
        <v>54.000512195121964</v>
      </c>
      <c r="BC168" s="278">
        <v>54.601756097560987</v>
      </c>
      <c r="BD168" s="278">
        <v>55.187585365853657</v>
      </c>
      <c r="BE168" s="278">
        <v>55.776536585365861</v>
      </c>
      <c r="BF168" s="278">
        <v>56.379609756097572</v>
      </c>
      <c r="BG168" s="278">
        <v>56.994341463414642</v>
      </c>
      <c r="BH168" s="278">
        <v>57.609268292682927</v>
      </c>
    </row>
    <row r="169" spans="1:60" ht="15" x14ac:dyDescent="0.25">
      <c r="A169" s="278" t="s">
        <v>388</v>
      </c>
      <c r="B169" s="278" t="s">
        <v>389</v>
      </c>
      <c r="C169" s="278" t="s">
        <v>85</v>
      </c>
      <c r="D169" s="278" t="s">
        <v>86</v>
      </c>
      <c r="E169" s="278">
        <v>43.483097560975622</v>
      </c>
      <c r="F169" s="278">
        <v>44.163926829268291</v>
      </c>
      <c r="G169" s="278">
        <v>44.825219512195133</v>
      </c>
      <c r="H169" s="278">
        <v>45.460024390243909</v>
      </c>
      <c r="I169" s="278">
        <v>46.062341463414633</v>
      </c>
      <c r="J169" s="278">
        <v>46.630731707317082</v>
      </c>
      <c r="K169" s="278">
        <v>47.164682926829272</v>
      </c>
      <c r="L169" s="278">
        <v>47.673170731707323</v>
      </c>
      <c r="M169" s="278">
        <v>48.162707317073178</v>
      </c>
      <c r="N169" s="278">
        <v>48.639317073170737</v>
      </c>
      <c r="O169" s="278">
        <v>49.106951219512204</v>
      </c>
      <c r="P169" s="278">
        <v>49.567585365853667</v>
      </c>
      <c r="Q169" s="278">
        <v>50.023707317073175</v>
      </c>
      <c r="R169" s="278">
        <v>50.481365853658545</v>
      </c>
      <c r="S169" s="278">
        <v>50.946073170731708</v>
      </c>
      <c r="T169" s="278">
        <v>51.427926829268294</v>
      </c>
      <c r="U169" s="278">
        <v>51.939536585365857</v>
      </c>
      <c r="V169" s="278">
        <v>52.481926829268303</v>
      </c>
      <c r="W169" s="278">
        <v>53.05214634146342</v>
      </c>
      <c r="X169" s="278">
        <v>53.642658536585373</v>
      </c>
      <c r="Y169" s="278">
        <v>54.242439024390251</v>
      </c>
      <c r="Z169" s="278">
        <v>54.835951219512204</v>
      </c>
      <c r="AA169" s="278">
        <v>55.407536585365861</v>
      </c>
      <c r="AB169" s="278">
        <v>55.941634146341471</v>
      </c>
      <c r="AC169" s="278">
        <v>56.430658536585369</v>
      </c>
      <c r="AD169" s="278">
        <v>56.866048780487809</v>
      </c>
      <c r="AE169" s="278">
        <v>57.245780487804879</v>
      </c>
      <c r="AF169" s="278">
        <v>57.577853658536597</v>
      </c>
      <c r="AG169" s="278">
        <v>57.87080487804878</v>
      </c>
      <c r="AH169" s="278">
        <v>58.130609756097563</v>
      </c>
      <c r="AI169" s="278">
        <v>58.364243902439036</v>
      </c>
      <c r="AJ169" s="278">
        <v>58.58019512195122</v>
      </c>
      <c r="AK169" s="278">
        <v>58.784512195121955</v>
      </c>
      <c r="AL169" s="278">
        <v>58.981731707317081</v>
      </c>
      <c r="AM169" s="278">
        <v>59.173878048780502</v>
      </c>
      <c r="AN169" s="278">
        <v>59.357487804878055</v>
      </c>
      <c r="AO169" s="278">
        <v>59.524097560975612</v>
      </c>
      <c r="AP169" s="278">
        <v>59.668268292682932</v>
      </c>
      <c r="AQ169" s="278">
        <v>59.790024390243907</v>
      </c>
      <c r="AR169" s="278">
        <v>59.891902439024399</v>
      </c>
      <c r="AS169" s="278">
        <v>59.984926829268296</v>
      </c>
      <c r="AT169" s="278">
        <v>60.080146341463418</v>
      </c>
      <c r="AU169" s="278">
        <v>60.189536585365865</v>
      </c>
      <c r="AV169" s="278">
        <v>60.321073170731708</v>
      </c>
      <c r="AW169" s="278">
        <v>60.481268292682934</v>
      </c>
      <c r="AX169" s="278">
        <v>60.673585365853668</v>
      </c>
      <c r="AY169" s="278">
        <v>60.897536585365863</v>
      </c>
      <c r="AZ169" s="278">
        <v>61.146609756097568</v>
      </c>
      <c r="BA169" s="278">
        <v>61.410219512195127</v>
      </c>
      <c r="BB169" s="278">
        <v>61.681829268292695</v>
      </c>
      <c r="BC169" s="278">
        <v>61.951365853658544</v>
      </c>
      <c r="BD169" s="278">
        <v>62.209756097560984</v>
      </c>
      <c r="BE169" s="278">
        <v>62.450951219512199</v>
      </c>
      <c r="BF169" s="278">
        <v>62.671951219512209</v>
      </c>
      <c r="BG169" s="278">
        <v>62.870243902439036</v>
      </c>
      <c r="BH169" s="278">
        <v>63.046365853658536</v>
      </c>
    </row>
    <row r="170" spans="1:60" ht="15" x14ac:dyDescent="0.25">
      <c r="A170" s="278" t="s">
        <v>390</v>
      </c>
      <c r="B170" s="278" t="s">
        <v>391</v>
      </c>
      <c r="C170" s="278" t="s">
        <v>85</v>
      </c>
      <c r="D170" s="278" t="s">
        <v>86</v>
      </c>
      <c r="E170" s="278">
        <v>58.745219512195128</v>
      </c>
      <c r="F170" s="278">
        <v>59.748365853658541</v>
      </c>
      <c r="G170" s="278">
        <v>60.626902439024406</v>
      </c>
      <c r="H170" s="278">
        <v>61.357658536585369</v>
      </c>
      <c r="I170" s="278">
        <v>61.9349512195122</v>
      </c>
      <c r="J170" s="278">
        <v>62.35829268292683</v>
      </c>
      <c r="K170" s="278">
        <v>62.638707317073184</v>
      </c>
      <c r="L170" s="278">
        <v>62.815317073170739</v>
      </c>
      <c r="M170" s="278">
        <v>62.931682926829275</v>
      </c>
      <c r="N170" s="278">
        <v>63.020195121951232</v>
      </c>
      <c r="O170" s="278">
        <v>63.118048780487811</v>
      </c>
      <c r="P170" s="278">
        <v>63.253341463414642</v>
      </c>
      <c r="Q170" s="278">
        <v>63.439951219512196</v>
      </c>
      <c r="R170" s="278">
        <v>63.68553658536586</v>
      </c>
      <c r="S170" s="278">
        <v>63.999975609756106</v>
      </c>
      <c r="T170" s="278">
        <v>64.390536585365851</v>
      </c>
      <c r="U170" s="278">
        <v>64.855634146341473</v>
      </c>
      <c r="V170" s="278">
        <v>65.37243902439026</v>
      </c>
      <c r="W170" s="278">
        <v>65.913317073170731</v>
      </c>
      <c r="X170" s="278">
        <v>66.455780487804887</v>
      </c>
      <c r="Y170" s="278">
        <v>66.965390243902434</v>
      </c>
      <c r="Z170" s="278">
        <v>67.407390243902455</v>
      </c>
      <c r="AA170" s="278">
        <v>67.765365853658537</v>
      </c>
      <c r="AB170" s="278">
        <v>68.037609756097567</v>
      </c>
      <c r="AC170" s="278">
        <v>68.23036585365854</v>
      </c>
      <c r="AD170" s="278">
        <v>68.370682926829275</v>
      </c>
      <c r="AE170" s="278">
        <v>68.499365853658546</v>
      </c>
      <c r="AF170" s="278">
        <v>68.655512195121972</v>
      </c>
      <c r="AG170" s="278">
        <v>68.863024390243908</v>
      </c>
      <c r="AH170" s="278">
        <v>69.124024390243903</v>
      </c>
      <c r="AI170" s="278">
        <v>69.404878048780489</v>
      </c>
      <c r="AJ170" s="278">
        <v>69.956097560975621</v>
      </c>
      <c r="AK170" s="278">
        <v>70.058536585365857</v>
      </c>
      <c r="AL170" s="278">
        <v>70.107317073170748</v>
      </c>
      <c r="AM170" s="278">
        <v>70.158536585365852</v>
      </c>
      <c r="AN170" s="278">
        <v>70.325853658536602</v>
      </c>
      <c r="AO170" s="278">
        <v>70.322926829268297</v>
      </c>
      <c r="AP170" s="278">
        <v>70.404878048780489</v>
      </c>
      <c r="AQ170" s="278">
        <v>70.607317073170734</v>
      </c>
      <c r="AR170" s="278">
        <v>70.960975609756119</v>
      </c>
      <c r="AS170" s="278">
        <v>71.663414634146349</v>
      </c>
      <c r="AT170" s="278">
        <v>71.765853658536599</v>
      </c>
      <c r="AU170" s="278">
        <v>71.965853658536588</v>
      </c>
      <c r="AV170" s="278">
        <v>72.121300813008119</v>
      </c>
      <c r="AW170" s="278">
        <v>72.276747967479679</v>
      </c>
      <c r="AX170" s="278">
        <v>72.432195121951224</v>
      </c>
      <c r="AY170" s="278">
        <v>72.432195121951224</v>
      </c>
      <c r="AZ170" s="278">
        <v>72.57073170731708</v>
      </c>
      <c r="BA170" s="278">
        <v>72.57073170731708</v>
      </c>
      <c r="BB170" s="278">
        <v>72.882439024390251</v>
      </c>
      <c r="BC170" s="278">
        <v>72.967317073170733</v>
      </c>
      <c r="BD170" s="278">
        <v>73.266829268292696</v>
      </c>
      <c r="BE170" s="278">
        <v>73.863414634146352</v>
      </c>
      <c r="BF170" s="278">
        <v>74.01707317073172</v>
      </c>
      <c r="BG170" s="278">
        <v>74.194390243902447</v>
      </c>
      <c r="BH170" s="278">
        <v>74.353170731707323</v>
      </c>
    </row>
    <row r="171" spans="1:60" ht="15" x14ac:dyDescent="0.25">
      <c r="A171" s="278" t="s">
        <v>392</v>
      </c>
      <c r="B171" s="278" t="s">
        <v>393</v>
      </c>
      <c r="C171" s="278" t="s">
        <v>85</v>
      </c>
      <c r="D171" s="278" t="s">
        <v>86</v>
      </c>
      <c r="E171" s="278">
        <v>37.773634146341465</v>
      </c>
      <c r="F171" s="278">
        <v>37.998146341463418</v>
      </c>
      <c r="G171" s="278">
        <v>38.21417073170732</v>
      </c>
      <c r="H171" s="278">
        <v>38.421707317073171</v>
      </c>
      <c r="I171" s="278">
        <v>38.625780487804882</v>
      </c>
      <c r="J171" s="278">
        <v>38.841390243902445</v>
      </c>
      <c r="K171" s="278">
        <v>39.086048780487808</v>
      </c>
      <c r="L171" s="278">
        <v>39.371731707317082</v>
      </c>
      <c r="M171" s="278">
        <v>39.705439024390252</v>
      </c>
      <c r="N171" s="278">
        <v>40.086634146341474</v>
      </c>
      <c r="O171" s="278">
        <v>40.508829268292693</v>
      </c>
      <c r="P171" s="278">
        <v>40.959536585365861</v>
      </c>
      <c r="Q171" s="278">
        <v>41.421195121951229</v>
      </c>
      <c r="R171" s="278">
        <v>41.877341463414638</v>
      </c>
      <c r="S171" s="278">
        <v>42.319902439024389</v>
      </c>
      <c r="T171" s="278">
        <v>42.745390243902442</v>
      </c>
      <c r="U171" s="278">
        <v>43.157780487804885</v>
      </c>
      <c r="V171" s="278">
        <v>43.561560975609758</v>
      </c>
      <c r="W171" s="278">
        <v>43.959219512195126</v>
      </c>
      <c r="X171" s="278">
        <v>44.34570731707317</v>
      </c>
      <c r="Y171" s="278">
        <v>44.710487804878056</v>
      </c>
      <c r="Z171" s="278">
        <v>45.045000000000002</v>
      </c>
      <c r="AA171" s="278">
        <v>45.341243902439039</v>
      </c>
      <c r="AB171" s="278">
        <v>45.594731707317081</v>
      </c>
      <c r="AC171" s="278">
        <v>45.805975609756103</v>
      </c>
      <c r="AD171" s="278">
        <v>45.97848780487805</v>
      </c>
      <c r="AE171" s="278">
        <v>46.118268292682934</v>
      </c>
      <c r="AF171" s="278">
        <v>46.23636585365854</v>
      </c>
      <c r="AG171" s="278">
        <v>46.340414634146349</v>
      </c>
      <c r="AH171" s="278">
        <v>46.433560975609758</v>
      </c>
      <c r="AI171" s="278">
        <v>46.512951219512203</v>
      </c>
      <c r="AJ171" s="278">
        <v>46.571756097560986</v>
      </c>
      <c r="AK171" s="278">
        <v>46.605073170731714</v>
      </c>
      <c r="AL171" s="278">
        <v>46.614000000000011</v>
      </c>
      <c r="AM171" s="278">
        <v>46.605560975609762</v>
      </c>
      <c r="AN171" s="278">
        <v>46.574853658536597</v>
      </c>
      <c r="AO171" s="278">
        <v>46.512902439024394</v>
      </c>
      <c r="AP171" s="278">
        <v>46.435585365853662</v>
      </c>
      <c r="AQ171" s="278">
        <v>46.368707317073174</v>
      </c>
      <c r="AR171" s="278">
        <v>46.350536585365852</v>
      </c>
      <c r="AS171" s="278">
        <v>46.436341463414642</v>
      </c>
      <c r="AT171" s="278">
        <v>46.68434146341464</v>
      </c>
      <c r="AU171" s="278">
        <v>47.130341463414638</v>
      </c>
      <c r="AV171" s="278">
        <v>47.791195121951219</v>
      </c>
      <c r="AW171" s="278">
        <v>48.671292682926833</v>
      </c>
      <c r="AX171" s="278">
        <v>49.771560975609759</v>
      </c>
      <c r="AY171" s="278">
        <v>51.08</v>
      </c>
      <c r="AZ171" s="278">
        <v>52.539268292682934</v>
      </c>
      <c r="BA171" s="278">
        <v>54.080121951219517</v>
      </c>
      <c r="BB171" s="278">
        <v>55.642707317073182</v>
      </c>
      <c r="BC171" s="278">
        <v>57.15624390243903</v>
      </c>
      <c r="BD171" s="278">
        <v>58.557365853658538</v>
      </c>
      <c r="BE171" s="278">
        <v>59.814731707317087</v>
      </c>
      <c r="BF171" s="278">
        <v>60.906439024390252</v>
      </c>
      <c r="BG171" s="278">
        <v>61.81660975609757</v>
      </c>
      <c r="BH171" s="278">
        <v>62.543365853658543</v>
      </c>
    </row>
    <row r="172" spans="1:60" ht="15" x14ac:dyDescent="0.25">
      <c r="A172" s="278" t="s">
        <v>394</v>
      </c>
      <c r="B172" s="278" t="s">
        <v>395</v>
      </c>
      <c r="C172" s="278" t="s">
        <v>85</v>
      </c>
      <c r="D172" s="278" t="s">
        <v>86</v>
      </c>
      <c r="E172" s="278">
        <v>59.475341463414644</v>
      </c>
      <c r="F172" s="278">
        <v>60.054390243902446</v>
      </c>
      <c r="G172" s="278">
        <v>60.616682926829277</v>
      </c>
      <c r="H172" s="278">
        <v>61.160195121951226</v>
      </c>
      <c r="I172" s="278">
        <v>61.6849512195122</v>
      </c>
      <c r="J172" s="278">
        <v>62.190487804878053</v>
      </c>
      <c r="K172" s="278">
        <v>62.676365853658552</v>
      </c>
      <c r="L172" s="278">
        <v>63.144658536585375</v>
      </c>
      <c r="M172" s="278">
        <v>63.598463414634146</v>
      </c>
      <c r="N172" s="278">
        <v>64.037804878048803</v>
      </c>
      <c r="O172" s="278">
        <v>64.463219512195138</v>
      </c>
      <c r="P172" s="278">
        <v>64.875707317073179</v>
      </c>
      <c r="Q172" s="278">
        <v>65.275731707317078</v>
      </c>
      <c r="R172" s="278">
        <v>65.662756097560987</v>
      </c>
      <c r="S172" s="278">
        <v>66.038317073170745</v>
      </c>
      <c r="T172" s="278">
        <v>66.401878048780489</v>
      </c>
      <c r="U172" s="278">
        <v>66.754463414634159</v>
      </c>
      <c r="V172" s="278">
        <v>67.096073170731714</v>
      </c>
      <c r="W172" s="278">
        <v>67.427195121951229</v>
      </c>
      <c r="X172" s="278">
        <v>67.747829268292705</v>
      </c>
      <c r="Y172" s="278">
        <v>68.059000000000012</v>
      </c>
      <c r="Z172" s="278">
        <v>68.361170731707318</v>
      </c>
      <c r="AA172" s="278">
        <v>68.654853658536595</v>
      </c>
      <c r="AB172" s="278">
        <v>68.941048780487819</v>
      </c>
      <c r="AC172" s="278">
        <v>69.219268292682941</v>
      </c>
      <c r="AD172" s="278">
        <v>69.490512195121966</v>
      </c>
      <c r="AE172" s="278">
        <v>69.754268292682937</v>
      </c>
      <c r="AF172" s="278">
        <v>70.011560975609754</v>
      </c>
      <c r="AG172" s="278">
        <v>70.26139024390244</v>
      </c>
      <c r="AH172" s="278">
        <v>70.504731707317077</v>
      </c>
      <c r="AI172" s="278">
        <v>70.742121951219517</v>
      </c>
      <c r="AJ172" s="278">
        <v>70.973000000000013</v>
      </c>
      <c r="AK172" s="278">
        <v>71.198414634146346</v>
      </c>
      <c r="AL172" s="278">
        <v>71.418317073170741</v>
      </c>
      <c r="AM172" s="278">
        <v>71.632219512195121</v>
      </c>
      <c r="AN172" s="278">
        <v>71.843146341463438</v>
      </c>
      <c r="AO172" s="278">
        <v>72.051097560975606</v>
      </c>
      <c r="AP172" s="278">
        <v>72.256073170731725</v>
      </c>
      <c r="AQ172" s="278">
        <v>72.45758536585366</v>
      </c>
      <c r="AR172" s="278">
        <v>72.654121951219508</v>
      </c>
      <c r="AS172" s="278">
        <v>72.839634146341481</v>
      </c>
      <c r="AT172" s="278">
        <v>73.009097560975619</v>
      </c>
      <c r="AU172" s="278">
        <v>73.159463414634146</v>
      </c>
      <c r="AV172" s="278">
        <v>73.292243902439026</v>
      </c>
      <c r="AW172" s="278">
        <v>73.409975609756103</v>
      </c>
      <c r="AX172" s="278">
        <v>73.522682926829276</v>
      </c>
      <c r="AY172" s="278">
        <v>73.640487804878063</v>
      </c>
      <c r="AZ172" s="278">
        <v>73.772439024390252</v>
      </c>
      <c r="BA172" s="278">
        <v>73.924560975609751</v>
      </c>
      <c r="BB172" s="278">
        <v>74.097878048780487</v>
      </c>
      <c r="BC172" s="278">
        <v>74.286853658536586</v>
      </c>
      <c r="BD172" s="278">
        <v>74.486439024390251</v>
      </c>
      <c r="BE172" s="278">
        <v>74.685560975609761</v>
      </c>
      <c r="BF172" s="278">
        <v>74.875658536585377</v>
      </c>
      <c r="BG172" s="278">
        <v>75.053707317073176</v>
      </c>
      <c r="BH172" s="278">
        <v>75.220195121951235</v>
      </c>
    </row>
    <row r="173" spans="1:60" ht="15" x14ac:dyDescent="0.25">
      <c r="A173" s="278" t="s">
        <v>396</v>
      </c>
      <c r="B173" s="278" t="s">
        <v>397</v>
      </c>
      <c r="C173" s="278" t="s">
        <v>85</v>
      </c>
      <c r="D173" s="278" t="s">
        <v>86</v>
      </c>
      <c r="E173" s="278">
        <v>69.893603757090006</v>
      </c>
      <c r="F173" s="278">
        <v>70.368017382405441</v>
      </c>
      <c r="G173" s="278">
        <v>70.232706802047545</v>
      </c>
      <c r="H173" s="278">
        <v>70.050387390724438</v>
      </c>
      <c r="I173" s="278">
        <v>70.313205050154892</v>
      </c>
      <c r="J173" s="278">
        <v>70.366721911772331</v>
      </c>
      <c r="K173" s="278">
        <v>70.378070471914654</v>
      </c>
      <c r="L173" s="278">
        <v>70.714382260896059</v>
      </c>
      <c r="M173" s="278">
        <v>70.176241574104168</v>
      </c>
      <c r="N173" s="278">
        <v>70.694764422440073</v>
      </c>
      <c r="O173" s="278">
        <v>70.985479604996783</v>
      </c>
      <c r="P173" s="278">
        <v>71.2887408707535</v>
      </c>
      <c r="Q173" s="278">
        <v>71.324713916563354</v>
      </c>
      <c r="R173" s="278">
        <v>71.52859423056033</v>
      </c>
      <c r="S173" s="278">
        <v>72.079431015013952</v>
      </c>
      <c r="T173" s="278">
        <v>72.693842479581306</v>
      </c>
      <c r="U173" s="278">
        <v>72.953459216595704</v>
      </c>
      <c r="V173" s="278">
        <v>73.349660173695597</v>
      </c>
      <c r="W173" s="278">
        <v>73.470483832158379</v>
      </c>
      <c r="X173" s="278">
        <v>73.908230796590928</v>
      </c>
      <c r="Y173" s="278">
        <v>73.752837802035501</v>
      </c>
      <c r="Z173" s="278">
        <v>74.153535667732882</v>
      </c>
      <c r="AA173" s="278">
        <v>74.490437455004056</v>
      </c>
      <c r="AB173" s="278">
        <v>74.617862982314321</v>
      </c>
      <c r="AC173" s="278">
        <v>74.735806277335371</v>
      </c>
      <c r="AD173" s="278">
        <v>74.734482827850741</v>
      </c>
      <c r="AE173" s="278">
        <v>74.794225742061442</v>
      </c>
      <c r="AF173" s="278">
        <v>74.960768213888841</v>
      </c>
      <c r="AG173" s="278">
        <v>74.968354954016107</v>
      </c>
      <c r="AH173" s="278">
        <v>75.22162201197321</v>
      </c>
      <c r="AI173" s="278">
        <v>75.431264680225226</v>
      </c>
      <c r="AJ173" s="278">
        <v>75.584722216617109</v>
      </c>
      <c r="AK173" s="278">
        <v>75.787536075457353</v>
      </c>
      <c r="AL173" s="278">
        <v>75.645744956253068</v>
      </c>
      <c r="AM173" s="278">
        <v>75.842897569669432</v>
      </c>
      <c r="AN173" s="278">
        <v>75.855845279629122</v>
      </c>
      <c r="AO173" s="278">
        <v>76.245465815393871</v>
      </c>
      <c r="AP173" s="278">
        <v>76.632511340975611</v>
      </c>
      <c r="AQ173" s="278">
        <v>76.786218812404258</v>
      </c>
      <c r="AR173" s="278">
        <v>76.809548077885594</v>
      </c>
      <c r="AS173" s="278">
        <v>76.892431964099345</v>
      </c>
      <c r="AT173" s="278">
        <v>77.097474348820413</v>
      </c>
      <c r="AU173" s="278">
        <v>77.197661802566756</v>
      </c>
      <c r="AV173" s="278">
        <v>77.312654912437679</v>
      </c>
      <c r="AW173" s="278">
        <v>77.74935241632889</v>
      </c>
      <c r="AX173" s="278">
        <v>77.764444257873748</v>
      </c>
      <c r="AY173" s="278">
        <v>77.944348045291306</v>
      </c>
      <c r="AZ173" s="278">
        <v>78.239540906587834</v>
      </c>
      <c r="BA173" s="278">
        <v>78.300971254790213</v>
      </c>
      <c r="BB173" s="278">
        <v>78.642907876376242</v>
      </c>
      <c r="BC173" s="278">
        <v>78.804611596163085</v>
      </c>
      <c r="BD173" s="278">
        <v>78.920519707040924</v>
      </c>
      <c r="BE173" s="278">
        <v>79.025147819379796</v>
      </c>
      <c r="BF173" s="278">
        <v>79.044971990612254</v>
      </c>
      <c r="BG173" s="278">
        <v>79.064153926112226</v>
      </c>
      <c r="BH173" s="278">
        <v>79.082225516805977</v>
      </c>
    </row>
    <row r="174" spans="1:60" ht="15" x14ac:dyDescent="0.25">
      <c r="A174" s="278" t="s">
        <v>398</v>
      </c>
      <c r="B174" s="278" t="s">
        <v>399</v>
      </c>
      <c r="C174" s="278" t="s">
        <v>85</v>
      </c>
      <c r="D174" s="278" t="s">
        <v>86</v>
      </c>
      <c r="E174" s="278">
        <v>46.881414634146346</v>
      </c>
      <c r="F174" s="278">
        <v>47.504365853658541</v>
      </c>
      <c r="G174" s="278">
        <v>48.112975609756099</v>
      </c>
      <c r="H174" s="278">
        <v>48.706219512195126</v>
      </c>
      <c r="I174" s="278">
        <v>49.283512195121965</v>
      </c>
      <c r="J174" s="278">
        <v>49.841170731707315</v>
      </c>
      <c r="K174" s="278">
        <v>50.372439024390246</v>
      </c>
      <c r="L174" s="278">
        <v>50.878682926829271</v>
      </c>
      <c r="M174" s="278">
        <v>51.36382926829269</v>
      </c>
      <c r="N174" s="278">
        <v>51.834414634146341</v>
      </c>
      <c r="O174" s="278">
        <v>52.306585365853664</v>
      </c>
      <c r="P174" s="278">
        <v>52.802097560975618</v>
      </c>
      <c r="Q174" s="278">
        <v>53.329195121951223</v>
      </c>
      <c r="R174" s="278">
        <v>53.891585365853665</v>
      </c>
      <c r="S174" s="278">
        <v>54.481341463414644</v>
      </c>
      <c r="T174" s="278">
        <v>55.080439024390252</v>
      </c>
      <c r="U174" s="278">
        <v>55.659268292682938</v>
      </c>
      <c r="V174" s="278">
        <v>56.196146341463418</v>
      </c>
      <c r="W174" s="278">
        <v>56.674926829268294</v>
      </c>
      <c r="X174" s="278">
        <v>57.096609756097571</v>
      </c>
      <c r="Y174" s="278">
        <v>57.475219512195125</v>
      </c>
      <c r="Z174" s="278">
        <v>57.838878048780501</v>
      </c>
      <c r="AA174" s="278">
        <v>58.213682926829279</v>
      </c>
      <c r="AB174" s="278">
        <v>58.616170731707321</v>
      </c>
      <c r="AC174" s="278">
        <v>59.045317073170736</v>
      </c>
      <c r="AD174" s="278">
        <v>59.500999999999998</v>
      </c>
      <c r="AE174" s="278">
        <v>59.976560975609758</v>
      </c>
      <c r="AF174" s="278">
        <v>60.443365853658541</v>
      </c>
      <c r="AG174" s="278">
        <v>60.867878048780497</v>
      </c>
      <c r="AH174" s="278">
        <v>61.218682926829274</v>
      </c>
      <c r="AI174" s="278">
        <v>61.453853658536595</v>
      </c>
      <c r="AJ174" s="278">
        <v>61.533073170731718</v>
      </c>
      <c r="AK174" s="278">
        <v>61.440585365853671</v>
      </c>
      <c r="AL174" s="278">
        <v>61.17356097560976</v>
      </c>
      <c r="AM174" s="278">
        <v>60.73463414634147</v>
      </c>
      <c r="AN174" s="278">
        <v>60.121926829268304</v>
      </c>
      <c r="AO174" s="278">
        <v>59.33804878048781</v>
      </c>
      <c r="AP174" s="278">
        <v>58.42641463414634</v>
      </c>
      <c r="AQ174" s="278">
        <v>57.449878048780491</v>
      </c>
      <c r="AR174" s="278">
        <v>56.466804878048784</v>
      </c>
      <c r="AS174" s="278">
        <v>55.542097560975613</v>
      </c>
      <c r="AT174" s="278">
        <v>54.732170731707328</v>
      </c>
      <c r="AU174" s="278">
        <v>54.079829268292691</v>
      </c>
      <c r="AV174" s="278">
        <v>53.625780487804882</v>
      </c>
      <c r="AW174" s="278">
        <v>53.410756097560984</v>
      </c>
      <c r="AX174" s="278">
        <v>53.488804878048789</v>
      </c>
      <c r="AY174" s="278">
        <v>53.902463414634148</v>
      </c>
      <c r="AZ174" s="278">
        <v>54.624634146341471</v>
      </c>
      <c r="BA174" s="278">
        <v>55.601341463414641</v>
      </c>
      <c r="BB174" s="278">
        <v>56.777731707317081</v>
      </c>
      <c r="BC174" s="278">
        <v>58.074609756097573</v>
      </c>
      <c r="BD174" s="278">
        <v>59.4039268292683</v>
      </c>
      <c r="BE174" s="278">
        <v>60.684707317073176</v>
      </c>
      <c r="BF174" s="278">
        <v>61.845439024390252</v>
      </c>
      <c r="BG174" s="278">
        <v>62.838926829268303</v>
      </c>
      <c r="BH174" s="278">
        <v>63.636439024390249</v>
      </c>
    </row>
    <row r="175" spans="1:60" ht="15" x14ac:dyDescent="0.25">
      <c r="A175" s="278" t="s">
        <v>400</v>
      </c>
      <c r="B175" s="278" t="s">
        <v>401</v>
      </c>
      <c r="C175" s="278" t="s">
        <v>85</v>
      </c>
      <c r="D175" s="278" t="s">
        <v>86</v>
      </c>
      <c r="E175" s="278">
        <v>58.639024390243911</v>
      </c>
      <c r="F175" s="278">
        <v>59.03902439024391</v>
      </c>
      <c r="G175" s="278">
        <v>59.439024390243908</v>
      </c>
      <c r="H175" s="278">
        <v>59.88780487804879</v>
      </c>
      <c r="I175" s="278">
        <v>60.336585365853665</v>
      </c>
      <c r="J175" s="278">
        <v>60.785365853658547</v>
      </c>
      <c r="K175" s="278">
        <v>61.234146341463422</v>
      </c>
      <c r="L175" s="278">
        <v>61.682926829268297</v>
      </c>
      <c r="M175" s="278">
        <v>62.131707317073179</v>
      </c>
      <c r="N175" s="278">
        <v>62.580487804878054</v>
      </c>
      <c r="O175" s="278">
        <v>63.029268292682936</v>
      </c>
      <c r="P175" s="278">
        <v>63.478048780487811</v>
      </c>
      <c r="Q175" s="278">
        <v>63.926829268292693</v>
      </c>
      <c r="R175" s="278">
        <v>64.37560975609756</v>
      </c>
      <c r="S175" s="278">
        <v>64.824390243902442</v>
      </c>
      <c r="T175" s="278">
        <v>65.273170731707324</v>
      </c>
      <c r="U175" s="278">
        <v>65.721951219512206</v>
      </c>
      <c r="V175" s="278">
        <v>66.170731707317088</v>
      </c>
      <c r="W175" s="278">
        <v>66.303658536585374</v>
      </c>
      <c r="X175" s="278">
        <v>66.436585365853659</v>
      </c>
      <c r="Y175" s="278">
        <v>66.569512195121959</v>
      </c>
      <c r="Z175" s="278">
        <v>66.702439024390259</v>
      </c>
      <c r="AA175" s="278">
        <v>66.919512195121953</v>
      </c>
      <c r="AB175" s="278">
        <v>68.5878048780488</v>
      </c>
      <c r="AC175" s="278">
        <v>68.063414634146355</v>
      </c>
      <c r="AD175" s="278">
        <v>68.765853658536599</v>
      </c>
      <c r="AE175" s="278">
        <v>69.063414634146341</v>
      </c>
      <c r="AF175" s="278">
        <v>69.426829268292678</v>
      </c>
      <c r="AG175" s="278">
        <v>69.453658536585365</v>
      </c>
      <c r="AH175" s="278">
        <v>69.085365853658544</v>
      </c>
      <c r="AI175" s="278">
        <v>70.48536585365855</v>
      </c>
      <c r="AJ175" s="278">
        <v>70.358536585365869</v>
      </c>
      <c r="AK175" s="278">
        <v>71.614634146341473</v>
      </c>
      <c r="AL175" s="278">
        <v>71.656097560975624</v>
      </c>
      <c r="AM175" s="278">
        <v>70.673170731707316</v>
      </c>
      <c r="AN175" s="278">
        <v>72.009756097560981</v>
      </c>
      <c r="AO175" s="278">
        <v>71.997560975609773</v>
      </c>
      <c r="AP175" s="278">
        <v>71.739024390243912</v>
      </c>
      <c r="AQ175" s="278">
        <v>74.375609756097575</v>
      </c>
      <c r="AR175" s="278">
        <v>73.87560975609756</v>
      </c>
      <c r="AS175" s="278">
        <v>75.163414634146349</v>
      </c>
      <c r="AT175" s="278">
        <v>74.831707317073182</v>
      </c>
      <c r="AU175" s="278">
        <v>75.10243902439025</v>
      </c>
      <c r="AV175" s="278">
        <v>75.270731707317083</v>
      </c>
      <c r="AW175" s="278">
        <v>75.514634146341479</v>
      </c>
      <c r="AX175" s="278">
        <v>75.168292682926833</v>
      </c>
      <c r="AY175" s="278">
        <v>76.460975609756105</v>
      </c>
      <c r="AZ175" s="278">
        <v>75.94634146341464</v>
      </c>
      <c r="BA175" s="278">
        <v>76.456097560975621</v>
      </c>
      <c r="BB175" s="278">
        <v>76.965853658536588</v>
      </c>
      <c r="BC175" s="278">
        <v>77.473170731707327</v>
      </c>
      <c r="BD175" s="278">
        <v>76.72682926829269</v>
      </c>
      <c r="BE175" s="278">
        <v>77.121951219512212</v>
      </c>
      <c r="BF175" s="278">
        <v>77.321951219512201</v>
      </c>
      <c r="BG175" s="278">
        <v>77.573170731707322</v>
      </c>
      <c r="BH175" s="278">
        <v>77.773170731707324</v>
      </c>
    </row>
    <row r="176" spans="1:60" ht="15" x14ac:dyDescent="0.25">
      <c r="A176" s="278" t="s">
        <v>402</v>
      </c>
      <c r="B176" s="278" t="s">
        <v>403</v>
      </c>
      <c r="C176" s="278" t="s">
        <v>85</v>
      </c>
      <c r="D176" s="278" t="s">
        <v>86</v>
      </c>
      <c r="E176" s="278">
        <v>34.997731707317079</v>
      </c>
      <c r="F176" s="278">
        <v>35.085146341463414</v>
      </c>
      <c r="G176" s="278">
        <v>35.167097560975613</v>
      </c>
      <c r="H176" s="278">
        <v>35.244585365853659</v>
      </c>
      <c r="I176" s="278">
        <v>35.317609756097561</v>
      </c>
      <c r="J176" s="278">
        <v>35.387634146341469</v>
      </c>
      <c r="K176" s="278">
        <v>35.457634146341469</v>
      </c>
      <c r="L176" s="278">
        <v>35.532560975609762</v>
      </c>
      <c r="M176" s="278">
        <v>35.619390243902444</v>
      </c>
      <c r="N176" s="278">
        <v>35.722146341463421</v>
      </c>
      <c r="O176" s="278">
        <v>35.845804878048789</v>
      </c>
      <c r="P176" s="278">
        <v>35.991902439024393</v>
      </c>
      <c r="Q176" s="278">
        <v>36.163000000000004</v>
      </c>
      <c r="R176" s="278">
        <v>36.362097560975613</v>
      </c>
      <c r="S176" s="278">
        <v>36.592731707317078</v>
      </c>
      <c r="T176" s="278">
        <v>36.864926829268299</v>
      </c>
      <c r="U176" s="278">
        <v>37.187682926829275</v>
      </c>
      <c r="V176" s="278">
        <v>37.563487804878051</v>
      </c>
      <c r="W176" s="278">
        <v>37.985853658536591</v>
      </c>
      <c r="X176" s="278">
        <v>38.448756097560981</v>
      </c>
      <c r="Y176" s="278">
        <v>38.934658536585374</v>
      </c>
      <c r="Z176" s="278">
        <v>39.425585365853664</v>
      </c>
      <c r="AA176" s="278">
        <v>39.904975609756107</v>
      </c>
      <c r="AB176" s="278">
        <v>40.363853658536591</v>
      </c>
      <c r="AC176" s="278">
        <v>40.801195121951224</v>
      </c>
      <c r="AD176" s="278">
        <v>41.21948780487805</v>
      </c>
      <c r="AE176" s="278">
        <v>41.631243902439024</v>
      </c>
      <c r="AF176" s="278">
        <v>42.054463414634149</v>
      </c>
      <c r="AG176" s="278">
        <v>42.504170731707319</v>
      </c>
      <c r="AH176" s="278">
        <v>42.986878048780497</v>
      </c>
      <c r="AI176" s="278">
        <v>43.509146341463413</v>
      </c>
      <c r="AJ176" s="278">
        <v>44.075487804878051</v>
      </c>
      <c r="AK176" s="278">
        <v>44.678463414634152</v>
      </c>
      <c r="AL176" s="278">
        <v>45.310024390243903</v>
      </c>
      <c r="AM176" s="278">
        <v>45.964219512195129</v>
      </c>
      <c r="AN176" s="278">
        <v>46.629512195121961</v>
      </c>
      <c r="AO176" s="278">
        <v>47.295390243902453</v>
      </c>
      <c r="AP176" s="278">
        <v>47.953292682926829</v>
      </c>
      <c r="AQ176" s="278">
        <v>48.599682926829281</v>
      </c>
      <c r="AR176" s="278">
        <v>49.232536585365857</v>
      </c>
      <c r="AS176" s="278">
        <v>49.855804878048779</v>
      </c>
      <c r="AT176" s="278">
        <v>50.477975609756101</v>
      </c>
      <c r="AU176" s="278">
        <v>51.109536585365859</v>
      </c>
      <c r="AV176" s="278">
        <v>51.758975609756099</v>
      </c>
      <c r="AW176" s="278">
        <v>52.427780487804881</v>
      </c>
      <c r="AX176" s="278">
        <v>53.122414634146345</v>
      </c>
      <c r="AY176" s="278">
        <v>53.846829268292687</v>
      </c>
      <c r="AZ176" s="278">
        <v>54.59456097560976</v>
      </c>
      <c r="BA176" s="278">
        <v>55.353121951219521</v>
      </c>
      <c r="BB176" s="278">
        <v>56.110048780487809</v>
      </c>
      <c r="BC176" s="278">
        <v>56.845414634146344</v>
      </c>
      <c r="BD176" s="278">
        <v>57.536292682926835</v>
      </c>
      <c r="BE176" s="278">
        <v>58.170243902439026</v>
      </c>
      <c r="BF176" s="278">
        <v>58.738804878048789</v>
      </c>
      <c r="BG176" s="278">
        <v>59.240512195121958</v>
      </c>
      <c r="BH176" s="278">
        <v>59.68187804878049</v>
      </c>
    </row>
    <row r="177" spans="1:60" ht="15" x14ac:dyDescent="0.25">
      <c r="A177" s="278" t="s">
        <v>404</v>
      </c>
      <c r="B177" s="278" t="s">
        <v>405</v>
      </c>
      <c r="C177" s="278" t="s">
        <v>85</v>
      </c>
      <c r="D177" s="278" t="s">
        <v>86</v>
      </c>
      <c r="E177" s="278">
        <v>36.975000000000001</v>
      </c>
      <c r="F177" s="278">
        <v>37.429292682926835</v>
      </c>
      <c r="G177" s="278">
        <v>37.86907317073171</v>
      </c>
      <c r="H177" s="278">
        <v>38.28882926829268</v>
      </c>
      <c r="I177" s="278">
        <v>38.687073170731715</v>
      </c>
      <c r="J177" s="278">
        <v>39.067804878048783</v>
      </c>
      <c r="K177" s="278">
        <v>39.437024390243906</v>
      </c>
      <c r="L177" s="278">
        <v>39.804243902439033</v>
      </c>
      <c r="M177" s="278">
        <v>40.178463414634145</v>
      </c>
      <c r="N177" s="278">
        <v>40.564682926829271</v>
      </c>
      <c r="O177" s="278">
        <v>40.96590243902439</v>
      </c>
      <c r="P177" s="278">
        <v>41.386609756097563</v>
      </c>
      <c r="Q177" s="278">
        <v>41.822829268292686</v>
      </c>
      <c r="R177" s="278">
        <v>42.270024390243904</v>
      </c>
      <c r="S177" s="278">
        <v>42.723219512195122</v>
      </c>
      <c r="T177" s="278">
        <v>43.179902439024396</v>
      </c>
      <c r="U177" s="278">
        <v>43.640560975609766</v>
      </c>
      <c r="V177" s="278">
        <v>44.097707317073166</v>
      </c>
      <c r="W177" s="278">
        <v>44.540341463414634</v>
      </c>
      <c r="X177" s="278">
        <v>44.956951219512206</v>
      </c>
      <c r="Y177" s="278">
        <v>45.327560975609764</v>
      </c>
      <c r="Z177" s="278">
        <v>45.631658536585377</v>
      </c>
      <c r="AA177" s="278">
        <v>45.862756097560982</v>
      </c>
      <c r="AB177" s="278">
        <v>46.018341463414643</v>
      </c>
      <c r="AC177" s="278">
        <v>46.101926829268294</v>
      </c>
      <c r="AD177" s="278">
        <v>46.121975609756099</v>
      </c>
      <c r="AE177" s="278">
        <v>46.095463414634153</v>
      </c>
      <c r="AF177" s="278">
        <v>46.042902439024402</v>
      </c>
      <c r="AG177" s="278">
        <v>45.984292682926828</v>
      </c>
      <c r="AH177" s="278">
        <v>45.932658536585372</v>
      </c>
      <c r="AI177" s="278">
        <v>45.894634146341467</v>
      </c>
      <c r="AJ177" s="278">
        <v>45.869780487804881</v>
      </c>
      <c r="AK177" s="278">
        <v>45.852658536585373</v>
      </c>
      <c r="AL177" s="278">
        <v>45.840804878048779</v>
      </c>
      <c r="AM177" s="278">
        <v>45.839707317073177</v>
      </c>
      <c r="AN177" s="278">
        <v>45.85131707317074</v>
      </c>
      <c r="AO177" s="278">
        <v>45.877048780487819</v>
      </c>
      <c r="AP177" s="278">
        <v>45.921292682926833</v>
      </c>
      <c r="AQ177" s="278">
        <v>45.992463414634152</v>
      </c>
      <c r="AR177" s="278">
        <v>46.100024390243902</v>
      </c>
      <c r="AS177" s="278">
        <v>46.264439024390249</v>
      </c>
      <c r="AT177" s="278">
        <v>46.505731707317075</v>
      </c>
      <c r="AU177" s="278">
        <v>46.829951219512203</v>
      </c>
      <c r="AV177" s="278">
        <v>47.23463414634147</v>
      </c>
      <c r="AW177" s="278">
        <v>47.710780487804882</v>
      </c>
      <c r="AX177" s="278">
        <v>48.23836585365855</v>
      </c>
      <c r="AY177" s="278">
        <v>48.792853658536593</v>
      </c>
      <c r="AZ177" s="278">
        <v>49.346268292682936</v>
      </c>
      <c r="BA177" s="278">
        <v>49.877560975609761</v>
      </c>
      <c r="BB177" s="278">
        <v>50.37573170731708</v>
      </c>
      <c r="BC177" s="278">
        <v>50.837268292682936</v>
      </c>
      <c r="BD177" s="278">
        <v>51.269682926829276</v>
      </c>
      <c r="BE177" s="278">
        <v>51.690487804878053</v>
      </c>
      <c r="BF177" s="278">
        <v>52.11270731707318</v>
      </c>
      <c r="BG177" s="278">
        <v>52.541341463414639</v>
      </c>
      <c r="BH177" s="278">
        <v>52.977926829268299</v>
      </c>
    </row>
    <row r="178" spans="1:60" ht="15" x14ac:dyDescent="0.25">
      <c r="A178" s="278" t="s">
        <v>406</v>
      </c>
      <c r="B178" s="278" t="s">
        <v>407</v>
      </c>
      <c r="C178" s="278" t="s">
        <v>85</v>
      </c>
      <c r="D178" s="278" t="s">
        <v>86</v>
      </c>
      <c r="E178" s="278">
        <v>46.998829268292688</v>
      </c>
      <c r="F178" s="278">
        <v>47.645658536585366</v>
      </c>
      <c r="G178" s="278">
        <v>48.295878048780494</v>
      </c>
      <c r="H178" s="278">
        <v>48.950512195121959</v>
      </c>
      <c r="I178" s="278">
        <v>49.608073170731714</v>
      </c>
      <c r="J178" s="278">
        <v>50.270634146341465</v>
      </c>
      <c r="K178" s="278">
        <v>50.941292682926836</v>
      </c>
      <c r="L178" s="278">
        <v>51.619536585365864</v>
      </c>
      <c r="M178" s="278">
        <v>52.300853658536589</v>
      </c>
      <c r="N178" s="278">
        <v>52.978121951219521</v>
      </c>
      <c r="O178" s="278">
        <v>53.64365853658537</v>
      </c>
      <c r="P178" s="278">
        <v>54.286731707317081</v>
      </c>
      <c r="Q178" s="278">
        <v>54.899170731707322</v>
      </c>
      <c r="R178" s="278">
        <v>55.475926829268296</v>
      </c>
      <c r="S178" s="278">
        <v>56.013487804878054</v>
      </c>
      <c r="T178" s="278">
        <v>56.508926829268297</v>
      </c>
      <c r="U178" s="278">
        <v>56.957853658536585</v>
      </c>
      <c r="V178" s="278">
        <v>57.37</v>
      </c>
      <c r="W178" s="278">
        <v>57.757146341463425</v>
      </c>
      <c r="X178" s="278">
        <v>58.128463414634155</v>
      </c>
      <c r="Y178" s="278">
        <v>58.497097560975611</v>
      </c>
      <c r="Z178" s="278">
        <v>58.873121951219517</v>
      </c>
      <c r="AA178" s="278">
        <v>59.266560975609764</v>
      </c>
      <c r="AB178" s="278">
        <v>59.689487804878055</v>
      </c>
      <c r="AC178" s="278">
        <v>60.150487804878061</v>
      </c>
      <c r="AD178" s="278">
        <v>60.667829268292692</v>
      </c>
      <c r="AE178" s="278">
        <v>61.255170731707331</v>
      </c>
      <c r="AF178" s="278">
        <v>61.910073170731714</v>
      </c>
      <c r="AG178" s="278">
        <v>62.619902439024393</v>
      </c>
      <c r="AH178" s="278">
        <v>63.37048780487806</v>
      </c>
      <c r="AI178" s="278">
        <v>64.135000000000005</v>
      </c>
      <c r="AJ178" s="278">
        <v>64.884097560975619</v>
      </c>
      <c r="AK178" s="278">
        <v>65.591414634146346</v>
      </c>
      <c r="AL178" s="278">
        <v>66.239146341463425</v>
      </c>
      <c r="AM178" s="278">
        <v>66.821634146341466</v>
      </c>
      <c r="AN178" s="278">
        <v>67.342756097560994</v>
      </c>
      <c r="AO178" s="278">
        <v>67.818000000000012</v>
      </c>
      <c r="AP178" s="278">
        <v>68.274097560975619</v>
      </c>
      <c r="AQ178" s="278">
        <v>68.728804878048777</v>
      </c>
      <c r="AR178" s="278">
        <v>69.190243902439036</v>
      </c>
      <c r="AS178" s="278">
        <v>69.658073170731711</v>
      </c>
      <c r="AT178" s="278">
        <v>70.127414634146348</v>
      </c>
      <c r="AU178" s="278">
        <v>70.585878048780501</v>
      </c>
      <c r="AV178" s="278">
        <v>71.025000000000006</v>
      </c>
      <c r="AW178" s="278">
        <v>71.442902439024408</v>
      </c>
      <c r="AX178" s="278">
        <v>71.83858536585366</v>
      </c>
      <c r="AY178" s="278">
        <v>72.21504878048782</v>
      </c>
      <c r="AZ178" s="278">
        <v>72.576219512195124</v>
      </c>
      <c r="BA178" s="278">
        <v>72.924999999999997</v>
      </c>
      <c r="BB178" s="278">
        <v>73.263878048780484</v>
      </c>
      <c r="BC178" s="278">
        <v>73.592341463414627</v>
      </c>
      <c r="BD178" s="278">
        <v>73.907365853658547</v>
      </c>
      <c r="BE178" s="278">
        <v>74.209463414634158</v>
      </c>
      <c r="BF178" s="278">
        <v>74.498097560975623</v>
      </c>
      <c r="BG178" s="278">
        <v>74.77278048780488</v>
      </c>
      <c r="BH178" s="278">
        <v>75.038000000000011</v>
      </c>
    </row>
    <row r="179" spans="1:60" ht="15" x14ac:dyDescent="0.25">
      <c r="A179" s="278" t="s">
        <v>408</v>
      </c>
      <c r="B179" s="278" t="s">
        <v>409</v>
      </c>
      <c r="C179" s="278" t="s">
        <v>85</v>
      </c>
      <c r="D179" s="278" t="s">
        <v>86</v>
      </c>
      <c r="E179" s="278">
        <v>73.392682926829266</v>
      </c>
      <c r="F179" s="278">
        <v>73.652682926829272</v>
      </c>
      <c r="G179" s="278">
        <v>73.323902439024408</v>
      </c>
      <c r="H179" s="278">
        <v>73.337073170731713</v>
      </c>
      <c r="I179" s="278">
        <v>73.704146341463428</v>
      </c>
      <c r="J179" s="278">
        <v>73.568780487804887</v>
      </c>
      <c r="K179" s="278">
        <v>73.512926829268309</v>
      </c>
      <c r="L179" s="278">
        <v>73.804146341463422</v>
      </c>
      <c r="M179" s="278">
        <v>73.612682926829279</v>
      </c>
      <c r="N179" s="278">
        <v>73.539512195121972</v>
      </c>
      <c r="O179" s="278">
        <v>73.585609756097568</v>
      </c>
      <c r="P179" s="278">
        <v>73.809512195121968</v>
      </c>
      <c r="Q179" s="278">
        <v>73.727073170731728</v>
      </c>
      <c r="R179" s="278">
        <v>74.143902439024401</v>
      </c>
      <c r="S179" s="278">
        <v>74.536829268292692</v>
      </c>
      <c r="T179" s="278">
        <v>74.498780487804893</v>
      </c>
      <c r="U179" s="278">
        <v>74.647073170731716</v>
      </c>
      <c r="V179" s="278">
        <v>75.221463414634158</v>
      </c>
      <c r="W179" s="278">
        <v>75.145121951219522</v>
      </c>
      <c r="X179" s="278">
        <v>75.606097560975613</v>
      </c>
      <c r="Y179" s="278">
        <v>75.743170731707323</v>
      </c>
      <c r="Z179" s="278">
        <v>75.934390243902456</v>
      </c>
      <c r="AA179" s="278">
        <v>75.988536585365864</v>
      </c>
      <c r="AB179" s="278">
        <v>76.164146341463422</v>
      </c>
      <c r="AC179" s="278">
        <v>76.233170731707318</v>
      </c>
      <c r="AD179" s="278">
        <v>76.284634146341475</v>
      </c>
      <c r="AE179" s="278">
        <v>76.270487804878059</v>
      </c>
      <c r="AF179" s="278">
        <v>76.70512195121951</v>
      </c>
      <c r="AG179" s="278">
        <v>76.890243902439025</v>
      </c>
      <c r="AH179" s="278">
        <v>76.734146341463429</v>
      </c>
      <c r="AI179" s="278">
        <v>76.878048780487802</v>
      </c>
      <c r="AJ179" s="278">
        <v>77</v>
      </c>
      <c r="AK179" s="278">
        <v>77.217073170731723</v>
      </c>
      <c r="AL179" s="278">
        <v>76.916585365853663</v>
      </c>
      <c r="AM179" s="278">
        <v>77.375121951219512</v>
      </c>
      <c r="AN179" s="278">
        <v>77.404634146341479</v>
      </c>
      <c r="AO179" s="278">
        <v>77.435609756097563</v>
      </c>
      <c r="AP179" s="278">
        <v>77.794390243902441</v>
      </c>
      <c r="AQ179" s="278">
        <v>77.882926829268314</v>
      </c>
      <c r="AR179" s="278">
        <v>77.836585365853665</v>
      </c>
      <c r="AS179" s="278">
        <v>77.987804878048792</v>
      </c>
      <c r="AT179" s="278">
        <v>78.190243902439036</v>
      </c>
      <c r="AU179" s="278">
        <v>78.292682926829272</v>
      </c>
      <c r="AV179" s="278">
        <v>78.492682926829289</v>
      </c>
      <c r="AW179" s="278">
        <v>79.095121951219525</v>
      </c>
      <c r="AX179" s="278">
        <v>79.346341463414646</v>
      </c>
      <c r="AY179" s="278">
        <v>79.697560975609761</v>
      </c>
      <c r="AZ179" s="278">
        <v>80.097560975609753</v>
      </c>
      <c r="BA179" s="278">
        <v>80.251219512195121</v>
      </c>
      <c r="BB179" s="278">
        <v>80.548780487804891</v>
      </c>
      <c r="BC179" s="278">
        <v>80.702439024390245</v>
      </c>
      <c r="BD179" s="278">
        <v>81.2048780487805</v>
      </c>
      <c r="BE179" s="278">
        <v>81.104878048780492</v>
      </c>
      <c r="BF179" s="278">
        <v>81.304878048780495</v>
      </c>
      <c r="BG179" s="278">
        <v>81.707317073170742</v>
      </c>
      <c r="BH179" s="278">
        <v>81.707317073170742</v>
      </c>
    </row>
    <row r="180" spans="1:60" ht="15" x14ac:dyDescent="0.25">
      <c r="A180" s="278" t="s">
        <v>410</v>
      </c>
      <c r="B180" s="278" t="s">
        <v>411</v>
      </c>
      <c r="C180" s="278" t="s">
        <v>85</v>
      </c>
      <c r="D180" s="278" t="s">
        <v>86</v>
      </c>
      <c r="E180" s="278">
        <v>73.549756097560987</v>
      </c>
      <c r="F180" s="278">
        <v>73.55048780487806</v>
      </c>
      <c r="G180" s="278">
        <v>73.448048780487809</v>
      </c>
      <c r="H180" s="278">
        <v>73.077560975609757</v>
      </c>
      <c r="I180" s="278">
        <v>73.595853658536598</v>
      </c>
      <c r="J180" s="278">
        <v>73.723170731707313</v>
      </c>
      <c r="K180" s="278">
        <v>73.995365853658541</v>
      </c>
      <c r="L180" s="278">
        <v>74.066585365853669</v>
      </c>
      <c r="M180" s="278">
        <v>73.941951219512205</v>
      </c>
      <c r="N180" s="278">
        <v>73.663414634146349</v>
      </c>
      <c r="O180" s="278">
        <v>74.08804878048781</v>
      </c>
      <c r="P180" s="278">
        <v>74.179268292682934</v>
      </c>
      <c r="Q180" s="278">
        <v>74.344634146341463</v>
      </c>
      <c r="R180" s="278">
        <v>74.442195121951215</v>
      </c>
      <c r="S180" s="278">
        <v>74.753658536585377</v>
      </c>
      <c r="T180" s="278">
        <v>74.817560975609751</v>
      </c>
      <c r="U180" s="278">
        <v>75.039512195121958</v>
      </c>
      <c r="V180" s="278">
        <v>75.386829268292686</v>
      </c>
      <c r="W180" s="278">
        <v>75.418536585365857</v>
      </c>
      <c r="X180" s="278">
        <v>75.413902439024397</v>
      </c>
      <c r="Y180" s="278">
        <v>75.671707317073185</v>
      </c>
      <c r="Z180" s="278">
        <v>75.869024390243908</v>
      </c>
      <c r="AA180" s="278">
        <v>76.010975609756116</v>
      </c>
      <c r="AB180" s="278">
        <v>76.066829268292693</v>
      </c>
      <c r="AC180" s="278">
        <v>76.224390243902448</v>
      </c>
      <c r="AD180" s="278">
        <v>75.916829268292688</v>
      </c>
      <c r="AE180" s="278">
        <v>76.241219512195144</v>
      </c>
      <c r="AF180" s="278">
        <v>76.081707317073182</v>
      </c>
      <c r="AG180" s="278">
        <v>76.220487804878061</v>
      </c>
      <c r="AH180" s="278">
        <v>76.500487804878048</v>
      </c>
      <c r="AI180" s="278">
        <v>76.53731707317074</v>
      </c>
      <c r="AJ180" s="278">
        <v>76.980731707317076</v>
      </c>
      <c r="AK180" s="278">
        <v>77.184390243902456</v>
      </c>
      <c r="AL180" s="278">
        <v>77.151707317073175</v>
      </c>
      <c r="AM180" s="278">
        <v>77.689756097560988</v>
      </c>
      <c r="AN180" s="278">
        <v>77.736585365853671</v>
      </c>
      <c r="AO180" s="278">
        <v>78.150487804878068</v>
      </c>
      <c r="AP180" s="278">
        <v>78.142682926829266</v>
      </c>
      <c r="AQ180" s="278">
        <v>78.329268292682926</v>
      </c>
      <c r="AR180" s="278">
        <v>78.282926829268291</v>
      </c>
      <c r="AS180" s="278">
        <v>78.634146341463421</v>
      </c>
      <c r="AT180" s="278">
        <v>78.785365853658533</v>
      </c>
      <c r="AU180" s="278">
        <v>78.987804878048792</v>
      </c>
      <c r="AV180" s="278">
        <v>79.390243902439025</v>
      </c>
      <c r="AW180" s="278">
        <v>79.841463414634163</v>
      </c>
      <c r="AX180" s="278">
        <v>80.041463414634151</v>
      </c>
      <c r="AY180" s="278">
        <v>80.34390243902439</v>
      </c>
      <c r="AZ180" s="278">
        <v>80.395121951219522</v>
      </c>
      <c r="BA180" s="278">
        <v>80.592682926829283</v>
      </c>
      <c r="BB180" s="278">
        <v>80.795121951219514</v>
      </c>
      <c r="BC180" s="278">
        <v>80.997560975609773</v>
      </c>
      <c r="BD180" s="278">
        <v>81.2951219512195</v>
      </c>
      <c r="BE180" s="278">
        <v>81.451219512195138</v>
      </c>
      <c r="BF180" s="278">
        <v>81.751219512195135</v>
      </c>
      <c r="BG180" s="278">
        <v>82.1</v>
      </c>
      <c r="BH180" s="278">
        <v>82.1</v>
      </c>
    </row>
    <row r="181" spans="1:60" ht="15" x14ac:dyDescent="0.25">
      <c r="A181" s="278" t="s">
        <v>412</v>
      </c>
      <c r="B181" s="278" t="s">
        <v>413</v>
      </c>
      <c r="C181" s="278" t="s">
        <v>85</v>
      </c>
      <c r="D181" s="278" t="s">
        <v>86</v>
      </c>
      <c r="E181" s="278">
        <v>35.170829268292685</v>
      </c>
      <c r="F181" s="278">
        <v>35.533341463414629</v>
      </c>
      <c r="G181" s="278">
        <v>35.952804878048788</v>
      </c>
      <c r="H181" s="278">
        <v>36.425170731707318</v>
      </c>
      <c r="I181" s="278">
        <v>36.946463414634152</v>
      </c>
      <c r="J181" s="278">
        <v>37.505682926829273</v>
      </c>
      <c r="K181" s="278">
        <v>38.092365853658535</v>
      </c>
      <c r="L181" s="278">
        <v>38.695</v>
      </c>
      <c r="M181" s="278">
        <v>39.303634146341466</v>
      </c>
      <c r="N181" s="278">
        <v>39.908780487804883</v>
      </c>
      <c r="O181" s="278">
        <v>40.504439024390244</v>
      </c>
      <c r="P181" s="278">
        <v>41.088146341463421</v>
      </c>
      <c r="Q181" s="278">
        <v>41.662878048780492</v>
      </c>
      <c r="R181" s="278">
        <v>42.236121951219516</v>
      </c>
      <c r="S181" s="278">
        <v>42.808878048780493</v>
      </c>
      <c r="T181" s="278">
        <v>43.387097560975612</v>
      </c>
      <c r="U181" s="278">
        <v>43.975292682926835</v>
      </c>
      <c r="V181" s="278">
        <v>44.578390243902447</v>
      </c>
      <c r="W181" s="278">
        <v>45.200926829268298</v>
      </c>
      <c r="X181" s="278">
        <v>45.845390243902436</v>
      </c>
      <c r="Y181" s="278">
        <v>46.511804878048785</v>
      </c>
      <c r="Z181" s="278">
        <v>47.198219512195124</v>
      </c>
      <c r="AA181" s="278">
        <v>47.902170731707322</v>
      </c>
      <c r="AB181" s="278">
        <v>48.620682926829275</v>
      </c>
      <c r="AC181" s="278">
        <v>49.354219512195129</v>
      </c>
      <c r="AD181" s="278">
        <v>50.106268292682934</v>
      </c>
      <c r="AE181" s="278">
        <v>50.880292682926836</v>
      </c>
      <c r="AF181" s="278">
        <v>51.678219512195128</v>
      </c>
      <c r="AG181" s="278">
        <v>52.500024390243908</v>
      </c>
      <c r="AH181" s="278">
        <v>53.339682926829276</v>
      </c>
      <c r="AI181" s="278">
        <v>54.194731707317075</v>
      </c>
      <c r="AJ181" s="278">
        <v>55.058634146341475</v>
      </c>
      <c r="AK181" s="278">
        <v>55.924487804878048</v>
      </c>
      <c r="AL181" s="278">
        <v>56.785292682926837</v>
      </c>
      <c r="AM181" s="278">
        <v>57.633097560975621</v>
      </c>
      <c r="AN181" s="278">
        <v>58.464414634146351</v>
      </c>
      <c r="AO181" s="278">
        <v>59.277292682926834</v>
      </c>
      <c r="AP181" s="278">
        <v>60.071682926829276</v>
      </c>
      <c r="AQ181" s="278">
        <v>60.847609756097569</v>
      </c>
      <c r="AR181" s="278">
        <v>61.60009756097562</v>
      </c>
      <c r="AS181" s="278">
        <v>62.326634146341469</v>
      </c>
      <c r="AT181" s="278">
        <v>63.024243902439032</v>
      </c>
      <c r="AU181" s="278">
        <v>63.690902439024399</v>
      </c>
      <c r="AV181" s="278">
        <v>64.326585365853674</v>
      </c>
      <c r="AW181" s="278">
        <v>64.931292682926838</v>
      </c>
      <c r="AX181" s="278">
        <v>65.502512195121952</v>
      </c>
      <c r="AY181" s="278">
        <v>66.040195121951228</v>
      </c>
      <c r="AZ181" s="278">
        <v>66.546853658536591</v>
      </c>
      <c r="BA181" s="278">
        <v>67.024975609756112</v>
      </c>
      <c r="BB181" s="278">
        <v>67.478073170731719</v>
      </c>
      <c r="BC181" s="278">
        <v>67.910170731707311</v>
      </c>
      <c r="BD181" s="278">
        <v>68.325780487804892</v>
      </c>
      <c r="BE181" s="278">
        <v>68.727951219512221</v>
      </c>
      <c r="BF181" s="278">
        <v>69.118170731707323</v>
      </c>
      <c r="BG181" s="278">
        <v>69.498975609756101</v>
      </c>
      <c r="BH181" s="278">
        <v>69.869853658536599</v>
      </c>
    </row>
    <row r="182" spans="1:60" ht="15" x14ac:dyDescent="0.25">
      <c r="A182" s="278" t="s">
        <v>613</v>
      </c>
      <c r="B182" s="278" t="s">
        <v>614</v>
      </c>
      <c r="C182" s="278" t="s">
        <v>85</v>
      </c>
      <c r="D182" s="278" t="s">
        <v>86</v>
      </c>
      <c r="E182" s="278"/>
      <c r="F182" s="278"/>
      <c r="G182" s="278"/>
      <c r="H182" s="278"/>
      <c r="I182" s="278"/>
      <c r="J182" s="278"/>
      <c r="K182" s="278"/>
      <c r="L182" s="278"/>
      <c r="M182" s="278"/>
      <c r="N182" s="278"/>
      <c r="O182" s="278"/>
      <c r="P182" s="278"/>
      <c r="Q182" s="278"/>
      <c r="R182" s="278"/>
      <c r="S182" s="278"/>
      <c r="T182" s="278"/>
      <c r="U182" s="278"/>
      <c r="V182" s="278"/>
      <c r="W182" s="278"/>
      <c r="X182" s="278"/>
      <c r="Y182" s="278"/>
      <c r="Z182" s="278"/>
      <c r="AA182" s="278"/>
      <c r="AB182" s="278"/>
      <c r="AC182" s="278"/>
      <c r="AD182" s="278"/>
      <c r="AE182" s="278"/>
      <c r="AF182" s="278"/>
      <c r="AG182" s="278"/>
      <c r="AH182" s="278"/>
      <c r="AI182" s="278"/>
      <c r="AJ182" s="278"/>
      <c r="AK182" s="278"/>
      <c r="AL182" s="278"/>
      <c r="AM182" s="278"/>
      <c r="AN182" s="278"/>
      <c r="AO182" s="278"/>
      <c r="AP182" s="278"/>
      <c r="AQ182" s="278"/>
      <c r="AR182" s="278"/>
      <c r="AS182" s="278"/>
      <c r="AT182" s="278"/>
      <c r="AU182" s="278"/>
      <c r="AV182" s="278"/>
      <c r="AW182" s="278"/>
      <c r="AX182" s="278"/>
      <c r="AY182" s="278"/>
      <c r="AZ182" s="278"/>
      <c r="BA182" s="278"/>
      <c r="BB182" s="278"/>
      <c r="BC182" s="278"/>
      <c r="BD182" s="278"/>
      <c r="BE182" s="278"/>
      <c r="BF182" s="278"/>
      <c r="BG182" s="278"/>
      <c r="BH182" s="278"/>
    </row>
    <row r="183" spans="1:60" ht="15" x14ac:dyDescent="0.25">
      <c r="A183" s="278" t="s">
        <v>414</v>
      </c>
      <c r="B183" s="278" t="s">
        <v>415</v>
      </c>
      <c r="C183" s="278" t="s">
        <v>85</v>
      </c>
      <c r="D183" s="278" t="s">
        <v>86</v>
      </c>
      <c r="E183" s="278">
        <v>71.236585365853671</v>
      </c>
      <c r="F183" s="278">
        <v>70.98536585365855</v>
      </c>
      <c r="G183" s="278">
        <v>71.231707317073159</v>
      </c>
      <c r="H183" s="278">
        <v>71.280487804878049</v>
      </c>
      <c r="I183" s="278">
        <v>71.329268292682926</v>
      </c>
      <c r="J183" s="278">
        <v>71.226829268292676</v>
      </c>
      <c r="K183" s="278">
        <v>71.124390243902454</v>
      </c>
      <c r="L183" s="278">
        <v>71.473170731707327</v>
      </c>
      <c r="M183" s="278">
        <v>71.124390243902454</v>
      </c>
      <c r="N183" s="278">
        <v>71.473170731707327</v>
      </c>
      <c r="O183" s="278">
        <v>71.273170731707324</v>
      </c>
      <c r="P183" s="278">
        <v>71.773170731707324</v>
      </c>
      <c r="Q183" s="278">
        <v>71.82926829268294</v>
      </c>
      <c r="R183" s="278">
        <v>71.668292682926847</v>
      </c>
      <c r="S183" s="278">
        <v>71.924390243902437</v>
      </c>
      <c r="T183" s="278">
        <v>72.219512195121965</v>
      </c>
      <c r="U183" s="278">
        <v>72.421951219512209</v>
      </c>
      <c r="V183" s="278">
        <v>72.168292682926833</v>
      </c>
      <c r="W183" s="278">
        <v>73.019512195121962</v>
      </c>
      <c r="X183" s="278">
        <v>73.068292682926852</v>
      </c>
      <c r="Y183" s="278">
        <v>72.82926829268294</v>
      </c>
      <c r="Z183" s="278">
        <v>73.621951219512212</v>
      </c>
      <c r="AA183" s="278">
        <v>73.724390243902434</v>
      </c>
      <c r="AB183" s="278">
        <v>73.775609756097566</v>
      </c>
      <c r="AC183" s="278">
        <v>74.370731707317077</v>
      </c>
      <c r="AD183" s="278">
        <v>73.829268292682926</v>
      </c>
      <c r="AE183" s="278">
        <v>74.121951219512198</v>
      </c>
      <c r="AF183" s="278">
        <v>74.178048780487813</v>
      </c>
      <c r="AG183" s="278">
        <v>74.424390243902437</v>
      </c>
      <c r="AH183" s="278">
        <v>74.824390243902442</v>
      </c>
      <c r="AI183" s="278">
        <v>75.378048780487816</v>
      </c>
      <c r="AJ183" s="278">
        <v>76.031707317073185</v>
      </c>
      <c r="AK183" s="278">
        <v>76.124390243902454</v>
      </c>
      <c r="AL183" s="278">
        <v>76.434146341463418</v>
      </c>
      <c r="AM183" s="278">
        <v>76.8829268292683</v>
      </c>
      <c r="AN183" s="278">
        <v>76.734146341463429</v>
      </c>
      <c r="AO183" s="278">
        <v>76.787804878048803</v>
      </c>
      <c r="AP183" s="278">
        <v>77.334146341463423</v>
      </c>
      <c r="AQ183" s="278">
        <v>78.085365853658544</v>
      </c>
      <c r="AR183" s="278">
        <v>77.890243902439039</v>
      </c>
      <c r="AS183" s="278">
        <v>78.636585365853662</v>
      </c>
      <c r="AT183" s="278">
        <v>78.692682926829278</v>
      </c>
      <c r="AU183" s="278">
        <v>78.846341463414632</v>
      </c>
      <c r="AV183" s="278">
        <v>79.146341463414643</v>
      </c>
      <c r="AW183" s="278">
        <v>79.548780487804876</v>
      </c>
      <c r="AX183" s="278">
        <v>79.851219512195144</v>
      </c>
      <c r="AY183" s="278">
        <v>80.048780487804891</v>
      </c>
      <c r="AZ183" s="278">
        <v>80.151219512195127</v>
      </c>
      <c r="BA183" s="278">
        <v>80.351219512195144</v>
      </c>
      <c r="BB183" s="278">
        <v>80.702439024390245</v>
      </c>
      <c r="BC183" s="278">
        <v>80.702439024390245</v>
      </c>
      <c r="BD183" s="278">
        <v>80.904878048780489</v>
      </c>
      <c r="BE183" s="278">
        <v>81.156097560975624</v>
      </c>
      <c r="BF183" s="278">
        <v>81.407317073170731</v>
      </c>
      <c r="BG183" s="278">
        <v>81.404878048780489</v>
      </c>
      <c r="BH183" s="278">
        <v>81.456829268292694</v>
      </c>
    </row>
    <row r="184" spans="1:60" ht="15" x14ac:dyDescent="0.25">
      <c r="A184" s="278" t="s">
        <v>416</v>
      </c>
      <c r="B184" s="278" t="s">
        <v>417</v>
      </c>
      <c r="C184" s="278" t="s">
        <v>85</v>
      </c>
      <c r="D184" s="278" t="s">
        <v>86</v>
      </c>
      <c r="E184" s="278">
        <v>67.350482116477025</v>
      </c>
      <c r="F184" s="278">
        <v>67.745956262074117</v>
      </c>
      <c r="G184" s="278">
        <v>67.751999608779272</v>
      </c>
      <c r="H184" s="278">
        <v>67.971341715099868</v>
      </c>
      <c r="I184" s="278">
        <v>68.373185703688051</v>
      </c>
      <c r="J184" s="278">
        <v>68.498928589543254</v>
      </c>
      <c r="K184" s="278">
        <v>68.772593581727037</v>
      </c>
      <c r="L184" s="278">
        <v>69.00843593598762</v>
      </c>
      <c r="M184" s="278">
        <v>68.974761953052635</v>
      </c>
      <c r="N184" s="278">
        <v>69.175736803129197</v>
      </c>
      <c r="O184" s="278">
        <v>69.502784364008534</v>
      </c>
      <c r="P184" s="278">
        <v>69.784826572612758</v>
      </c>
      <c r="Q184" s="278">
        <v>70.080641515106848</v>
      </c>
      <c r="R184" s="278">
        <v>70.265121169336567</v>
      </c>
      <c r="S184" s="278">
        <v>70.681306672208478</v>
      </c>
      <c r="T184" s="278">
        <v>71.032599543736097</v>
      </c>
      <c r="U184" s="278">
        <v>71.30987487781573</v>
      </c>
      <c r="V184" s="278">
        <v>71.675026734859188</v>
      </c>
      <c r="W184" s="278">
        <v>71.855187662163615</v>
      </c>
      <c r="X184" s="278">
        <v>72.198076465934008</v>
      </c>
      <c r="Y184" s="278">
        <v>72.256572963402547</v>
      </c>
      <c r="Z184" s="278">
        <v>72.626959996288278</v>
      </c>
      <c r="AA184" s="278">
        <v>72.967083778644323</v>
      </c>
      <c r="AB184" s="278">
        <v>73.100691020040585</v>
      </c>
      <c r="AC184" s="278">
        <v>73.393986843230778</v>
      </c>
      <c r="AD184" s="278">
        <v>73.536070504287252</v>
      </c>
      <c r="AE184" s="278">
        <v>73.79565278986324</v>
      </c>
      <c r="AF184" s="278">
        <v>74.085789103709331</v>
      </c>
      <c r="AG184" s="278">
        <v>74.231337877514378</v>
      </c>
      <c r="AH184" s="278">
        <v>74.500521741318565</v>
      </c>
      <c r="AI184" s="278">
        <v>74.680909234891629</v>
      </c>
      <c r="AJ184" s="278">
        <v>74.875058925842168</v>
      </c>
      <c r="AK184" s="278">
        <v>75.152826938783733</v>
      </c>
      <c r="AL184" s="278">
        <v>75.273698028651921</v>
      </c>
      <c r="AM184" s="278">
        <v>75.577245395464345</v>
      </c>
      <c r="AN184" s="278">
        <v>75.686289058844693</v>
      </c>
      <c r="AO184" s="278">
        <v>76.061654833970962</v>
      </c>
      <c r="AP184" s="278">
        <v>76.399825026337922</v>
      </c>
      <c r="AQ184" s="278">
        <v>76.608153927960629</v>
      </c>
      <c r="AR184" s="278">
        <v>76.789522430897506</v>
      </c>
      <c r="AS184" s="278">
        <v>77.070115009656064</v>
      </c>
      <c r="AT184" s="278">
        <v>77.375214947974129</v>
      </c>
      <c r="AU184" s="278">
        <v>77.534776364874247</v>
      </c>
      <c r="AV184" s="278">
        <v>77.681984552882696</v>
      </c>
      <c r="AW184" s="278">
        <v>78.098825835268869</v>
      </c>
      <c r="AX184" s="278">
        <v>78.224797969101175</v>
      </c>
      <c r="AY184" s="278">
        <v>78.523156798274755</v>
      </c>
      <c r="AZ184" s="278">
        <v>78.758099054708595</v>
      </c>
      <c r="BA184" s="278">
        <v>78.917074539366311</v>
      </c>
      <c r="BB184" s="278">
        <v>79.182810910152128</v>
      </c>
      <c r="BC184" s="278">
        <v>79.366939068252989</v>
      </c>
      <c r="BD184" s="278">
        <v>79.607437703427493</v>
      </c>
      <c r="BE184" s="278">
        <v>79.727863300132256</v>
      </c>
      <c r="BF184" s="278">
        <v>79.90576587009086</v>
      </c>
      <c r="BG184" s="278">
        <v>80.144104267882881</v>
      </c>
      <c r="BH184" s="278">
        <v>80.28312399255401</v>
      </c>
    </row>
    <row r="185" spans="1:60" ht="15" x14ac:dyDescent="0.25">
      <c r="A185" s="278" t="s">
        <v>418</v>
      </c>
      <c r="B185" s="278" t="s">
        <v>419</v>
      </c>
      <c r="C185" s="278" t="s">
        <v>85</v>
      </c>
      <c r="D185" s="278" t="s">
        <v>86</v>
      </c>
      <c r="E185" s="278">
        <v>42.667073170731712</v>
      </c>
      <c r="F185" s="278">
        <v>43.491024390243908</v>
      </c>
      <c r="G185" s="278">
        <v>44.300512195121954</v>
      </c>
      <c r="H185" s="278">
        <v>45.095536585365863</v>
      </c>
      <c r="I185" s="278">
        <v>45.876585365853664</v>
      </c>
      <c r="J185" s="278">
        <v>46.641682926829276</v>
      </c>
      <c r="K185" s="278">
        <v>47.384341463414643</v>
      </c>
      <c r="L185" s="278">
        <v>48.107073170731702</v>
      </c>
      <c r="M185" s="278">
        <v>48.81834146341464</v>
      </c>
      <c r="N185" s="278">
        <v>49.528658536585368</v>
      </c>
      <c r="O185" s="278">
        <v>50.258414634146348</v>
      </c>
      <c r="P185" s="278">
        <v>51.031585365853665</v>
      </c>
      <c r="Q185" s="278">
        <v>51.859121951219514</v>
      </c>
      <c r="R185" s="278">
        <v>52.748000000000005</v>
      </c>
      <c r="S185" s="278">
        <v>53.694243902439027</v>
      </c>
      <c r="T185" s="278">
        <v>54.689878048780493</v>
      </c>
      <c r="U185" s="278">
        <v>55.718951219512199</v>
      </c>
      <c r="V185" s="278">
        <v>56.755560975609761</v>
      </c>
      <c r="W185" s="278">
        <v>57.778219512195129</v>
      </c>
      <c r="X185" s="278">
        <v>58.772024390243914</v>
      </c>
      <c r="Y185" s="278">
        <v>59.72743902439025</v>
      </c>
      <c r="Z185" s="278">
        <v>60.64</v>
      </c>
      <c r="AA185" s="278">
        <v>61.516170731707319</v>
      </c>
      <c r="AB185" s="278">
        <v>62.359414634146354</v>
      </c>
      <c r="AC185" s="278">
        <v>63.168731707317079</v>
      </c>
      <c r="AD185" s="278">
        <v>63.940634146341473</v>
      </c>
      <c r="AE185" s="278">
        <v>64.674073170731731</v>
      </c>
      <c r="AF185" s="278">
        <v>65.371073170731705</v>
      </c>
      <c r="AG185" s="278">
        <v>66.033097560975619</v>
      </c>
      <c r="AH185" s="278">
        <v>66.66417073170733</v>
      </c>
      <c r="AI185" s="278">
        <v>67.267756097560977</v>
      </c>
      <c r="AJ185" s="278">
        <v>67.846853658536588</v>
      </c>
      <c r="AK185" s="278">
        <v>68.404975609756121</v>
      </c>
      <c r="AL185" s="278">
        <v>68.946609756097573</v>
      </c>
      <c r="AM185" s="278">
        <v>69.47375609756098</v>
      </c>
      <c r="AN185" s="278">
        <v>69.988414634146338</v>
      </c>
      <c r="AO185" s="278">
        <v>70.490585365853661</v>
      </c>
      <c r="AP185" s="278">
        <v>70.978780487804897</v>
      </c>
      <c r="AQ185" s="278">
        <v>71.452463414634153</v>
      </c>
      <c r="AR185" s="278">
        <v>71.91217073170732</v>
      </c>
      <c r="AS185" s="278">
        <v>72.359365853658545</v>
      </c>
      <c r="AT185" s="278">
        <v>72.796048780487808</v>
      </c>
      <c r="AU185" s="278">
        <v>73.223195121951221</v>
      </c>
      <c r="AV185" s="278">
        <v>73.638804878048774</v>
      </c>
      <c r="AW185" s="278">
        <v>74.041414634146349</v>
      </c>
      <c r="AX185" s="278">
        <v>74.426536585365852</v>
      </c>
      <c r="AY185" s="278">
        <v>74.788243902439035</v>
      </c>
      <c r="AZ185" s="278">
        <v>75.123024390243913</v>
      </c>
      <c r="BA185" s="278">
        <v>75.429926829268297</v>
      </c>
      <c r="BB185" s="278">
        <v>75.711439024390245</v>
      </c>
      <c r="BC185" s="278">
        <v>75.970073170731723</v>
      </c>
      <c r="BD185" s="278">
        <v>76.211780487804887</v>
      </c>
      <c r="BE185" s="278">
        <v>76.442024390243915</v>
      </c>
      <c r="BF185" s="278">
        <v>76.668292682926847</v>
      </c>
      <c r="BG185" s="278">
        <v>76.894560975609764</v>
      </c>
      <c r="BH185" s="278">
        <v>77.121829268292686</v>
      </c>
    </row>
    <row r="186" spans="1:60" ht="15" x14ac:dyDescent="0.25">
      <c r="A186" s="278" t="s">
        <v>420</v>
      </c>
      <c r="B186" s="278" t="s">
        <v>421</v>
      </c>
      <c r="C186" s="278" t="s">
        <v>85</v>
      </c>
      <c r="D186" s="278" t="s">
        <v>86</v>
      </c>
      <c r="E186" s="278">
        <v>51.422795504344137</v>
      </c>
      <c r="F186" s="278">
        <v>51.874067299868415</v>
      </c>
      <c r="G186" s="278">
        <v>52.314196599050142</v>
      </c>
      <c r="H186" s="278">
        <v>52.716214288189661</v>
      </c>
      <c r="I186" s="278">
        <v>53.118147287772551</v>
      </c>
      <c r="J186" s="278">
        <v>53.49080364899455</v>
      </c>
      <c r="K186" s="278">
        <v>53.820972165517247</v>
      </c>
      <c r="L186" s="278">
        <v>54.154998465047292</v>
      </c>
      <c r="M186" s="278">
        <v>54.483701854723883</v>
      </c>
      <c r="N186" s="278">
        <v>54.809280289810857</v>
      </c>
      <c r="O186" s="278">
        <v>55.14771132989928</v>
      </c>
      <c r="P186" s="278">
        <v>55.475926214227961</v>
      </c>
      <c r="Q186" s="278">
        <v>55.812949195087036</v>
      </c>
      <c r="R186" s="278">
        <v>56.118922428737903</v>
      </c>
      <c r="S186" s="278">
        <v>56.421164751573784</v>
      </c>
      <c r="T186" s="278">
        <v>56.759083330681925</v>
      </c>
      <c r="U186" s="278">
        <v>57.140260458697618</v>
      </c>
      <c r="V186" s="278">
        <v>57.537364631071647</v>
      </c>
      <c r="W186" s="278">
        <v>57.993871453001248</v>
      </c>
      <c r="X186" s="278">
        <v>58.4708819031639</v>
      </c>
      <c r="Y186" s="278">
        <v>58.949785311308162</v>
      </c>
      <c r="Z186" s="278">
        <v>59.414492881225151</v>
      </c>
      <c r="AA186" s="278">
        <v>59.917939391999496</v>
      </c>
      <c r="AB186" s="278">
        <v>60.30337627234622</v>
      </c>
      <c r="AC186" s="278">
        <v>60.671459017693167</v>
      </c>
      <c r="AD186" s="278">
        <v>61.024185079860139</v>
      </c>
      <c r="AE186" s="278">
        <v>61.417325501501836</v>
      </c>
      <c r="AF186" s="278">
        <v>61.787917173536954</v>
      </c>
      <c r="AG186" s="278">
        <v>62.023835500237418</v>
      </c>
      <c r="AH186" s="278">
        <v>62.212247022806089</v>
      </c>
      <c r="AI186" s="278">
        <v>62.33661341708256</v>
      </c>
      <c r="AJ186" s="278">
        <v>62.447789825877976</v>
      </c>
      <c r="AK186" s="278">
        <v>62.445879212563504</v>
      </c>
      <c r="AL186" s="278">
        <v>62.245871260366492</v>
      </c>
      <c r="AM186" s="278">
        <v>61.975219920430845</v>
      </c>
      <c r="AN186" s="278">
        <v>61.812538599612459</v>
      </c>
      <c r="AO186" s="278">
        <v>61.695148628542476</v>
      </c>
      <c r="AP186" s="278">
        <v>61.425665618779192</v>
      </c>
      <c r="AQ186" s="278">
        <v>61.038468868491513</v>
      </c>
      <c r="AR186" s="278">
        <v>60.812922247779724</v>
      </c>
      <c r="AS186" s="278">
        <v>60.685982207293343</v>
      </c>
      <c r="AT186" s="278">
        <v>60.602382579378563</v>
      </c>
      <c r="AU186" s="278">
        <v>60.717217379194338</v>
      </c>
      <c r="AV186" s="278">
        <v>60.899679843837923</v>
      </c>
      <c r="AW186" s="278">
        <v>61.256001070031296</v>
      </c>
      <c r="AX186" s="278">
        <v>61.734958753952952</v>
      </c>
      <c r="AY186" s="278">
        <v>62.281783995757792</v>
      </c>
      <c r="AZ186" s="278">
        <v>62.92563826015531</v>
      </c>
      <c r="BA186" s="278">
        <v>63.617096178043901</v>
      </c>
      <c r="BB186" s="278">
        <v>64.316059049662513</v>
      </c>
      <c r="BC186" s="278">
        <v>64.953799343474586</v>
      </c>
      <c r="BD186" s="278">
        <v>65.533126970674331</v>
      </c>
      <c r="BE186" s="278">
        <v>66.043420226474439</v>
      </c>
      <c r="BF186" s="278">
        <v>66.536523064382806</v>
      </c>
      <c r="BG186" s="278">
        <v>66.956221337079782</v>
      </c>
      <c r="BH186" s="278">
        <v>67.331129029835068</v>
      </c>
    </row>
    <row r="187" spans="1:60" ht="15" x14ac:dyDescent="0.25">
      <c r="A187" s="278" t="s">
        <v>422</v>
      </c>
      <c r="B187" s="278" t="s">
        <v>423</v>
      </c>
      <c r="C187" s="278" t="s">
        <v>85</v>
      </c>
      <c r="D187" s="278" t="s">
        <v>86</v>
      </c>
      <c r="E187" s="278">
        <v>45.286951219512197</v>
      </c>
      <c r="F187" s="278">
        <v>46.218756097560977</v>
      </c>
      <c r="G187" s="278">
        <v>47.111536585365862</v>
      </c>
      <c r="H187" s="278">
        <v>47.962804878048786</v>
      </c>
      <c r="I187" s="278">
        <v>48.775073170731709</v>
      </c>
      <c r="J187" s="278">
        <v>49.546878048780492</v>
      </c>
      <c r="K187" s="278">
        <v>50.28124390243903</v>
      </c>
      <c r="L187" s="278">
        <v>50.978658536585364</v>
      </c>
      <c r="M187" s="278">
        <v>51.641097560975616</v>
      </c>
      <c r="N187" s="278">
        <v>52.268512195121957</v>
      </c>
      <c r="O187" s="278">
        <v>52.860317073170741</v>
      </c>
      <c r="P187" s="278">
        <v>53.413902439024397</v>
      </c>
      <c r="Q187" s="278">
        <v>53.928219512195128</v>
      </c>
      <c r="R187" s="278">
        <v>54.405707317073173</v>
      </c>
      <c r="S187" s="278">
        <v>54.848390243902443</v>
      </c>
      <c r="T187" s="278">
        <v>55.26131707317073</v>
      </c>
      <c r="U187" s="278">
        <v>55.647536585365856</v>
      </c>
      <c r="V187" s="278">
        <v>56.012170731707322</v>
      </c>
      <c r="W187" s="278">
        <v>56.360780487804888</v>
      </c>
      <c r="X187" s="278">
        <v>56.697951219512198</v>
      </c>
      <c r="Y187" s="278">
        <v>57.028219512195122</v>
      </c>
      <c r="Z187" s="278">
        <v>57.353073170731712</v>
      </c>
      <c r="AA187" s="278">
        <v>57.672487804878052</v>
      </c>
      <c r="AB187" s="278">
        <v>57.9869512195122</v>
      </c>
      <c r="AC187" s="278">
        <v>58.297487804878052</v>
      </c>
      <c r="AD187" s="278">
        <v>58.605634146341465</v>
      </c>
      <c r="AE187" s="278">
        <v>58.910951219512199</v>
      </c>
      <c r="AF187" s="278">
        <v>59.213439024390254</v>
      </c>
      <c r="AG187" s="278">
        <v>59.511609756097563</v>
      </c>
      <c r="AH187" s="278">
        <v>59.805926829268294</v>
      </c>
      <c r="AI187" s="278">
        <v>60.095853658536591</v>
      </c>
      <c r="AJ187" s="278">
        <v>60.380853658536594</v>
      </c>
      <c r="AK187" s="278">
        <v>60.660853658536588</v>
      </c>
      <c r="AL187" s="278">
        <v>60.93480487804878</v>
      </c>
      <c r="AM187" s="278">
        <v>61.204682926829278</v>
      </c>
      <c r="AN187" s="278">
        <v>61.470439024390245</v>
      </c>
      <c r="AO187" s="278">
        <v>61.733097560975615</v>
      </c>
      <c r="AP187" s="278">
        <v>61.993658536585379</v>
      </c>
      <c r="AQ187" s="278">
        <v>62.252195121951225</v>
      </c>
      <c r="AR187" s="278">
        <v>62.508195121951218</v>
      </c>
      <c r="AS187" s="278">
        <v>62.758170731707331</v>
      </c>
      <c r="AT187" s="278">
        <v>62.998170731707326</v>
      </c>
      <c r="AU187" s="278">
        <v>63.226170731707327</v>
      </c>
      <c r="AV187" s="278">
        <v>63.443219512195135</v>
      </c>
      <c r="AW187" s="278">
        <v>63.652804878048784</v>
      </c>
      <c r="AX187" s="278">
        <v>63.863487804878041</v>
      </c>
      <c r="AY187" s="278">
        <v>64.085268292682926</v>
      </c>
      <c r="AZ187" s="278">
        <v>64.325634146341471</v>
      </c>
      <c r="BA187" s="278">
        <v>64.586073170731723</v>
      </c>
      <c r="BB187" s="278">
        <v>64.863560975609772</v>
      </c>
      <c r="BC187" s="278">
        <v>65.150048780487808</v>
      </c>
      <c r="BD187" s="278">
        <v>65.432000000000016</v>
      </c>
      <c r="BE187" s="278">
        <v>65.697853658536602</v>
      </c>
      <c r="BF187" s="278">
        <v>65.938585365853669</v>
      </c>
      <c r="BG187" s="278">
        <v>66.149195121951223</v>
      </c>
      <c r="BH187" s="278">
        <v>66.332170731707322</v>
      </c>
    </row>
    <row r="188" spans="1:60" ht="15" x14ac:dyDescent="0.25">
      <c r="A188" s="278" t="s">
        <v>424</v>
      </c>
      <c r="B188" s="278" t="s">
        <v>425</v>
      </c>
      <c r="C188" s="278" t="s">
        <v>85</v>
      </c>
      <c r="D188" s="278" t="s">
        <v>86</v>
      </c>
      <c r="E188" s="278">
        <v>60.881707317073179</v>
      </c>
      <c r="F188" s="278">
        <v>61.397512195121962</v>
      </c>
      <c r="G188" s="278">
        <v>61.896365853658544</v>
      </c>
      <c r="H188" s="278">
        <v>62.376780487804886</v>
      </c>
      <c r="I188" s="278">
        <v>62.840219512195127</v>
      </c>
      <c r="J188" s="278">
        <v>63.290121951219525</v>
      </c>
      <c r="K188" s="278">
        <v>63.732365853658543</v>
      </c>
      <c r="L188" s="278">
        <v>64.174390243902451</v>
      </c>
      <c r="M188" s="278">
        <v>64.623609756097565</v>
      </c>
      <c r="N188" s="278">
        <v>65.082000000000008</v>
      </c>
      <c r="O188" s="278">
        <v>65.554585365853683</v>
      </c>
      <c r="P188" s="278">
        <v>66.044390243902455</v>
      </c>
      <c r="Q188" s="278">
        <v>66.54848780487805</v>
      </c>
      <c r="R188" s="278">
        <v>67.059975609756123</v>
      </c>
      <c r="S188" s="278">
        <v>67.573951219512196</v>
      </c>
      <c r="T188" s="278">
        <v>68.081951219512206</v>
      </c>
      <c r="U188" s="278">
        <v>68.573536585365858</v>
      </c>
      <c r="V188" s="278">
        <v>69.042756097560968</v>
      </c>
      <c r="W188" s="278">
        <v>69.483097560975608</v>
      </c>
      <c r="X188" s="278">
        <v>69.89207317073172</v>
      </c>
      <c r="Y188" s="278">
        <v>70.268170731707329</v>
      </c>
      <c r="Z188" s="278">
        <v>70.613317073170734</v>
      </c>
      <c r="AA188" s="278">
        <v>70.935463414634157</v>
      </c>
      <c r="AB188" s="278">
        <v>71.239634146341459</v>
      </c>
      <c r="AC188" s="278">
        <v>71.529341463414639</v>
      </c>
      <c r="AD188" s="278">
        <v>71.807658536585365</v>
      </c>
      <c r="AE188" s="278">
        <v>72.074682926829283</v>
      </c>
      <c r="AF188" s="278">
        <v>72.331000000000003</v>
      </c>
      <c r="AG188" s="278">
        <v>72.577170731707341</v>
      </c>
      <c r="AH188" s="278">
        <v>72.81573170731707</v>
      </c>
      <c r="AI188" s="278">
        <v>73.046243902439031</v>
      </c>
      <c r="AJ188" s="278">
        <v>73.271268292682933</v>
      </c>
      <c r="AK188" s="278">
        <v>73.490731707317082</v>
      </c>
      <c r="AL188" s="278">
        <v>73.705512195121969</v>
      </c>
      <c r="AM188" s="278">
        <v>73.915487804878055</v>
      </c>
      <c r="AN188" s="278">
        <v>74.121512195121952</v>
      </c>
      <c r="AO188" s="278">
        <v>74.325414634146341</v>
      </c>
      <c r="AP188" s="278">
        <v>74.525048780487808</v>
      </c>
      <c r="AQ188" s="278">
        <v>74.720829268292704</v>
      </c>
      <c r="AR188" s="278">
        <v>74.913658536585359</v>
      </c>
      <c r="AS188" s="278">
        <v>75.10197560975611</v>
      </c>
      <c r="AT188" s="278">
        <v>75.285292682926851</v>
      </c>
      <c r="AU188" s="278">
        <v>75.462682926829288</v>
      </c>
      <c r="AV188" s="278">
        <v>75.635317073170739</v>
      </c>
      <c r="AW188" s="278">
        <v>75.803756097560978</v>
      </c>
      <c r="AX188" s="278">
        <v>75.971634146341472</v>
      </c>
      <c r="AY188" s="278">
        <v>76.139512195121966</v>
      </c>
      <c r="AZ188" s="278">
        <v>76.31148780487807</v>
      </c>
      <c r="BA188" s="278">
        <v>76.487121951219535</v>
      </c>
      <c r="BB188" s="278">
        <v>76.668512195121963</v>
      </c>
      <c r="BC188" s="278">
        <v>76.85519512195124</v>
      </c>
      <c r="BD188" s="278">
        <v>77.046219512195123</v>
      </c>
      <c r="BE188" s="278">
        <v>77.239048780487821</v>
      </c>
      <c r="BF188" s="278">
        <v>77.432634146341471</v>
      </c>
      <c r="BG188" s="278">
        <v>77.625439024390261</v>
      </c>
      <c r="BH188" s="278">
        <v>77.817439024390254</v>
      </c>
    </row>
    <row r="189" spans="1:60" ht="15" x14ac:dyDescent="0.25">
      <c r="A189" s="278" t="s">
        <v>426</v>
      </c>
      <c r="B189" s="278" t="s">
        <v>427</v>
      </c>
      <c r="C189" s="278" t="s">
        <v>85</v>
      </c>
      <c r="D189" s="278" t="s">
        <v>86</v>
      </c>
      <c r="E189" s="278">
        <v>47.691585365853669</v>
      </c>
      <c r="F189" s="278">
        <v>48.232926829268294</v>
      </c>
      <c r="G189" s="278">
        <v>48.752780487804884</v>
      </c>
      <c r="H189" s="278">
        <v>49.248658536585374</v>
      </c>
      <c r="I189" s="278">
        <v>49.728048780487804</v>
      </c>
      <c r="J189" s="278">
        <v>50.214439024390245</v>
      </c>
      <c r="K189" s="278">
        <v>50.736780487804886</v>
      </c>
      <c r="L189" s="278">
        <v>51.318536585365862</v>
      </c>
      <c r="M189" s="278">
        <v>51.96919512195123</v>
      </c>
      <c r="N189" s="278">
        <v>52.68726829268293</v>
      </c>
      <c r="O189" s="278">
        <v>53.453756097560984</v>
      </c>
      <c r="P189" s="278">
        <v>54.24168292682927</v>
      </c>
      <c r="Q189" s="278">
        <v>55.01758536585367</v>
      </c>
      <c r="R189" s="278">
        <v>55.758000000000003</v>
      </c>
      <c r="S189" s="278">
        <v>56.451414634146353</v>
      </c>
      <c r="T189" s="278">
        <v>57.096829268292687</v>
      </c>
      <c r="U189" s="278">
        <v>57.704756097560981</v>
      </c>
      <c r="V189" s="278">
        <v>58.294146341463417</v>
      </c>
      <c r="W189" s="278">
        <v>58.881000000000007</v>
      </c>
      <c r="X189" s="278">
        <v>59.470341463414634</v>
      </c>
      <c r="Y189" s="278">
        <v>60.063634146341464</v>
      </c>
      <c r="Z189" s="278">
        <v>60.658926829268303</v>
      </c>
      <c r="AA189" s="278">
        <v>61.249707317073174</v>
      </c>
      <c r="AB189" s="278">
        <v>61.830512195121955</v>
      </c>
      <c r="AC189" s="278">
        <v>62.399365853658544</v>
      </c>
      <c r="AD189" s="278">
        <v>62.954829268292691</v>
      </c>
      <c r="AE189" s="278">
        <v>63.494439024390253</v>
      </c>
      <c r="AF189" s="278">
        <v>64.019219512195122</v>
      </c>
      <c r="AG189" s="278">
        <v>64.532170731707325</v>
      </c>
      <c r="AH189" s="278">
        <v>65.034756097560972</v>
      </c>
      <c r="AI189" s="278">
        <v>65.530439024390247</v>
      </c>
      <c r="AJ189" s="278">
        <v>66.023658536585373</v>
      </c>
      <c r="AK189" s="278">
        <v>66.517365853658546</v>
      </c>
      <c r="AL189" s="278">
        <v>67.013487804878068</v>
      </c>
      <c r="AM189" s="278">
        <v>67.512512195121943</v>
      </c>
      <c r="AN189" s="278">
        <v>68.015439024390247</v>
      </c>
      <c r="AO189" s="278">
        <v>68.523756097560991</v>
      </c>
      <c r="AP189" s="278">
        <v>69.032536585365861</v>
      </c>
      <c r="AQ189" s="278">
        <v>69.536804878048798</v>
      </c>
      <c r="AR189" s="278">
        <v>70.030097560975619</v>
      </c>
      <c r="AS189" s="278">
        <v>70.507439024390251</v>
      </c>
      <c r="AT189" s="278">
        <v>70.95987804878051</v>
      </c>
      <c r="AU189" s="278">
        <v>71.383878048780488</v>
      </c>
      <c r="AV189" s="278">
        <v>71.776487804878045</v>
      </c>
      <c r="AW189" s="278">
        <v>72.136195121951232</v>
      </c>
      <c r="AX189" s="278">
        <v>72.459024390243911</v>
      </c>
      <c r="AY189" s="278">
        <v>72.745951219512193</v>
      </c>
      <c r="AZ189" s="278">
        <v>73.001975609756116</v>
      </c>
      <c r="BA189" s="278">
        <v>73.233560975609763</v>
      </c>
      <c r="BB189" s="278">
        <v>73.447707317073181</v>
      </c>
      <c r="BC189" s="278">
        <v>73.651365853658547</v>
      </c>
      <c r="BD189" s="278">
        <v>73.852536585365868</v>
      </c>
      <c r="BE189" s="278">
        <v>74.056682926829268</v>
      </c>
      <c r="BF189" s="278">
        <v>74.26678048780488</v>
      </c>
      <c r="BG189" s="278">
        <v>74.485365853658536</v>
      </c>
      <c r="BH189" s="278">
        <v>74.713414634146346</v>
      </c>
    </row>
    <row r="190" spans="1:60" ht="15" x14ac:dyDescent="0.25">
      <c r="A190" s="278" t="s">
        <v>428</v>
      </c>
      <c r="B190" s="278" t="s">
        <v>429</v>
      </c>
      <c r="C190" s="278" t="s">
        <v>85</v>
      </c>
      <c r="D190" s="278" t="s">
        <v>86</v>
      </c>
      <c r="E190" s="278">
        <v>57.811926829268302</v>
      </c>
      <c r="F190" s="278">
        <v>58.122268292682932</v>
      </c>
      <c r="G190" s="278">
        <v>58.428853658536596</v>
      </c>
      <c r="H190" s="278">
        <v>58.732609756097567</v>
      </c>
      <c r="I190" s="278">
        <v>59.033073170731711</v>
      </c>
      <c r="J190" s="278">
        <v>59.333268292682931</v>
      </c>
      <c r="K190" s="278">
        <v>59.636243902439027</v>
      </c>
      <c r="L190" s="278">
        <v>59.942121951219519</v>
      </c>
      <c r="M190" s="278">
        <v>60.245463414634145</v>
      </c>
      <c r="N190" s="278">
        <v>60.540341463414634</v>
      </c>
      <c r="O190" s="278">
        <v>60.813243902439034</v>
      </c>
      <c r="P190" s="278">
        <v>61.046170731707328</v>
      </c>
      <c r="Q190" s="278">
        <v>61.23109756097562</v>
      </c>
      <c r="R190" s="278">
        <v>61.368975609756099</v>
      </c>
      <c r="S190" s="278">
        <v>61.465341463414639</v>
      </c>
      <c r="T190" s="278">
        <v>61.536195121951231</v>
      </c>
      <c r="U190" s="278">
        <v>61.599585365853663</v>
      </c>
      <c r="V190" s="278">
        <v>61.677512195121956</v>
      </c>
      <c r="W190" s="278">
        <v>61.79</v>
      </c>
      <c r="X190" s="278">
        <v>61.945585365853667</v>
      </c>
      <c r="Y190" s="278">
        <v>62.154756097560977</v>
      </c>
      <c r="Z190" s="278">
        <v>62.421024390243907</v>
      </c>
      <c r="AA190" s="278">
        <v>62.732414634146345</v>
      </c>
      <c r="AB190" s="278">
        <v>63.073390243902452</v>
      </c>
      <c r="AC190" s="278">
        <v>63.433439024390246</v>
      </c>
      <c r="AD190" s="278">
        <v>63.797560975609763</v>
      </c>
      <c r="AE190" s="278">
        <v>64.147731707317092</v>
      </c>
      <c r="AF190" s="278">
        <v>64.47443902439025</v>
      </c>
      <c r="AG190" s="278">
        <v>64.769146341463411</v>
      </c>
      <c r="AH190" s="278">
        <v>65.028878048780498</v>
      </c>
      <c r="AI190" s="278">
        <v>65.257097560975623</v>
      </c>
      <c r="AJ190" s="278">
        <v>65.463292682926834</v>
      </c>
      <c r="AK190" s="278">
        <v>65.660975609756107</v>
      </c>
      <c r="AL190" s="278">
        <v>65.860170731707328</v>
      </c>
      <c r="AM190" s="278">
        <v>66.064341463414635</v>
      </c>
      <c r="AN190" s="278">
        <v>66.272487804878054</v>
      </c>
      <c r="AO190" s="278">
        <v>66.47960975609756</v>
      </c>
      <c r="AP190" s="278">
        <v>66.67873170731707</v>
      </c>
      <c r="AQ190" s="278">
        <v>66.863317073170734</v>
      </c>
      <c r="AR190" s="278">
        <v>67.032926829268305</v>
      </c>
      <c r="AS190" s="278">
        <v>67.186512195121949</v>
      </c>
      <c r="AT190" s="278">
        <v>67.325609756097577</v>
      </c>
      <c r="AU190" s="278">
        <v>67.453707317073182</v>
      </c>
      <c r="AV190" s="278">
        <v>67.573829268292684</v>
      </c>
      <c r="AW190" s="278">
        <v>67.689512195121964</v>
      </c>
      <c r="AX190" s="278">
        <v>67.802243902439031</v>
      </c>
      <c r="AY190" s="278">
        <v>67.912560975609765</v>
      </c>
      <c r="AZ190" s="278">
        <v>68.022487804878054</v>
      </c>
      <c r="BA190" s="278">
        <v>68.132000000000005</v>
      </c>
      <c r="BB190" s="278">
        <v>68.243097560975613</v>
      </c>
      <c r="BC190" s="278">
        <v>68.358268292682936</v>
      </c>
      <c r="BD190" s="278">
        <v>68.478487804878057</v>
      </c>
      <c r="BE190" s="278">
        <v>68.604219512195129</v>
      </c>
      <c r="BF190" s="278">
        <v>68.734951219512212</v>
      </c>
      <c r="BG190" s="278">
        <v>68.870170731707333</v>
      </c>
      <c r="BH190" s="278">
        <v>69.009853658536585</v>
      </c>
    </row>
    <row r="191" spans="1:60" ht="15" x14ac:dyDescent="0.25">
      <c r="A191" s="278" t="s">
        <v>430</v>
      </c>
      <c r="B191" s="278" t="s">
        <v>431</v>
      </c>
      <c r="C191" s="278" t="s">
        <v>85</v>
      </c>
      <c r="D191" s="278" t="s">
        <v>86</v>
      </c>
      <c r="E191" s="278"/>
      <c r="F191" s="278"/>
      <c r="G191" s="278"/>
      <c r="H191" s="278"/>
      <c r="I191" s="278"/>
      <c r="J191" s="278"/>
      <c r="K191" s="278"/>
      <c r="L191" s="278"/>
      <c r="M191" s="278"/>
      <c r="N191" s="278"/>
      <c r="O191" s="278"/>
      <c r="P191" s="278"/>
      <c r="Q191" s="278"/>
      <c r="R191" s="278"/>
      <c r="S191" s="278"/>
      <c r="T191" s="278"/>
      <c r="U191" s="278"/>
      <c r="V191" s="278"/>
      <c r="W191" s="278"/>
      <c r="X191" s="278"/>
      <c r="Y191" s="278"/>
      <c r="Z191" s="278"/>
      <c r="AA191" s="278"/>
      <c r="AB191" s="278"/>
      <c r="AC191" s="278"/>
      <c r="AD191" s="278"/>
      <c r="AE191" s="278"/>
      <c r="AF191" s="278"/>
      <c r="AG191" s="278"/>
      <c r="AH191" s="278"/>
      <c r="AI191" s="278">
        <v>69.069268292682921</v>
      </c>
      <c r="AJ191" s="278"/>
      <c r="AK191" s="278"/>
      <c r="AL191" s="278"/>
      <c r="AM191" s="278"/>
      <c r="AN191" s="278">
        <v>71.844634146341463</v>
      </c>
      <c r="AO191" s="278"/>
      <c r="AP191" s="278"/>
      <c r="AQ191" s="278"/>
      <c r="AR191" s="278"/>
      <c r="AS191" s="278">
        <v>70.493658536585372</v>
      </c>
      <c r="AT191" s="278"/>
      <c r="AU191" s="278"/>
      <c r="AV191" s="278"/>
      <c r="AW191" s="278"/>
      <c r="AX191" s="278">
        <v>69.129268292682923</v>
      </c>
      <c r="AY191" s="278"/>
      <c r="AZ191" s="278"/>
      <c r="BA191" s="278"/>
      <c r="BB191" s="278"/>
      <c r="BC191" s="278"/>
      <c r="BD191" s="278"/>
      <c r="BE191" s="278"/>
      <c r="BF191" s="278"/>
      <c r="BG191" s="278"/>
      <c r="BH191" s="278"/>
    </row>
    <row r="192" spans="1:60" ht="15" x14ac:dyDescent="0.25">
      <c r="A192" s="278" t="s">
        <v>432</v>
      </c>
      <c r="B192" s="278" t="s">
        <v>433</v>
      </c>
      <c r="C192" s="278" t="s">
        <v>85</v>
      </c>
      <c r="D192" s="278" t="s">
        <v>86</v>
      </c>
      <c r="E192" s="278">
        <v>41.981048780487811</v>
      </c>
      <c r="F192" s="278">
        <v>42.449097560975609</v>
      </c>
      <c r="G192" s="278">
        <v>42.977317073170731</v>
      </c>
      <c r="H192" s="278">
        <v>43.577829268292689</v>
      </c>
      <c r="I192" s="278">
        <v>44.25073170731708</v>
      </c>
      <c r="J192" s="278">
        <v>44.97917073170732</v>
      </c>
      <c r="K192" s="278">
        <v>45.738780487804881</v>
      </c>
      <c r="L192" s="278">
        <v>46.499121951219514</v>
      </c>
      <c r="M192" s="278">
        <v>47.237243902439033</v>
      </c>
      <c r="N192" s="278">
        <v>47.944195121951225</v>
      </c>
      <c r="O192" s="278">
        <v>48.620560975609763</v>
      </c>
      <c r="P192" s="278">
        <v>49.275902439024399</v>
      </c>
      <c r="Q192" s="278">
        <v>49.92909756097562</v>
      </c>
      <c r="R192" s="278">
        <v>50.594000000000008</v>
      </c>
      <c r="S192" s="278">
        <v>51.274390243902452</v>
      </c>
      <c r="T192" s="278">
        <v>51.978829268292692</v>
      </c>
      <c r="U192" s="278">
        <v>52.71485365853659</v>
      </c>
      <c r="V192" s="278">
        <v>53.47375609756098</v>
      </c>
      <c r="W192" s="278">
        <v>54.239536585365862</v>
      </c>
      <c r="X192" s="278">
        <v>54.994341463414635</v>
      </c>
      <c r="Y192" s="278">
        <v>55.705195121951228</v>
      </c>
      <c r="Z192" s="278">
        <v>56.335195121951223</v>
      </c>
      <c r="AA192" s="278">
        <v>56.863975609756103</v>
      </c>
      <c r="AB192" s="278">
        <v>57.285414634146349</v>
      </c>
      <c r="AC192" s="278">
        <v>57.604097560975617</v>
      </c>
      <c r="AD192" s="278">
        <v>57.841365853658544</v>
      </c>
      <c r="AE192" s="278">
        <v>58.03131707317074</v>
      </c>
      <c r="AF192" s="278">
        <v>58.213341463414629</v>
      </c>
      <c r="AG192" s="278">
        <v>58.420048780487811</v>
      </c>
      <c r="AH192" s="278">
        <v>58.664317073170743</v>
      </c>
      <c r="AI192" s="278">
        <v>58.950219512195126</v>
      </c>
      <c r="AJ192" s="278">
        <v>59.26700000000001</v>
      </c>
      <c r="AK192" s="278">
        <v>59.59</v>
      </c>
      <c r="AL192" s="278">
        <v>59.902463414634148</v>
      </c>
      <c r="AM192" s="278">
        <v>60.199902439024399</v>
      </c>
      <c r="AN192" s="278">
        <v>60.482756097560987</v>
      </c>
      <c r="AO192" s="278">
        <v>60.753902439024401</v>
      </c>
      <c r="AP192" s="278">
        <v>61.021073170731718</v>
      </c>
      <c r="AQ192" s="278">
        <v>61.29209756097562</v>
      </c>
      <c r="AR192" s="278">
        <v>61.569365853658539</v>
      </c>
      <c r="AS192" s="278">
        <v>61.856829268292685</v>
      </c>
      <c r="AT192" s="278">
        <v>62.159951219512202</v>
      </c>
      <c r="AU192" s="278">
        <v>62.47534146341463</v>
      </c>
      <c r="AV192" s="278">
        <v>62.799536585365857</v>
      </c>
      <c r="AW192" s="278">
        <v>63.125609756097568</v>
      </c>
      <c r="AX192" s="278">
        <v>63.44507317073171</v>
      </c>
      <c r="AY192" s="278">
        <v>63.744000000000014</v>
      </c>
      <c r="AZ192" s="278">
        <v>64.015902439024387</v>
      </c>
      <c r="BA192" s="278">
        <v>64.255341463414652</v>
      </c>
      <c r="BB192" s="278">
        <v>64.462780487804892</v>
      </c>
      <c r="BC192" s="278">
        <v>64.640243902439025</v>
      </c>
      <c r="BD192" s="278">
        <v>64.795682926829272</v>
      </c>
      <c r="BE192" s="278">
        <v>64.941560975609761</v>
      </c>
      <c r="BF192" s="278">
        <v>65.085853658536578</v>
      </c>
      <c r="BG192" s="278">
        <v>65.234073170731719</v>
      </c>
      <c r="BH192" s="278">
        <v>65.387707317073179</v>
      </c>
    </row>
    <row r="193" spans="1:60" ht="15" x14ac:dyDescent="0.25">
      <c r="A193" s="278" t="s">
        <v>434</v>
      </c>
      <c r="B193" s="278" t="s">
        <v>435</v>
      </c>
      <c r="C193" s="278" t="s">
        <v>85</v>
      </c>
      <c r="D193" s="278" t="s">
        <v>86</v>
      </c>
      <c r="E193" s="278">
        <v>67.680487804878055</v>
      </c>
      <c r="F193" s="278">
        <v>67.778048780487808</v>
      </c>
      <c r="G193" s="278">
        <v>67.426829268292707</v>
      </c>
      <c r="H193" s="278">
        <v>68.375609756097575</v>
      </c>
      <c r="I193" s="278">
        <v>68.629268292682937</v>
      </c>
      <c r="J193" s="278">
        <v>69.42926829268292</v>
      </c>
      <c r="K193" s="278">
        <v>69.826829268292698</v>
      </c>
      <c r="L193" s="278">
        <v>69.424390243902437</v>
      </c>
      <c r="M193" s="278">
        <v>70.219512195121951</v>
      </c>
      <c r="N193" s="278">
        <v>69.719512195121965</v>
      </c>
      <c r="O193" s="278">
        <v>69.868292682926835</v>
      </c>
      <c r="P193" s="278">
        <v>69.612195121951217</v>
      </c>
      <c r="Q193" s="278">
        <v>70.665853658536591</v>
      </c>
      <c r="R193" s="278">
        <v>70.663414634146349</v>
      </c>
      <c r="S193" s="278">
        <v>71.117073170731715</v>
      </c>
      <c r="T193" s="278">
        <v>70.560975609756113</v>
      </c>
      <c r="U193" s="278">
        <v>70.65609756097561</v>
      </c>
      <c r="V193" s="278">
        <v>70.402439024390247</v>
      </c>
      <c r="W193" s="278">
        <v>70.351219512195144</v>
      </c>
      <c r="X193" s="278">
        <v>70.751219512195135</v>
      </c>
      <c r="Y193" s="278">
        <v>70.097560975609753</v>
      </c>
      <c r="Z193" s="278">
        <v>71.051219512195132</v>
      </c>
      <c r="AA193" s="278">
        <v>71.10243902439025</v>
      </c>
      <c r="AB193" s="278">
        <v>71</v>
      </c>
      <c r="AC193" s="278">
        <v>70.8</v>
      </c>
      <c r="AD193" s="278">
        <v>70.548780487804891</v>
      </c>
      <c r="AE193" s="278">
        <v>70.848780487804888</v>
      </c>
      <c r="AF193" s="278">
        <v>70.897560975609764</v>
      </c>
      <c r="AG193" s="278">
        <v>71.331707317073182</v>
      </c>
      <c r="AH193" s="278">
        <v>71.043902439024393</v>
      </c>
      <c r="AI193" s="278">
        <v>70.890243902439025</v>
      </c>
      <c r="AJ193" s="278">
        <v>70.587804878048786</v>
      </c>
      <c r="AK193" s="278">
        <v>71.090243902439042</v>
      </c>
      <c r="AL193" s="278">
        <v>71.595121951219525</v>
      </c>
      <c r="AM193" s="278">
        <v>71.695121951219519</v>
      </c>
      <c r="AN193" s="278">
        <v>71.892682926829266</v>
      </c>
      <c r="AO193" s="278">
        <v>72.246341463414637</v>
      </c>
      <c r="AP193" s="278">
        <v>72.646341463414643</v>
      </c>
      <c r="AQ193" s="278">
        <v>72.997560975609773</v>
      </c>
      <c r="AR193" s="278">
        <v>73.043902439024407</v>
      </c>
      <c r="AS193" s="278">
        <v>73.748780487804879</v>
      </c>
      <c r="AT193" s="278">
        <v>74.2</v>
      </c>
      <c r="AU193" s="278">
        <v>74.497560975609773</v>
      </c>
      <c r="AV193" s="278">
        <v>74.597560975609767</v>
      </c>
      <c r="AW193" s="278">
        <v>74.846341463414646</v>
      </c>
      <c r="AX193" s="278">
        <v>74.995121951219517</v>
      </c>
      <c r="AY193" s="278">
        <v>75.143902439024401</v>
      </c>
      <c r="AZ193" s="278">
        <v>75.243902439024396</v>
      </c>
      <c r="BA193" s="278">
        <v>75.543902439024407</v>
      </c>
      <c r="BB193" s="278">
        <v>75.695121951219519</v>
      </c>
      <c r="BC193" s="278">
        <v>76.246341463414637</v>
      </c>
      <c r="BD193" s="278">
        <v>76.695121951219519</v>
      </c>
      <c r="BE193" s="278">
        <v>76.746341463414637</v>
      </c>
      <c r="BF193" s="278">
        <v>77</v>
      </c>
      <c r="BG193" s="278">
        <v>77.60243902439025</v>
      </c>
      <c r="BH193" s="278">
        <v>78.204878048780486</v>
      </c>
    </row>
    <row r="194" spans="1:60" ht="15" x14ac:dyDescent="0.25">
      <c r="A194" s="278" t="s">
        <v>615</v>
      </c>
      <c r="B194" s="278" t="s">
        <v>616</v>
      </c>
      <c r="C194" s="278" t="s">
        <v>85</v>
      </c>
      <c r="D194" s="278" t="s">
        <v>86</v>
      </c>
      <c r="E194" s="278">
        <v>38.790779459321591</v>
      </c>
      <c r="F194" s="278">
        <v>39.239021124602573</v>
      </c>
      <c r="G194" s="278">
        <v>39.682554395557126</v>
      </c>
      <c r="H194" s="278">
        <v>40.120986496517332</v>
      </c>
      <c r="I194" s="278">
        <v>40.55529280301684</v>
      </c>
      <c r="J194" s="278">
        <v>40.988619906285493</v>
      </c>
      <c r="K194" s="278">
        <v>41.424697866912851</v>
      </c>
      <c r="L194" s="278">
        <v>41.866285832054416</v>
      </c>
      <c r="M194" s="278">
        <v>42.314758620673814</v>
      </c>
      <c r="N194" s="278">
        <v>42.769602202958389</v>
      </c>
      <c r="O194" s="278">
        <v>43.230389515978025</v>
      </c>
      <c r="P194" s="278">
        <v>43.697156775069971</v>
      </c>
      <c r="Q194" s="278">
        <v>44.166403980084198</v>
      </c>
      <c r="R194" s="278">
        <v>44.633436830197127</v>
      </c>
      <c r="S194" s="278">
        <v>45.093513608115678</v>
      </c>
      <c r="T194" s="278">
        <v>45.541693975511343</v>
      </c>
      <c r="U194" s="278">
        <v>45.973665270733861</v>
      </c>
      <c r="V194" s="278">
        <v>46.385981549026454</v>
      </c>
      <c r="W194" s="278">
        <v>46.776440265405853</v>
      </c>
      <c r="X194" s="278">
        <v>47.14308785096091</v>
      </c>
      <c r="Y194" s="278">
        <v>47.484046928732759</v>
      </c>
      <c r="Z194" s="278">
        <v>47.79831064643875</v>
      </c>
      <c r="AA194" s="278">
        <v>48.087060278069579</v>
      </c>
      <c r="AB194" s="278">
        <v>48.349889285110379</v>
      </c>
      <c r="AC194" s="278">
        <v>48.585695733069798</v>
      </c>
      <c r="AD194" s="278">
        <v>48.790954400538006</v>
      </c>
      <c r="AE194" s="278">
        <v>48.962927085066077</v>
      </c>
      <c r="AF194" s="278">
        <v>49.102209752829033</v>
      </c>
      <c r="AG194" s="278">
        <v>49.212303814500558</v>
      </c>
      <c r="AH194" s="278">
        <v>49.299839422387201</v>
      </c>
      <c r="AI194" s="278">
        <v>49.369497054799112</v>
      </c>
      <c r="AJ194" s="278">
        <v>49.424299852688996</v>
      </c>
      <c r="AK194" s="278">
        <v>49.470906293355924</v>
      </c>
      <c r="AL194" s="278">
        <v>49.517965350062283</v>
      </c>
      <c r="AM194" s="278">
        <v>49.575082899539296</v>
      </c>
      <c r="AN194" s="278">
        <v>49.652371648725463</v>
      </c>
      <c r="AO194" s="278">
        <v>49.760892132260551</v>
      </c>
      <c r="AP194" s="278">
        <v>49.910061139654587</v>
      </c>
      <c r="AQ194" s="278">
        <v>50.110126603143421</v>
      </c>
      <c r="AR194" s="278">
        <v>50.371101044102772</v>
      </c>
      <c r="AS194" s="278">
        <v>50.707751430168464</v>
      </c>
      <c r="AT194" s="278">
        <v>51.131603393677388</v>
      </c>
      <c r="AU194" s="278">
        <v>51.638124578324039</v>
      </c>
      <c r="AV194" s="278">
        <v>52.216034197983255</v>
      </c>
      <c r="AW194" s="278">
        <v>52.851812955882124</v>
      </c>
      <c r="AX194" s="278">
        <v>53.528502832426355</v>
      </c>
      <c r="AY194" s="278">
        <v>54.228287121549521</v>
      </c>
      <c r="AZ194" s="278">
        <v>54.932130365888391</v>
      </c>
      <c r="BA194" s="278">
        <v>55.622574647054819</v>
      </c>
      <c r="BB194" s="278">
        <v>56.286099816946511</v>
      </c>
      <c r="BC194" s="278">
        <v>56.912184657635088</v>
      </c>
      <c r="BD194" s="278">
        <v>57.496325757145719</v>
      </c>
      <c r="BE194" s="278">
        <v>58.044477345004736</v>
      </c>
      <c r="BF194" s="278">
        <v>58.561648344417556</v>
      </c>
      <c r="BG194" s="278">
        <v>59.047516166744046</v>
      </c>
      <c r="BH194" s="278">
        <v>59.502810221952736</v>
      </c>
    </row>
    <row r="195" spans="1:60" ht="15" x14ac:dyDescent="0.25">
      <c r="A195" s="278" t="s">
        <v>436</v>
      </c>
      <c r="B195" s="278" t="s">
        <v>437</v>
      </c>
      <c r="C195" s="278" t="s">
        <v>85</v>
      </c>
      <c r="D195" s="278" t="s">
        <v>86</v>
      </c>
      <c r="E195" s="278">
        <v>68.719609756097569</v>
      </c>
      <c r="F195" s="278">
        <v>68.943170731707326</v>
      </c>
      <c r="G195" s="278">
        <v>69.145439024390257</v>
      </c>
      <c r="H195" s="278">
        <v>69.356000000000009</v>
      </c>
      <c r="I195" s="278">
        <v>69.59329268292683</v>
      </c>
      <c r="J195" s="278">
        <v>69.870756097560985</v>
      </c>
      <c r="K195" s="278">
        <v>70.186707317073186</v>
      </c>
      <c r="L195" s="278">
        <v>70.523512195121967</v>
      </c>
      <c r="M195" s="278">
        <v>70.864146341463425</v>
      </c>
      <c r="N195" s="278">
        <v>71.202609756097573</v>
      </c>
      <c r="O195" s="278">
        <v>71.535536585365861</v>
      </c>
      <c r="P195" s="278">
        <v>71.859097560975613</v>
      </c>
      <c r="Q195" s="278">
        <v>72.169463414634151</v>
      </c>
      <c r="R195" s="278">
        <v>72.464731707317085</v>
      </c>
      <c r="S195" s="278">
        <v>72.73790243902441</v>
      </c>
      <c r="T195" s="278">
        <v>72.982463414634168</v>
      </c>
      <c r="U195" s="278">
        <v>73.190829268292688</v>
      </c>
      <c r="V195" s="278">
        <v>73.361317073170738</v>
      </c>
      <c r="W195" s="278">
        <v>73.498731707317077</v>
      </c>
      <c r="X195" s="278">
        <v>73.606439024390241</v>
      </c>
      <c r="Y195" s="278">
        <v>73.700243902439027</v>
      </c>
      <c r="Z195" s="278">
        <v>73.797463414634166</v>
      </c>
      <c r="AA195" s="278">
        <v>73.908585365853668</v>
      </c>
      <c r="AB195" s="278">
        <v>74.03663414634147</v>
      </c>
      <c r="AC195" s="278">
        <v>74.177634146341461</v>
      </c>
      <c r="AD195" s="278">
        <v>74.309195121951234</v>
      </c>
      <c r="AE195" s="278">
        <v>74.40039024390245</v>
      </c>
      <c r="AF195" s="278">
        <v>74.430975609756118</v>
      </c>
      <c r="AG195" s="278">
        <v>74.394097560975624</v>
      </c>
      <c r="AH195" s="278">
        <v>74.298951219512205</v>
      </c>
      <c r="AI195" s="278">
        <v>74.169170731707325</v>
      </c>
      <c r="AJ195" s="278">
        <v>74.038804878048794</v>
      </c>
      <c r="AK195" s="278">
        <v>73.946365853658548</v>
      </c>
      <c r="AL195" s="278">
        <v>73.920878048780494</v>
      </c>
      <c r="AM195" s="278">
        <v>73.9769024390244</v>
      </c>
      <c r="AN195" s="278">
        <v>74.12507317073171</v>
      </c>
      <c r="AO195" s="278">
        <v>74.362487804878057</v>
      </c>
      <c r="AP195" s="278">
        <v>74.666634146341465</v>
      </c>
      <c r="AQ195" s="278">
        <v>75.011414634146334</v>
      </c>
      <c r="AR195" s="278">
        <v>75.381170731707314</v>
      </c>
      <c r="AS195" s="278">
        <v>76.689268292682939</v>
      </c>
      <c r="AT195" s="278">
        <v>77.066829268292707</v>
      </c>
      <c r="AU195" s="278">
        <v>77.760487804878053</v>
      </c>
      <c r="AV195" s="278">
        <v>78.071219512195128</v>
      </c>
      <c r="AW195" s="278">
        <v>78.175853658536582</v>
      </c>
      <c r="AX195" s="278">
        <v>78.296097560975625</v>
      </c>
      <c r="AY195" s="278">
        <v>78.416341463414639</v>
      </c>
      <c r="AZ195" s="278">
        <v>78.425853658536596</v>
      </c>
      <c r="BA195" s="278">
        <v>77.903487804878054</v>
      </c>
      <c r="BB195" s="278">
        <v>78.149804878048784</v>
      </c>
      <c r="BC195" s="278">
        <v>78.40817073170733</v>
      </c>
      <c r="BD195" s="278">
        <v>78.671195121951229</v>
      </c>
      <c r="BE195" s="278">
        <v>78.92641463414634</v>
      </c>
      <c r="BF195" s="278">
        <v>79.167390243902446</v>
      </c>
      <c r="BG195" s="278">
        <v>79.390121951219527</v>
      </c>
      <c r="BH195" s="278">
        <v>79.59612195121953</v>
      </c>
    </row>
    <row r="196" spans="1:60" ht="15" x14ac:dyDescent="0.25">
      <c r="A196" s="278" t="s">
        <v>617</v>
      </c>
      <c r="B196" s="278" t="s">
        <v>438</v>
      </c>
      <c r="C196" s="278" t="s">
        <v>85</v>
      </c>
      <c r="D196" s="278" t="s">
        <v>86</v>
      </c>
      <c r="E196" s="278">
        <v>51.077170731707326</v>
      </c>
      <c r="F196" s="278">
        <v>51.438243902439027</v>
      </c>
      <c r="G196" s="278">
        <v>51.82531707317073</v>
      </c>
      <c r="H196" s="278">
        <v>52.345048780487808</v>
      </c>
      <c r="I196" s="278">
        <v>53.054878048780495</v>
      </c>
      <c r="J196" s="278">
        <v>53.966951219512197</v>
      </c>
      <c r="K196" s="278">
        <v>55.04121951219512</v>
      </c>
      <c r="L196" s="278">
        <v>56.17370731707318</v>
      </c>
      <c r="M196" s="278">
        <v>57.277146341463421</v>
      </c>
      <c r="N196" s="278">
        <v>58.319439024390256</v>
      </c>
      <c r="O196" s="278">
        <v>59.282634146341472</v>
      </c>
      <c r="P196" s="278">
        <v>60.164756097560982</v>
      </c>
      <c r="Q196" s="278">
        <v>60.9859024390244</v>
      </c>
      <c r="R196" s="278">
        <v>61.760609756097566</v>
      </c>
      <c r="S196" s="278">
        <v>62.488439024390253</v>
      </c>
      <c r="T196" s="278">
        <v>63.1648536585366</v>
      </c>
      <c r="U196" s="278">
        <v>63.786390243902446</v>
      </c>
      <c r="V196" s="278">
        <v>64.35197560975611</v>
      </c>
      <c r="W196" s="278">
        <v>64.864097560975623</v>
      </c>
      <c r="X196" s="278">
        <v>65.327243902439037</v>
      </c>
      <c r="Y196" s="278">
        <v>65.745414634146343</v>
      </c>
      <c r="Z196" s="278">
        <v>66.125195121951222</v>
      </c>
      <c r="AA196" s="278">
        <v>66.473024390243907</v>
      </c>
      <c r="AB196" s="278">
        <v>66.797414634146349</v>
      </c>
      <c r="AC196" s="278">
        <v>67.105707317073168</v>
      </c>
      <c r="AD196" s="278">
        <v>67.427243902439031</v>
      </c>
      <c r="AE196" s="278">
        <v>67.799317073170727</v>
      </c>
      <c r="AF196" s="278">
        <v>68.218804878048786</v>
      </c>
      <c r="AG196" s="278">
        <v>68.657682926829267</v>
      </c>
      <c r="AH196" s="278">
        <v>69.073487804878056</v>
      </c>
      <c r="AI196" s="278">
        <v>69.344317073170728</v>
      </c>
      <c r="AJ196" s="278">
        <v>69.325317073170737</v>
      </c>
      <c r="AK196" s="278">
        <v>68.951707317073172</v>
      </c>
      <c r="AL196" s="278">
        <v>68.230268292682936</v>
      </c>
      <c r="AM196" s="278">
        <v>67.228219512195139</v>
      </c>
      <c r="AN196" s="278">
        <v>66.117292682926845</v>
      </c>
      <c r="AO196" s="278">
        <v>65.124195121951217</v>
      </c>
      <c r="AP196" s="278">
        <v>64.441951219512191</v>
      </c>
      <c r="AQ196" s="278">
        <v>64.191512195121959</v>
      </c>
      <c r="AR196" s="278">
        <v>64.395268292682928</v>
      </c>
      <c r="AS196" s="278">
        <v>64.979560975609758</v>
      </c>
      <c r="AT196" s="278">
        <v>65.792146341463422</v>
      </c>
      <c r="AU196" s="278">
        <v>66.621780487804898</v>
      </c>
      <c r="AV196" s="278">
        <v>67.308707317073171</v>
      </c>
      <c r="AW196" s="278">
        <v>67.798292682926842</v>
      </c>
      <c r="AX196" s="278">
        <v>68.094463414634163</v>
      </c>
      <c r="AY196" s="278">
        <v>68.259731707317087</v>
      </c>
      <c r="AZ196" s="278">
        <v>68.408731707317074</v>
      </c>
      <c r="BA196" s="278">
        <v>68.629048780487807</v>
      </c>
      <c r="BB196" s="278">
        <v>68.937243902439022</v>
      </c>
      <c r="BC196" s="278">
        <v>69.327317073170732</v>
      </c>
      <c r="BD196" s="278">
        <v>69.769268292682938</v>
      </c>
      <c r="BE196" s="278">
        <v>70.209609756097578</v>
      </c>
      <c r="BF196" s="278">
        <v>70.607878048780492</v>
      </c>
      <c r="BG196" s="278">
        <v>70.952073170731722</v>
      </c>
      <c r="BH196" s="278">
        <v>71.23875609756098</v>
      </c>
    </row>
    <row r="197" spans="1:60" ht="15" x14ac:dyDescent="0.25">
      <c r="A197" s="278" t="s">
        <v>439</v>
      </c>
      <c r="B197" s="278" t="s">
        <v>440</v>
      </c>
      <c r="C197" s="278" t="s">
        <v>85</v>
      </c>
      <c r="D197" s="278" t="s">
        <v>86</v>
      </c>
      <c r="E197" s="278">
        <v>62.808926829268309</v>
      </c>
      <c r="F197" s="278">
        <v>63.252365853658539</v>
      </c>
      <c r="G197" s="278">
        <v>63.694146341463423</v>
      </c>
      <c r="H197" s="278">
        <v>64.132292682926845</v>
      </c>
      <c r="I197" s="278">
        <v>64.563853658536587</v>
      </c>
      <c r="J197" s="278">
        <v>64.989463414634159</v>
      </c>
      <c r="K197" s="278">
        <v>65.406268292682938</v>
      </c>
      <c r="L197" s="278">
        <v>65.816829268292693</v>
      </c>
      <c r="M197" s="278">
        <v>66.22165853658538</v>
      </c>
      <c r="N197" s="278">
        <v>66.62175609756099</v>
      </c>
      <c r="O197" s="278">
        <v>67.073170731707322</v>
      </c>
      <c r="P197" s="278">
        <v>66.770731707317083</v>
      </c>
      <c r="Q197" s="278">
        <v>68.324390243902442</v>
      </c>
      <c r="R197" s="278">
        <v>67.524390243902445</v>
      </c>
      <c r="S197" s="278">
        <v>68.019512195121962</v>
      </c>
      <c r="T197" s="278">
        <v>68.309756097560978</v>
      </c>
      <c r="U197" s="278">
        <v>68.860975609756096</v>
      </c>
      <c r="V197" s="278">
        <v>70.012195121951223</v>
      </c>
      <c r="W197" s="278">
        <v>70.317073170731717</v>
      </c>
      <c r="X197" s="278">
        <v>71.168292682926847</v>
      </c>
      <c r="Y197" s="278">
        <v>71.214634146341467</v>
      </c>
      <c r="Z197" s="278">
        <v>71.614634146341473</v>
      </c>
      <c r="AA197" s="278">
        <v>72.41463414634147</v>
      </c>
      <c r="AB197" s="278">
        <v>72.265853658536599</v>
      </c>
      <c r="AC197" s="278">
        <v>72.51463414634145</v>
      </c>
      <c r="AD197" s="278">
        <v>72.814634146341476</v>
      </c>
      <c r="AE197" s="278">
        <v>73.265853658536585</v>
      </c>
      <c r="AF197" s="278">
        <v>73.665853658536591</v>
      </c>
      <c r="AG197" s="278">
        <v>73.714634146341467</v>
      </c>
      <c r="AH197" s="278">
        <v>74.265853658536599</v>
      </c>
      <c r="AI197" s="278">
        <v>73.965853658536588</v>
      </c>
      <c r="AJ197" s="278">
        <v>74.014634146341464</v>
      </c>
      <c r="AK197" s="278">
        <v>74.312195121951234</v>
      </c>
      <c r="AL197" s="278">
        <v>74.512195121951223</v>
      </c>
      <c r="AM197" s="278">
        <v>74.91463414634147</v>
      </c>
      <c r="AN197" s="278">
        <v>75.31219512195122</v>
      </c>
      <c r="AO197" s="278">
        <v>75.260975609756116</v>
      </c>
      <c r="AP197" s="278">
        <v>75.412195121951228</v>
      </c>
      <c r="AQ197" s="278">
        <v>75.712195121951225</v>
      </c>
      <c r="AR197" s="278">
        <v>75.963414634146346</v>
      </c>
      <c r="AS197" s="278">
        <v>76.314634146341476</v>
      </c>
      <c r="AT197" s="278">
        <v>76.81463414634149</v>
      </c>
      <c r="AU197" s="278">
        <v>77.065853658536597</v>
      </c>
      <c r="AV197" s="278">
        <v>77.219512195121965</v>
      </c>
      <c r="AW197" s="278">
        <v>77.670731707317088</v>
      </c>
      <c r="AX197" s="278">
        <v>78.070731707317094</v>
      </c>
      <c r="AY197" s="278">
        <v>78.419512195121953</v>
      </c>
      <c r="AZ197" s="278">
        <v>78.321951219512201</v>
      </c>
      <c r="BA197" s="278">
        <v>78.524390243902459</v>
      </c>
      <c r="BB197" s="278">
        <v>78.72682926829269</v>
      </c>
      <c r="BC197" s="278">
        <v>79.026829268292687</v>
      </c>
      <c r="BD197" s="278">
        <v>80.470731707317086</v>
      </c>
      <c r="BE197" s="278">
        <v>80.373170731707319</v>
      </c>
      <c r="BF197" s="278">
        <v>80.721951219512206</v>
      </c>
      <c r="BG197" s="278">
        <v>81.121951219512212</v>
      </c>
      <c r="BH197" s="278">
        <v>81.521951219512204</v>
      </c>
    </row>
    <row r="198" spans="1:60" ht="15" x14ac:dyDescent="0.25">
      <c r="A198" s="278" t="s">
        <v>441</v>
      </c>
      <c r="B198" s="278" t="s">
        <v>442</v>
      </c>
      <c r="C198" s="278" t="s">
        <v>85</v>
      </c>
      <c r="D198" s="278" t="s">
        <v>86</v>
      </c>
      <c r="E198" s="278">
        <v>63.793707317073185</v>
      </c>
      <c r="F198" s="278">
        <v>64.018268292682933</v>
      </c>
      <c r="G198" s="278">
        <v>64.226902439024386</v>
      </c>
      <c r="H198" s="278">
        <v>64.411048780487818</v>
      </c>
      <c r="I198" s="278">
        <v>64.570219512195123</v>
      </c>
      <c r="J198" s="278">
        <v>64.70780487804879</v>
      </c>
      <c r="K198" s="278">
        <v>64.83573170731708</v>
      </c>
      <c r="L198" s="278">
        <v>64.966463414634148</v>
      </c>
      <c r="M198" s="278">
        <v>65.108951219512193</v>
      </c>
      <c r="N198" s="278">
        <v>65.265731707317073</v>
      </c>
      <c r="O198" s="278">
        <v>65.433390243902451</v>
      </c>
      <c r="P198" s="278">
        <v>65.606512195121965</v>
      </c>
      <c r="Q198" s="278">
        <v>65.775219512195136</v>
      </c>
      <c r="R198" s="278">
        <v>65.932097560975606</v>
      </c>
      <c r="S198" s="278">
        <v>66.076146341463414</v>
      </c>
      <c r="T198" s="278">
        <v>66.206902439024404</v>
      </c>
      <c r="U198" s="278">
        <v>66.325804878048785</v>
      </c>
      <c r="V198" s="278">
        <v>66.438780487804891</v>
      </c>
      <c r="W198" s="278">
        <v>66.549756097560987</v>
      </c>
      <c r="X198" s="278">
        <v>66.660707317073175</v>
      </c>
      <c r="Y198" s="278">
        <v>66.771097560975619</v>
      </c>
      <c r="Z198" s="278">
        <v>66.878951219512203</v>
      </c>
      <c r="AA198" s="278">
        <v>66.983780487804879</v>
      </c>
      <c r="AB198" s="278">
        <v>67.086585365853665</v>
      </c>
      <c r="AC198" s="278">
        <v>67.188878048780495</v>
      </c>
      <c r="AD198" s="278">
        <v>67.295195121951224</v>
      </c>
      <c r="AE198" s="278">
        <v>67.411000000000001</v>
      </c>
      <c r="AF198" s="278">
        <v>67.5398536585366</v>
      </c>
      <c r="AG198" s="278">
        <v>67.683243902439031</v>
      </c>
      <c r="AH198" s="278">
        <v>67.842170731707327</v>
      </c>
      <c r="AI198" s="278">
        <v>68.012609756097561</v>
      </c>
      <c r="AJ198" s="278">
        <v>68.191048780487819</v>
      </c>
      <c r="AK198" s="278">
        <v>68.370463414634145</v>
      </c>
      <c r="AL198" s="278">
        <v>68.550853658536582</v>
      </c>
      <c r="AM198" s="278">
        <v>68.730756097560985</v>
      </c>
      <c r="AN198" s="278">
        <v>68.915219512195122</v>
      </c>
      <c r="AO198" s="278">
        <v>69.112804878048792</v>
      </c>
      <c r="AP198" s="278">
        <v>69.327048780487814</v>
      </c>
      <c r="AQ198" s="278">
        <v>69.561463414634147</v>
      </c>
      <c r="AR198" s="278">
        <v>69.812536585365862</v>
      </c>
      <c r="AS198" s="278">
        <v>70.074682926829269</v>
      </c>
      <c r="AT198" s="278">
        <v>70.339853658536583</v>
      </c>
      <c r="AU198" s="278">
        <v>70.597439024390269</v>
      </c>
      <c r="AV198" s="278">
        <v>70.842390243902443</v>
      </c>
      <c r="AW198" s="278">
        <v>71.071170731707326</v>
      </c>
      <c r="AX198" s="278">
        <v>71.285804878048779</v>
      </c>
      <c r="AY198" s="278">
        <v>71.491341463414642</v>
      </c>
      <c r="AZ198" s="278">
        <v>71.693804878048795</v>
      </c>
      <c r="BA198" s="278">
        <v>71.896780487804875</v>
      </c>
      <c r="BB198" s="278">
        <v>72.09975609756097</v>
      </c>
      <c r="BC198" s="278">
        <v>72.298243902439026</v>
      </c>
      <c r="BD198" s="278">
        <v>72.485170731707328</v>
      </c>
      <c r="BE198" s="278">
        <v>72.654512195121967</v>
      </c>
      <c r="BF198" s="278">
        <v>72.803756097560992</v>
      </c>
      <c r="BG198" s="278">
        <v>72.932414634146355</v>
      </c>
      <c r="BH198" s="278">
        <v>73.042975609756098</v>
      </c>
    </row>
    <row r="199" spans="1:60" ht="15" x14ac:dyDescent="0.25">
      <c r="A199" s="278" t="s">
        <v>549</v>
      </c>
      <c r="B199" s="278" t="s">
        <v>550</v>
      </c>
      <c r="C199" s="278" t="s">
        <v>85</v>
      </c>
      <c r="D199" s="278" t="s">
        <v>86</v>
      </c>
      <c r="E199" s="278"/>
      <c r="F199" s="278"/>
      <c r="G199" s="278"/>
      <c r="H199" s="278"/>
      <c r="I199" s="278"/>
      <c r="J199" s="278"/>
      <c r="K199" s="278"/>
      <c r="L199" s="278"/>
      <c r="M199" s="278"/>
      <c r="N199" s="278"/>
      <c r="O199" s="278"/>
      <c r="P199" s="278"/>
      <c r="Q199" s="278"/>
      <c r="R199" s="278"/>
      <c r="S199" s="278"/>
      <c r="T199" s="278"/>
      <c r="U199" s="278"/>
      <c r="V199" s="278"/>
      <c r="W199" s="278"/>
      <c r="X199" s="278"/>
      <c r="Y199" s="278"/>
      <c r="Z199" s="278"/>
      <c r="AA199" s="278"/>
      <c r="AB199" s="278"/>
      <c r="AC199" s="278"/>
      <c r="AD199" s="278"/>
      <c r="AE199" s="278"/>
      <c r="AF199" s="278"/>
      <c r="AG199" s="278"/>
      <c r="AH199" s="278"/>
      <c r="AI199" s="278">
        <v>68.052878048780485</v>
      </c>
      <c r="AJ199" s="278">
        <v>68.394024390243914</v>
      </c>
      <c r="AK199" s="278">
        <v>68.716048780487824</v>
      </c>
      <c r="AL199" s="278">
        <v>69.025414634146358</v>
      </c>
      <c r="AM199" s="278">
        <v>69.324634146341467</v>
      </c>
      <c r="AN199" s="278">
        <v>69.611756097560971</v>
      </c>
      <c r="AO199" s="278">
        <v>69.883804878048778</v>
      </c>
      <c r="AP199" s="278">
        <v>70.135341463414633</v>
      </c>
      <c r="AQ199" s="278">
        <v>70.3639024390244</v>
      </c>
      <c r="AR199" s="278">
        <v>70.57048780487807</v>
      </c>
      <c r="AS199" s="278">
        <v>70.760097560975609</v>
      </c>
      <c r="AT199" s="278">
        <v>70.935682926829287</v>
      </c>
      <c r="AU199" s="278">
        <v>71.103682926829265</v>
      </c>
      <c r="AV199" s="278">
        <v>71.269121951219518</v>
      </c>
      <c r="AW199" s="278">
        <v>71.435000000000002</v>
      </c>
      <c r="AX199" s="278">
        <v>71.603853658536579</v>
      </c>
      <c r="AY199" s="278">
        <v>71.773756097560977</v>
      </c>
      <c r="AZ199" s="278">
        <v>71.943756097560993</v>
      </c>
      <c r="BA199" s="278">
        <v>72.112390243902439</v>
      </c>
      <c r="BB199" s="278">
        <v>72.280146341463436</v>
      </c>
      <c r="BC199" s="278">
        <v>72.447000000000017</v>
      </c>
      <c r="BD199" s="278">
        <v>72.615365853658545</v>
      </c>
      <c r="BE199" s="278">
        <v>72.784707317073185</v>
      </c>
      <c r="BF199" s="278">
        <v>72.955463414634153</v>
      </c>
      <c r="BG199" s="278">
        <v>73.128121951219526</v>
      </c>
      <c r="BH199" s="278">
        <v>73.301682926829272</v>
      </c>
    </row>
    <row r="200" spans="1:60" ht="15" x14ac:dyDescent="0.25">
      <c r="A200" s="278" t="s">
        <v>443</v>
      </c>
      <c r="B200" s="278" t="s">
        <v>444</v>
      </c>
      <c r="C200" s="278" t="s">
        <v>85</v>
      </c>
      <c r="D200" s="278" t="s">
        <v>86</v>
      </c>
      <c r="E200" s="278">
        <v>53.670065571836176</v>
      </c>
      <c r="F200" s="278">
        <v>54.14033352498685</v>
      </c>
      <c r="G200" s="278">
        <v>54.607867923617974</v>
      </c>
      <c r="H200" s="278">
        <v>55.070157578911498</v>
      </c>
      <c r="I200" s="278">
        <v>55.52572445077714</v>
      </c>
      <c r="J200" s="278">
        <v>55.97287601901148</v>
      </c>
      <c r="K200" s="278">
        <v>56.413830609492464</v>
      </c>
      <c r="L200" s="278">
        <v>56.849252901055763</v>
      </c>
      <c r="M200" s="278">
        <v>57.278194537211832</v>
      </c>
      <c r="N200" s="278">
        <v>57.699653772700223</v>
      </c>
      <c r="O200" s="278">
        <v>58.1132948102683</v>
      </c>
      <c r="P200" s="278">
        <v>58.517986800444497</v>
      </c>
      <c r="Q200" s="278">
        <v>58.914162514526936</v>
      </c>
      <c r="R200" s="278">
        <v>59.301655009988693</v>
      </c>
      <c r="S200" s="278">
        <v>59.681329497518433</v>
      </c>
      <c r="T200" s="278">
        <v>60.053899085276477</v>
      </c>
      <c r="U200" s="278">
        <v>60.419312950031433</v>
      </c>
      <c r="V200" s="278">
        <v>60.775170555103934</v>
      </c>
      <c r="W200" s="278">
        <v>61.11860687207664</v>
      </c>
      <c r="X200" s="278">
        <v>61.445705040166679</v>
      </c>
      <c r="Y200" s="278">
        <v>61.745775162204502</v>
      </c>
      <c r="Z200" s="278">
        <v>62.008640341612896</v>
      </c>
      <c r="AA200" s="278">
        <v>62.23091624790468</v>
      </c>
      <c r="AB200" s="278">
        <v>62.414990533507755</v>
      </c>
      <c r="AC200" s="278">
        <v>62.565317120926125</v>
      </c>
      <c r="AD200" s="278">
        <v>62.696110605080136</v>
      </c>
      <c r="AE200" s="278">
        <v>62.824553812159465</v>
      </c>
      <c r="AF200" s="278">
        <v>63.210360258946039</v>
      </c>
      <c r="AG200" s="278">
        <v>63.144331628444995</v>
      </c>
      <c r="AH200" s="278">
        <v>63.361497436166978</v>
      </c>
      <c r="AI200" s="278">
        <v>63.674160048765167</v>
      </c>
      <c r="AJ200" s="278">
        <v>63.925974183825005</v>
      </c>
      <c r="AK200" s="278">
        <v>64.251014809957724</v>
      </c>
      <c r="AL200" s="278">
        <v>64.582722366434396</v>
      </c>
      <c r="AM200" s="278">
        <v>64.91249115130708</v>
      </c>
      <c r="AN200" s="278">
        <v>65.298906824885108</v>
      </c>
      <c r="AO200" s="278">
        <v>65.547826090717365</v>
      </c>
      <c r="AP200" s="278">
        <v>65.85606776262442</v>
      </c>
      <c r="AQ200" s="278">
        <v>66.162405128440383</v>
      </c>
      <c r="AR200" s="278">
        <v>66.494326283806842</v>
      </c>
      <c r="AS200" s="278">
        <v>66.762204373019131</v>
      </c>
      <c r="AT200" s="278">
        <v>67.0634195023827</v>
      </c>
      <c r="AU200" s="278">
        <v>67.356790515998071</v>
      </c>
      <c r="AV200" s="278">
        <v>67.646851156811564</v>
      </c>
      <c r="AW200" s="278">
        <v>67.933527051493002</v>
      </c>
      <c r="AX200" s="278">
        <v>68.225794014193923</v>
      </c>
      <c r="AY200" s="278">
        <v>68.497773930515251</v>
      </c>
      <c r="AZ200" s="278">
        <v>68.776232403914094</v>
      </c>
      <c r="BA200" s="278">
        <v>69.052081837272269</v>
      </c>
      <c r="BB200" s="278">
        <v>69.323774369935109</v>
      </c>
      <c r="BC200" s="278">
        <v>69.58940877277962</v>
      </c>
      <c r="BD200" s="278">
        <v>69.845906367535065</v>
      </c>
      <c r="BE200" s="278">
        <v>70.091126234830952</v>
      </c>
      <c r="BF200" s="278">
        <v>70.324110455603503</v>
      </c>
      <c r="BG200" s="278">
        <v>70.544023692501199</v>
      </c>
      <c r="BH200" s="278">
        <v>70.752542022643595</v>
      </c>
    </row>
    <row r="201" spans="1:60" ht="15" x14ac:dyDescent="0.25">
      <c r="A201" s="278" t="s">
        <v>618</v>
      </c>
      <c r="B201" s="278" t="s">
        <v>619</v>
      </c>
      <c r="C201" s="278" t="s">
        <v>85</v>
      </c>
      <c r="D201" s="278" t="s">
        <v>86</v>
      </c>
      <c r="E201" s="278">
        <v>68.72912546153465</v>
      </c>
      <c r="F201" s="278">
        <v>69.135468828399979</v>
      </c>
      <c r="G201" s="278">
        <v>69.144482498123139</v>
      </c>
      <c r="H201" s="278">
        <v>69.357796366231653</v>
      </c>
      <c r="I201" s="278">
        <v>69.773133652626299</v>
      </c>
      <c r="J201" s="278">
        <v>69.868940015505686</v>
      </c>
      <c r="K201" s="278">
        <v>70.121710638694935</v>
      </c>
      <c r="L201" s="278">
        <v>70.371166130363704</v>
      </c>
      <c r="M201" s="278">
        <v>70.30124012225987</v>
      </c>
      <c r="N201" s="278">
        <v>70.505039471517648</v>
      </c>
      <c r="O201" s="278">
        <v>70.829418920410419</v>
      </c>
      <c r="P201" s="278">
        <v>71.104313985664064</v>
      </c>
      <c r="Q201" s="278">
        <v>71.341136414525963</v>
      </c>
      <c r="R201" s="278">
        <v>71.502033936222446</v>
      </c>
      <c r="S201" s="278">
        <v>71.880949417444313</v>
      </c>
      <c r="T201" s="278">
        <v>72.228988393440545</v>
      </c>
      <c r="U201" s="278">
        <v>72.464305729524014</v>
      </c>
      <c r="V201" s="278">
        <v>72.803726310382402</v>
      </c>
      <c r="W201" s="278">
        <v>72.939540128989677</v>
      </c>
      <c r="X201" s="278">
        <v>73.233113944555171</v>
      </c>
      <c r="Y201" s="278">
        <v>73.264507763471528</v>
      </c>
      <c r="Z201" s="278">
        <v>73.582241129013227</v>
      </c>
      <c r="AA201" s="278">
        <v>73.901935328358988</v>
      </c>
      <c r="AB201" s="278">
        <v>74.012074767199707</v>
      </c>
      <c r="AC201" s="278">
        <v>74.305826174176843</v>
      </c>
      <c r="AD201" s="278">
        <v>74.445197448545926</v>
      </c>
      <c r="AE201" s="278">
        <v>74.694486608333222</v>
      </c>
      <c r="AF201" s="278">
        <v>74.987999436128845</v>
      </c>
      <c r="AG201" s="278">
        <v>75.085723300301325</v>
      </c>
      <c r="AH201" s="278">
        <v>75.339024150093778</v>
      </c>
      <c r="AI201" s="278">
        <v>75.465824143341067</v>
      </c>
      <c r="AJ201" s="278">
        <v>75.565211638234814</v>
      </c>
      <c r="AK201" s="278">
        <v>75.795946039121631</v>
      </c>
      <c r="AL201" s="278">
        <v>75.806728588869248</v>
      </c>
      <c r="AM201" s="278">
        <v>76.057628389500138</v>
      </c>
      <c r="AN201" s="278">
        <v>76.07856941722639</v>
      </c>
      <c r="AO201" s="278">
        <v>76.41759112449499</v>
      </c>
      <c r="AP201" s="278">
        <v>76.751764135713017</v>
      </c>
      <c r="AQ201" s="278">
        <v>76.964132709019921</v>
      </c>
      <c r="AR201" s="278">
        <v>77.12369326516513</v>
      </c>
      <c r="AS201" s="278">
        <v>77.362039535663413</v>
      </c>
      <c r="AT201" s="278">
        <v>77.667810023992288</v>
      </c>
      <c r="AU201" s="278">
        <v>77.791854503979692</v>
      </c>
      <c r="AV201" s="278">
        <v>77.917650419260127</v>
      </c>
      <c r="AW201" s="278">
        <v>78.35580440295017</v>
      </c>
      <c r="AX201" s="278">
        <v>78.448986192651546</v>
      </c>
      <c r="AY201" s="278">
        <v>78.772092654748477</v>
      </c>
      <c r="AZ201" s="278">
        <v>79.024911599425522</v>
      </c>
      <c r="BA201" s="278">
        <v>79.172056853058265</v>
      </c>
      <c r="BB201" s="278">
        <v>79.494058041783745</v>
      </c>
      <c r="BC201" s="278">
        <v>79.708411982028096</v>
      </c>
      <c r="BD201" s="278">
        <v>79.975777317875327</v>
      </c>
      <c r="BE201" s="278">
        <v>80.107739321228578</v>
      </c>
      <c r="BF201" s="278">
        <v>80.294481894829602</v>
      </c>
      <c r="BG201" s="278">
        <v>80.527213595469817</v>
      </c>
      <c r="BH201" s="278">
        <v>80.646462342784162</v>
      </c>
    </row>
    <row r="202" spans="1:60" ht="15" x14ac:dyDescent="0.25">
      <c r="A202" s="278" t="s">
        <v>445</v>
      </c>
      <c r="B202" s="278" t="s">
        <v>446</v>
      </c>
      <c r="C202" s="278" t="s">
        <v>85</v>
      </c>
      <c r="D202" s="278" t="s">
        <v>86</v>
      </c>
      <c r="E202" s="278">
        <v>56.357048780487808</v>
      </c>
      <c r="F202" s="278">
        <v>56.784634146341467</v>
      </c>
      <c r="G202" s="278">
        <v>57.170658536585371</v>
      </c>
      <c r="H202" s="278">
        <v>57.546073170731709</v>
      </c>
      <c r="I202" s="278">
        <v>57.929878048780495</v>
      </c>
      <c r="J202" s="278">
        <v>58.331195121951225</v>
      </c>
      <c r="K202" s="278">
        <v>58.746121951219521</v>
      </c>
      <c r="L202" s="278">
        <v>59.156804878048789</v>
      </c>
      <c r="M202" s="278">
        <v>59.549317073170734</v>
      </c>
      <c r="N202" s="278">
        <v>59.925146341463424</v>
      </c>
      <c r="O202" s="278">
        <v>60.280243902439032</v>
      </c>
      <c r="P202" s="278">
        <v>60.613048780487816</v>
      </c>
      <c r="Q202" s="278">
        <v>60.928926829268299</v>
      </c>
      <c r="R202" s="278">
        <v>61.239195121951226</v>
      </c>
      <c r="S202" s="278">
        <v>61.557243902439033</v>
      </c>
      <c r="T202" s="278">
        <v>61.910365853658547</v>
      </c>
      <c r="U202" s="278">
        <v>62.328878048780496</v>
      </c>
      <c r="V202" s="278">
        <v>62.824268292682945</v>
      </c>
      <c r="W202" s="278">
        <v>63.395585365853677</v>
      </c>
      <c r="X202" s="278">
        <v>64.032463414634151</v>
      </c>
      <c r="Y202" s="278">
        <v>64.705560975609771</v>
      </c>
      <c r="Z202" s="278">
        <v>65.377609756097556</v>
      </c>
      <c r="AA202" s="278">
        <v>66.009390243902445</v>
      </c>
      <c r="AB202" s="278">
        <v>66.572634146341471</v>
      </c>
      <c r="AC202" s="278">
        <v>67.054536585365867</v>
      </c>
      <c r="AD202" s="278">
        <v>67.451878048780486</v>
      </c>
      <c r="AE202" s="278">
        <v>67.774390243902445</v>
      </c>
      <c r="AF202" s="278">
        <v>68.049951219512209</v>
      </c>
      <c r="AG202" s="278">
        <v>68.307341463414645</v>
      </c>
      <c r="AH202" s="278">
        <v>68.56173170731708</v>
      </c>
      <c r="AI202" s="278">
        <v>68.828609756097578</v>
      </c>
      <c r="AJ202" s="278">
        <v>69.120780487804893</v>
      </c>
      <c r="AK202" s="278">
        <v>69.44034146341464</v>
      </c>
      <c r="AL202" s="278">
        <v>69.784560975609764</v>
      </c>
      <c r="AM202" s="278">
        <v>70.154926829268305</v>
      </c>
      <c r="AN202" s="278">
        <v>70.544219512195141</v>
      </c>
      <c r="AO202" s="278">
        <v>70.943365853658534</v>
      </c>
      <c r="AP202" s="278">
        <v>71.339048780487801</v>
      </c>
      <c r="AQ202" s="278">
        <v>71.723804878048782</v>
      </c>
      <c r="AR202" s="278">
        <v>72.093390243902448</v>
      </c>
      <c r="AS202" s="278">
        <v>72.45</v>
      </c>
      <c r="AT202" s="278">
        <v>72.800682926829268</v>
      </c>
      <c r="AU202" s="278">
        <v>73.15263414634147</v>
      </c>
      <c r="AV202" s="278">
        <v>73.510560975609764</v>
      </c>
      <c r="AW202" s="278">
        <v>73.870317073170739</v>
      </c>
      <c r="AX202" s="278">
        <v>74.227195121951226</v>
      </c>
      <c r="AY202" s="278">
        <v>74.572463414634157</v>
      </c>
      <c r="AZ202" s="278">
        <v>74.896512195121957</v>
      </c>
      <c r="BA202" s="278">
        <v>75.194707317073181</v>
      </c>
      <c r="BB202" s="278">
        <v>75.464536585365849</v>
      </c>
      <c r="BC202" s="278">
        <v>75.707463414634162</v>
      </c>
      <c r="BD202" s="278">
        <v>75.925073170731707</v>
      </c>
      <c r="BE202" s="278">
        <v>76.12753658536586</v>
      </c>
      <c r="BF202" s="278">
        <v>76.319975609756099</v>
      </c>
      <c r="BG202" s="278">
        <v>76.506951219512203</v>
      </c>
      <c r="BH202" s="278">
        <v>76.691512195121959</v>
      </c>
    </row>
    <row r="203" spans="1:60" ht="15" x14ac:dyDescent="0.25">
      <c r="A203" s="278" t="s">
        <v>447</v>
      </c>
      <c r="B203" s="278" t="s">
        <v>448</v>
      </c>
      <c r="C203" s="278" t="s">
        <v>85</v>
      </c>
      <c r="D203" s="278" t="s">
        <v>86</v>
      </c>
      <c r="E203" s="278">
        <v>61.227609756097571</v>
      </c>
      <c r="F203" s="278">
        <v>61.983926829268299</v>
      </c>
      <c r="G203" s="278">
        <v>62.741731707317079</v>
      </c>
      <c r="H203" s="278">
        <v>63.49902439024391</v>
      </c>
      <c r="I203" s="278">
        <v>64.254292682926845</v>
      </c>
      <c r="J203" s="278">
        <v>65.004024390243899</v>
      </c>
      <c r="K203" s="278">
        <v>65.745243902439043</v>
      </c>
      <c r="L203" s="278">
        <v>66.471926829268298</v>
      </c>
      <c r="M203" s="278">
        <v>67.175585365853664</v>
      </c>
      <c r="N203" s="278">
        <v>67.850195121951216</v>
      </c>
      <c r="O203" s="278">
        <v>68.48875609756098</v>
      </c>
      <c r="P203" s="278">
        <v>69.084243902439042</v>
      </c>
      <c r="Q203" s="278">
        <v>69.635658536585382</v>
      </c>
      <c r="R203" s="278">
        <v>70.144487804878054</v>
      </c>
      <c r="S203" s="278">
        <v>70.611195121951226</v>
      </c>
      <c r="T203" s="278">
        <v>71.037268292682924</v>
      </c>
      <c r="U203" s="278">
        <v>71.42917073170733</v>
      </c>
      <c r="V203" s="278">
        <v>71.792902439024402</v>
      </c>
      <c r="W203" s="278">
        <v>72.134463414634155</v>
      </c>
      <c r="X203" s="278">
        <v>72.459365853658539</v>
      </c>
      <c r="Y203" s="278">
        <v>72.768609756097575</v>
      </c>
      <c r="Z203" s="278">
        <v>73.06473170731708</v>
      </c>
      <c r="AA203" s="278">
        <v>73.346243902439028</v>
      </c>
      <c r="AB203" s="278">
        <v>73.611707317073169</v>
      </c>
      <c r="AC203" s="278">
        <v>73.863097560975618</v>
      </c>
      <c r="AD203" s="278">
        <v>74.100975609756091</v>
      </c>
      <c r="AE203" s="278">
        <v>74.326317073170728</v>
      </c>
      <c r="AF203" s="278">
        <v>74.538634146341465</v>
      </c>
      <c r="AG203" s="278">
        <v>74.738414634146352</v>
      </c>
      <c r="AH203" s="278">
        <v>74.927170731707335</v>
      </c>
      <c r="AI203" s="278">
        <v>75.105414634146356</v>
      </c>
      <c r="AJ203" s="278">
        <v>75.274146341463421</v>
      </c>
      <c r="AK203" s="278">
        <v>75.433341463414635</v>
      </c>
      <c r="AL203" s="278">
        <v>75.583024390243907</v>
      </c>
      <c r="AM203" s="278">
        <v>75.727195121951226</v>
      </c>
      <c r="AN203" s="278">
        <v>75.8658292682927</v>
      </c>
      <c r="AO203" s="278">
        <v>76.001439024390251</v>
      </c>
      <c r="AP203" s="278">
        <v>76.135024390243899</v>
      </c>
      <c r="AQ203" s="278">
        <v>76.266585365853658</v>
      </c>
      <c r="AR203" s="278">
        <v>76.396609756097561</v>
      </c>
      <c r="AS203" s="278">
        <v>76.521585365853682</v>
      </c>
      <c r="AT203" s="278">
        <v>76.638512195121947</v>
      </c>
      <c r="AU203" s="278">
        <v>76.746390243902454</v>
      </c>
      <c r="AV203" s="278">
        <v>76.843731707317076</v>
      </c>
      <c r="AW203" s="278">
        <v>76.934609756097572</v>
      </c>
      <c r="AX203" s="278">
        <v>77.024536585365865</v>
      </c>
      <c r="AY203" s="278">
        <v>77.120146341463411</v>
      </c>
      <c r="AZ203" s="278">
        <v>77.22743902439025</v>
      </c>
      <c r="BA203" s="278">
        <v>77.34943902439025</v>
      </c>
      <c r="BB203" s="278">
        <v>77.487634146341463</v>
      </c>
      <c r="BC203" s="278">
        <v>77.640487804878063</v>
      </c>
      <c r="BD203" s="278">
        <v>77.804414634146355</v>
      </c>
      <c r="BE203" s="278">
        <v>77.972365853658545</v>
      </c>
      <c r="BF203" s="278">
        <v>78.139731707317083</v>
      </c>
      <c r="BG203" s="278">
        <v>78.303512195121954</v>
      </c>
      <c r="BH203" s="278">
        <v>78.462707317073168</v>
      </c>
    </row>
    <row r="204" spans="1:60" ht="15" x14ac:dyDescent="0.25">
      <c r="A204" s="278" t="s">
        <v>449</v>
      </c>
      <c r="B204" s="278" t="s">
        <v>450</v>
      </c>
      <c r="C204" s="278" t="s">
        <v>85</v>
      </c>
      <c r="D204" s="278" t="s">
        <v>86</v>
      </c>
      <c r="E204" s="278">
        <v>65.642439024390256</v>
      </c>
      <c r="F204" s="278">
        <v>66.415878048780485</v>
      </c>
      <c r="G204" s="278">
        <v>67.029073170731721</v>
      </c>
      <c r="H204" s="278">
        <v>67.441073170731713</v>
      </c>
      <c r="I204" s="278">
        <v>67.650439024390252</v>
      </c>
      <c r="J204" s="278">
        <v>67.697853658536587</v>
      </c>
      <c r="K204" s="278">
        <v>67.659463414634146</v>
      </c>
      <c r="L204" s="278">
        <v>67.626902439024406</v>
      </c>
      <c r="M204" s="278">
        <v>67.671243902439031</v>
      </c>
      <c r="N204" s="278">
        <v>67.814926829268302</v>
      </c>
      <c r="O204" s="278">
        <v>68.05641463414635</v>
      </c>
      <c r="P204" s="278">
        <v>68.504146341463411</v>
      </c>
      <c r="Q204" s="278">
        <v>68.470243902439037</v>
      </c>
      <c r="R204" s="278">
        <v>69.00560975609757</v>
      </c>
      <c r="S204" s="278">
        <v>69.49975609756099</v>
      </c>
      <c r="T204" s="278">
        <v>69.6139024390244</v>
      </c>
      <c r="U204" s="278">
        <v>69.698780487804882</v>
      </c>
      <c r="V204" s="278">
        <v>69.741951219512202</v>
      </c>
      <c r="W204" s="278">
        <v>69.480487804878052</v>
      </c>
      <c r="X204" s="278">
        <v>69.153170731707334</v>
      </c>
      <c r="Y204" s="278">
        <v>69.090975609756114</v>
      </c>
      <c r="Z204" s="278">
        <v>69.368292682926835</v>
      </c>
      <c r="AA204" s="278">
        <v>69.531707317073185</v>
      </c>
      <c r="AB204" s="278">
        <v>69.726341463414656</v>
      </c>
      <c r="AC204" s="278">
        <v>69.65878048780489</v>
      </c>
      <c r="AD204" s="278">
        <v>69.706829268292694</v>
      </c>
      <c r="AE204" s="278">
        <v>69.496341463414637</v>
      </c>
      <c r="AF204" s="278">
        <v>69.22682926829269</v>
      </c>
      <c r="AG204" s="278">
        <v>69.388048780487807</v>
      </c>
      <c r="AH204" s="278">
        <v>69.530731707317088</v>
      </c>
      <c r="AI204" s="278">
        <v>69.74121951219513</v>
      </c>
      <c r="AJ204" s="278">
        <v>69.784390243902436</v>
      </c>
      <c r="AK204" s="278">
        <v>69.784390243902436</v>
      </c>
      <c r="AL204" s="278">
        <v>69.563414634146355</v>
      </c>
      <c r="AM204" s="278">
        <v>69.509756097560981</v>
      </c>
      <c r="AN204" s="278">
        <v>69.456097560975607</v>
      </c>
      <c r="AO204" s="278">
        <v>69.104878048780492</v>
      </c>
      <c r="AP204" s="278">
        <v>69.004878048780498</v>
      </c>
      <c r="AQ204" s="278">
        <v>69.807317073170751</v>
      </c>
      <c r="AR204" s="278">
        <v>70.512195121951237</v>
      </c>
      <c r="AS204" s="278">
        <v>71.163414634146349</v>
      </c>
      <c r="AT204" s="278">
        <v>71.160975609756107</v>
      </c>
      <c r="AU204" s="278">
        <v>71.009756097560981</v>
      </c>
      <c r="AV204" s="278">
        <v>71.309756097560978</v>
      </c>
      <c r="AW204" s="278">
        <v>71.594275609756096</v>
      </c>
      <c r="AX204" s="278">
        <v>71.878895121951217</v>
      </c>
      <c r="AY204" s="278">
        <v>72.163414634146349</v>
      </c>
      <c r="AZ204" s="278">
        <v>72.565853658536582</v>
      </c>
      <c r="BA204" s="278">
        <v>72.565853658536582</v>
      </c>
      <c r="BB204" s="278">
        <v>73.309756097560978</v>
      </c>
      <c r="BC204" s="278">
        <v>73.458536585365863</v>
      </c>
      <c r="BD204" s="278">
        <v>74.409756097560987</v>
      </c>
      <c r="BE204" s="278">
        <v>74.412195121951228</v>
      </c>
      <c r="BF204" s="278">
        <v>75.063414634146341</v>
      </c>
      <c r="BG204" s="278">
        <v>74.960975609756119</v>
      </c>
      <c r="BH204" s="278">
        <v>74.960975609756119</v>
      </c>
    </row>
    <row r="205" spans="1:60" ht="15" x14ac:dyDescent="0.25">
      <c r="A205" s="278" t="s">
        <v>451</v>
      </c>
      <c r="B205" s="278" t="s">
        <v>452</v>
      </c>
      <c r="C205" s="278" t="s">
        <v>85</v>
      </c>
      <c r="D205" s="278" t="s">
        <v>86</v>
      </c>
      <c r="E205" s="278">
        <v>66.055292682926819</v>
      </c>
      <c r="F205" s="278">
        <v>66.597024390243902</v>
      </c>
      <c r="G205" s="278">
        <v>67.021414634146353</v>
      </c>
      <c r="H205" s="278">
        <v>67.339902439024399</v>
      </c>
      <c r="I205" s="278">
        <v>67.566512195121959</v>
      </c>
      <c r="J205" s="278">
        <v>67.718853658536588</v>
      </c>
      <c r="K205" s="278">
        <v>67.812512195121954</v>
      </c>
      <c r="L205" s="278">
        <v>67.86014634146342</v>
      </c>
      <c r="M205" s="278">
        <v>67.874341463414638</v>
      </c>
      <c r="N205" s="278">
        <v>67.867121951219517</v>
      </c>
      <c r="O205" s="278">
        <v>68.133658536585358</v>
      </c>
      <c r="P205" s="278">
        <v>68.376585365853657</v>
      </c>
      <c r="Q205" s="278">
        <v>68.308536585365871</v>
      </c>
      <c r="R205" s="278">
        <v>68.29463414634148</v>
      </c>
      <c r="S205" s="278">
        <v>68.320243902439032</v>
      </c>
      <c r="T205" s="278">
        <v>67.7239024390244</v>
      </c>
      <c r="U205" s="278">
        <v>67.487560975609753</v>
      </c>
      <c r="V205" s="278">
        <v>67.376341463414633</v>
      </c>
      <c r="W205" s="278">
        <v>67.390975609756097</v>
      </c>
      <c r="X205" s="278">
        <v>67.114390243902434</v>
      </c>
      <c r="Y205" s="278">
        <v>67.033902439024402</v>
      </c>
      <c r="Z205" s="278">
        <v>67.263902439024392</v>
      </c>
      <c r="AA205" s="278">
        <v>67.806097560975616</v>
      </c>
      <c r="AB205" s="278">
        <v>67.652682926829272</v>
      </c>
      <c r="AC205" s="278">
        <v>67.202682926829269</v>
      </c>
      <c r="AD205" s="278">
        <v>67.856829268292685</v>
      </c>
      <c r="AE205" s="278">
        <v>69.389756097560991</v>
      </c>
      <c r="AF205" s="278">
        <v>69.44</v>
      </c>
      <c r="AG205" s="278">
        <v>69.464390243902443</v>
      </c>
      <c r="AH205" s="278">
        <v>69.171707317073171</v>
      </c>
      <c r="AI205" s="278">
        <v>68.886097560975614</v>
      </c>
      <c r="AJ205" s="278">
        <v>68.474390243902448</v>
      </c>
      <c r="AK205" s="278">
        <v>66.873170731707319</v>
      </c>
      <c r="AL205" s="278">
        <v>64.935853658536601</v>
      </c>
      <c r="AM205" s="278">
        <v>64.467073170731709</v>
      </c>
      <c r="AN205" s="278">
        <v>64.690731707317084</v>
      </c>
      <c r="AO205" s="278">
        <v>65.854146341463419</v>
      </c>
      <c r="AP205" s="278">
        <v>66.698780487804896</v>
      </c>
      <c r="AQ205" s="278">
        <v>67.029756097560977</v>
      </c>
      <c r="AR205" s="278">
        <v>65.982195121951236</v>
      </c>
      <c r="AS205" s="278">
        <v>65.483658536585367</v>
      </c>
      <c r="AT205" s="278">
        <v>65.383414634146348</v>
      </c>
      <c r="AU205" s="278">
        <v>65.128780487804889</v>
      </c>
      <c r="AV205" s="278">
        <v>65.047804878048794</v>
      </c>
      <c r="AW205" s="278">
        <v>65.470975609756096</v>
      </c>
      <c r="AX205" s="278">
        <v>65.529756097560991</v>
      </c>
      <c r="AY205" s="278">
        <v>66.727560975609762</v>
      </c>
      <c r="AZ205" s="278">
        <v>67.586829268292689</v>
      </c>
      <c r="BA205" s="278">
        <v>67.94926829268293</v>
      </c>
      <c r="BB205" s="278">
        <v>68.684634146341466</v>
      </c>
      <c r="BC205" s="278">
        <v>68.841219512195138</v>
      </c>
      <c r="BD205" s="278">
        <v>69.683902439024394</v>
      </c>
      <c r="BE205" s="278">
        <v>70.072195121951239</v>
      </c>
      <c r="BF205" s="278">
        <v>70.578780487804877</v>
      </c>
      <c r="BG205" s="278">
        <v>70.743658536585372</v>
      </c>
      <c r="BH205" s="278">
        <v>70.908536585365866</v>
      </c>
    </row>
    <row r="206" spans="1:60" ht="15" x14ac:dyDescent="0.25">
      <c r="A206" s="278" t="s">
        <v>453</v>
      </c>
      <c r="B206" s="278" t="s">
        <v>454</v>
      </c>
      <c r="C206" s="278" t="s">
        <v>85</v>
      </c>
      <c r="D206" s="278" t="s">
        <v>86</v>
      </c>
      <c r="E206" s="278">
        <v>42.249292682926836</v>
      </c>
      <c r="F206" s="278">
        <v>42.548756097560982</v>
      </c>
      <c r="G206" s="278">
        <v>42.837707317073175</v>
      </c>
      <c r="H206" s="278">
        <v>43.113121951219519</v>
      </c>
      <c r="I206" s="278">
        <v>43.370536585365855</v>
      </c>
      <c r="J206" s="278">
        <v>43.601414634146352</v>
      </c>
      <c r="K206" s="278">
        <v>43.797268292682936</v>
      </c>
      <c r="L206" s="278">
        <v>43.959609756097564</v>
      </c>
      <c r="M206" s="278">
        <v>44.091463414634148</v>
      </c>
      <c r="N206" s="278">
        <v>44.199829268292689</v>
      </c>
      <c r="O206" s="278">
        <v>44.290268292682931</v>
      </c>
      <c r="P206" s="278">
        <v>44.364804878048787</v>
      </c>
      <c r="Q206" s="278">
        <v>44.437975609756101</v>
      </c>
      <c r="R206" s="278">
        <v>44.529756097560977</v>
      </c>
      <c r="S206" s="278">
        <v>44.662146341463419</v>
      </c>
      <c r="T206" s="278">
        <v>44.88458536585366</v>
      </c>
      <c r="U206" s="278">
        <v>45.25253658536586</v>
      </c>
      <c r="V206" s="278">
        <v>45.776414634146349</v>
      </c>
      <c r="W206" s="278">
        <v>46.436707317073179</v>
      </c>
      <c r="X206" s="278">
        <v>47.192878048780493</v>
      </c>
      <c r="Y206" s="278">
        <v>48.037439024390252</v>
      </c>
      <c r="Z206" s="278">
        <v>48.965926829268298</v>
      </c>
      <c r="AA206" s="278">
        <v>49.887365853658544</v>
      </c>
      <c r="AB206" s="278">
        <v>50.662804878048782</v>
      </c>
      <c r="AC206" s="278">
        <v>51.132707317073169</v>
      </c>
      <c r="AD206" s="278">
        <v>50.905951219512204</v>
      </c>
      <c r="AE206" s="278">
        <v>49.540365853658543</v>
      </c>
      <c r="AF206" s="278">
        <v>46.937414634146343</v>
      </c>
      <c r="AG206" s="278">
        <v>43.240170731707316</v>
      </c>
      <c r="AH206" s="278">
        <v>38.767341463414638</v>
      </c>
      <c r="AI206" s="278">
        <v>34.211804878048781</v>
      </c>
      <c r="AJ206" s="278">
        <v>30.435609756097563</v>
      </c>
      <c r="AK206" s="278">
        <v>28.107048780487808</v>
      </c>
      <c r="AL206" s="278">
        <v>27.61270731707317</v>
      </c>
      <c r="AM206" s="278">
        <v>28.999926829268293</v>
      </c>
      <c r="AN206" s="278">
        <v>31.96439024390245</v>
      </c>
      <c r="AO206" s="278">
        <v>35.899585365853667</v>
      </c>
      <c r="AP206" s="278">
        <v>39.978365853658538</v>
      </c>
      <c r="AQ206" s="278">
        <v>43.552268292682932</v>
      </c>
      <c r="AR206" s="278">
        <v>46.361560975609763</v>
      </c>
      <c r="AS206" s="278">
        <v>48.360609756097567</v>
      </c>
      <c r="AT206" s="278">
        <v>49.735975609756103</v>
      </c>
      <c r="AU206" s="278">
        <v>50.911512195121958</v>
      </c>
      <c r="AV206" s="278">
        <v>52.208024390243914</v>
      </c>
      <c r="AW206" s="278">
        <v>53.693682926829275</v>
      </c>
      <c r="AX206" s="278">
        <v>55.366585365853659</v>
      </c>
      <c r="AY206" s="278">
        <v>57.152780487804883</v>
      </c>
      <c r="AZ206" s="278">
        <v>58.902341463414643</v>
      </c>
      <c r="BA206" s="278">
        <v>60.493804878048792</v>
      </c>
      <c r="BB206" s="278">
        <v>61.88834146341464</v>
      </c>
      <c r="BC206" s="278">
        <v>63.065560975609763</v>
      </c>
      <c r="BD206" s="278">
        <v>64.031585365853658</v>
      </c>
      <c r="BE206" s="278">
        <v>64.835463414634134</v>
      </c>
      <c r="BF206" s="278">
        <v>65.522707317073184</v>
      </c>
      <c r="BG206" s="278">
        <v>66.113341463414642</v>
      </c>
      <c r="BH206" s="278">
        <v>66.620878048780497</v>
      </c>
    </row>
    <row r="207" spans="1:60" ht="15" x14ac:dyDescent="0.25">
      <c r="A207" s="278" t="s">
        <v>455</v>
      </c>
      <c r="B207" s="278" t="s">
        <v>456</v>
      </c>
      <c r="C207" s="278" t="s">
        <v>85</v>
      </c>
      <c r="D207" s="278" t="s">
        <v>86</v>
      </c>
      <c r="E207" s="278">
        <v>41.959184129093785</v>
      </c>
      <c r="F207" s="278">
        <v>42.599281540404171</v>
      </c>
      <c r="G207" s="278">
        <v>43.243213774998495</v>
      </c>
      <c r="H207" s="278">
        <v>43.88639134202726</v>
      </c>
      <c r="I207" s="278">
        <v>44.536117676336325</v>
      </c>
      <c r="J207" s="278">
        <v>45.17868578347467</v>
      </c>
      <c r="K207" s="278">
        <v>45.806692293069645</v>
      </c>
      <c r="L207" s="278">
        <v>46.413284458171475</v>
      </c>
      <c r="M207" s="278">
        <v>46.996783863482499</v>
      </c>
      <c r="N207" s="278">
        <v>47.559541383463966</v>
      </c>
      <c r="O207" s="278">
        <v>48.114048338750365</v>
      </c>
      <c r="P207" s="278">
        <v>48.675442635134267</v>
      </c>
      <c r="Q207" s="278">
        <v>49.258570524750581</v>
      </c>
      <c r="R207" s="278">
        <v>49.869174023905884</v>
      </c>
      <c r="S207" s="278">
        <v>50.502091044673584</v>
      </c>
      <c r="T207" s="278">
        <v>51.146018763175839</v>
      </c>
      <c r="U207" s="278">
        <v>51.786951618089986</v>
      </c>
      <c r="V207" s="278">
        <v>52.405613732853979</v>
      </c>
      <c r="W207" s="278">
        <v>52.990561807582942</v>
      </c>
      <c r="X207" s="278">
        <v>53.535115287811742</v>
      </c>
      <c r="Y207" s="278">
        <v>54.034907818852425</v>
      </c>
      <c r="Z207" s="278">
        <v>54.486215573102712</v>
      </c>
      <c r="AA207" s="278">
        <v>54.905401909424775</v>
      </c>
      <c r="AB207" s="278">
        <v>55.301518256501289</v>
      </c>
      <c r="AC207" s="278">
        <v>55.683959570440777</v>
      </c>
      <c r="AD207" s="278">
        <v>56.063618954486905</v>
      </c>
      <c r="AE207" s="278">
        <v>56.452946981299839</v>
      </c>
      <c r="AF207" s="278">
        <v>56.858991218715367</v>
      </c>
      <c r="AG207" s="278">
        <v>57.285606706349533</v>
      </c>
      <c r="AH207" s="278">
        <v>57.734118821035366</v>
      </c>
      <c r="AI207" s="278">
        <v>58.203991847364122</v>
      </c>
      <c r="AJ207" s="278">
        <v>58.692393387646341</v>
      </c>
      <c r="AK207" s="278">
        <v>59.18845222918938</v>
      </c>
      <c r="AL207" s="278">
        <v>59.684501536336903</v>
      </c>
      <c r="AM207" s="278">
        <v>60.175988861473357</v>
      </c>
      <c r="AN207" s="278">
        <v>60.658185664579328</v>
      </c>
      <c r="AO207" s="278">
        <v>61.127728720512621</v>
      </c>
      <c r="AP207" s="278">
        <v>61.584837920134603</v>
      </c>
      <c r="AQ207" s="278">
        <v>62.028928023711856</v>
      </c>
      <c r="AR207" s="278">
        <v>62.459477314603141</v>
      </c>
      <c r="AS207" s="278">
        <v>62.876685000142338</v>
      </c>
      <c r="AT207" s="278">
        <v>63.281044016804209</v>
      </c>
      <c r="AU207" s="278">
        <v>63.677156339659</v>
      </c>
      <c r="AV207" s="278">
        <v>64.0685871702388</v>
      </c>
      <c r="AW207" s="278">
        <v>64.457101605569306</v>
      </c>
      <c r="AX207" s="278">
        <v>64.84793714142566</v>
      </c>
      <c r="AY207" s="278">
        <v>65.24346129856643</v>
      </c>
      <c r="AZ207" s="278">
        <v>65.644522807267478</v>
      </c>
      <c r="BA207" s="278">
        <v>66.047335254647095</v>
      </c>
      <c r="BB207" s="278">
        <v>66.449231856807174</v>
      </c>
      <c r="BC207" s="278">
        <v>66.843086928715564</v>
      </c>
      <c r="BD207" s="278">
        <v>67.220959633013962</v>
      </c>
      <c r="BE207" s="278">
        <v>67.577335619182008</v>
      </c>
      <c r="BF207" s="278">
        <v>67.906651042562345</v>
      </c>
      <c r="BG207" s="278">
        <v>68.209168446467743</v>
      </c>
      <c r="BH207" s="278">
        <v>68.485452975684794</v>
      </c>
    </row>
    <row r="208" spans="1:60" ht="15" x14ac:dyDescent="0.25">
      <c r="A208" s="278" t="s">
        <v>457</v>
      </c>
      <c r="B208" s="278" t="s">
        <v>458</v>
      </c>
      <c r="C208" s="278" t="s">
        <v>85</v>
      </c>
      <c r="D208" s="278" t="s">
        <v>86</v>
      </c>
      <c r="E208" s="278">
        <v>45.666268292682929</v>
      </c>
      <c r="F208" s="278">
        <v>46.174390243902444</v>
      </c>
      <c r="G208" s="278">
        <v>46.694512195121959</v>
      </c>
      <c r="H208" s="278">
        <v>47.236146341463424</v>
      </c>
      <c r="I208" s="278">
        <v>47.811268292682932</v>
      </c>
      <c r="J208" s="278">
        <v>48.43839024390244</v>
      </c>
      <c r="K208" s="278">
        <v>49.137000000000008</v>
      </c>
      <c r="L208" s="278">
        <v>49.915121951219518</v>
      </c>
      <c r="M208" s="278">
        <v>50.77524390243903</v>
      </c>
      <c r="N208" s="278">
        <v>51.713878048780494</v>
      </c>
      <c r="O208" s="278">
        <v>52.724536585365861</v>
      </c>
      <c r="P208" s="278">
        <v>53.797219512195127</v>
      </c>
      <c r="Q208" s="278">
        <v>54.908951219512204</v>
      </c>
      <c r="R208" s="278">
        <v>56.036219512195132</v>
      </c>
      <c r="S208" s="278">
        <v>57.15856097560976</v>
      </c>
      <c r="T208" s="278">
        <v>58.257439024390251</v>
      </c>
      <c r="U208" s="278">
        <v>59.319365853658546</v>
      </c>
      <c r="V208" s="278">
        <v>60.340853658536595</v>
      </c>
      <c r="W208" s="278">
        <v>61.316878048780495</v>
      </c>
      <c r="X208" s="278">
        <v>62.239439024390251</v>
      </c>
      <c r="Y208" s="278">
        <v>63.102073170731714</v>
      </c>
      <c r="Z208" s="278">
        <v>63.905317073170735</v>
      </c>
      <c r="AA208" s="278">
        <v>64.654682926829281</v>
      </c>
      <c r="AB208" s="278">
        <v>65.357121951219526</v>
      </c>
      <c r="AC208" s="278">
        <v>66.015560975609773</v>
      </c>
      <c r="AD208" s="278">
        <v>66.631341463414628</v>
      </c>
      <c r="AE208" s="278">
        <v>67.206756097560984</v>
      </c>
      <c r="AF208" s="278">
        <v>67.742731707317077</v>
      </c>
      <c r="AG208" s="278">
        <v>68.245243902439043</v>
      </c>
      <c r="AH208" s="278">
        <v>68.717829268292689</v>
      </c>
      <c r="AI208" s="278">
        <v>69.164609756097562</v>
      </c>
      <c r="AJ208" s="278">
        <v>69.589780487804873</v>
      </c>
      <c r="AK208" s="278">
        <v>69.995073170731715</v>
      </c>
      <c r="AL208" s="278">
        <v>70.382146341463439</v>
      </c>
      <c r="AM208" s="278">
        <v>70.751609756097565</v>
      </c>
      <c r="AN208" s="278">
        <v>71.105024390243912</v>
      </c>
      <c r="AO208" s="278">
        <v>71.441926829268297</v>
      </c>
      <c r="AP208" s="278">
        <v>71.759195121951237</v>
      </c>
      <c r="AQ208" s="278">
        <v>72.054219512195132</v>
      </c>
      <c r="AR208" s="278">
        <v>72.323902439024408</v>
      </c>
      <c r="AS208" s="278">
        <v>72.561658536585384</v>
      </c>
      <c r="AT208" s="278">
        <v>72.7609268292683</v>
      </c>
      <c r="AU208" s="278">
        <v>72.919121951219509</v>
      </c>
      <c r="AV208" s="278">
        <v>73.040682926829277</v>
      </c>
      <c r="AW208" s="278">
        <v>73.132073170731715</v>
      </c>
      <c r="AX208" s="278">
        <v>73.204756097560988</v>
      </c>
      <c r="AY208" s="278">
        <v>73.272268292682924</v>
      </c>
      <c r="AZ208" s="278">
        <v>73.347634146341477</v>
      </c>
      <c r="BA208" s="278">
        <v>73.441390243902433</v>
      </c>
      <c r="BB208" s="278">
        <v>73.558073170731731</v>
      </c>
      <c r="BC208" s="278">
        <v>73.700146341463423</v>
      </c>
      <c r="BD208" s="278">
        <v>73.86360975609756</v>
      </c>
      <c r="BE208" s="278">
        <v>74.038463414634165</v>
      </c>
      <c r="BF208" s="278">
        <v>74.218219512195134</v>
      </c>
      <c r="BG208" s="278">
        <v>74.39739024390245</v>
      </c>
      <c r="BH208" s="278">
        <v>74.574487804878061</v>
      </c>
    </row>
    <row r="209" spans="1:60" ht="15" x14ac:dyDescent="0.25">
      <c r="A209" s="278" t="s">
        <v>459</v>
      </c>
      <c r="B209" s="278" t="s">
        <v>460</v>
      </c>
      <c r="C209" s="278" t="s">
        <v>85</v>
      </c>
      <c r="D209" s="278" t="s">
        <v>86</v>
      </c>
      <c r="E209" s="278">
        <v>48.187634146341466</v>
      </c>
      <c r="F209" s="278">
        <v>48.611536585365855</v>
      </c>
      <c r="G209" s="278">
        <v>49.027463414634155</v>
      </c>
      <c r="H209" s="278">
        <v>49.437926829268292</v>
      </c>
      <c r="I209" s="278">
        <v>49.843878048780496</v>
      </c>
      <c r="J209" s="278">
        <v>50.248365853658541</v>
      </c>
      <c r="K209" s="278">
        <v>50.653365853658542</v>
      </c>
      <c r="L209" s="278">
        <v>51.057853658536587</v>
      </c>
      <c r="M209" s="278">
        <v>51.457829268292691</v>
      </c>
      <c r="N209" s="278">
        <v>51.848292682926832</v>
      </c>
      <c r="O209" s="278">
        <v>52.221219512195134</v>
      </c>
      <c r="P209" s="278">
        <v>52.57014634146342</v>
      </c>
      <c r="Q209" s="278">
        <v>52.887536585365865</v>
      </c>
      <c r="R209" s="278">
        <v>53.170439024390255</v>
      </c>
      <c r="S209" s="278">
        <v>53.416317073170738</v>
      </c>
      <c r="T209" s="278">
        <v>53.623731707317077</v>
      </c>
      <c r="U209" s="278">
        <v>53.794146341463417</v>
      </c>
      <c r="V209" s="278">
        <v>53.932585365853669</v>
      </c>
      <c r="W209" s="278">
        <v>54.049073170731717</v>
      </c>
      <c r="X209" s="278">
        <v>54.149073170731718</v>
      </c>
      <c r="Y209" s="278">
        <v>54.241121951219519</v>
      </c>
      <c r="Z209" s="278">
        <v>54.331682926829274</v>
      </c>
      <c r="AA209" s="278">
        <v>54.424780487804881</v>
      </c>
      <c r="AB209" s="278">
        <v>54.524365853658537</v>
      </c>
      <c r="AC209" s="278">
        <v>54.635439024390251</v>
      </c>
      <c r="AD209" s="278">
        <v>54.757975609756102</v>
      </c>
      <c r="AE209" s="278">
        <v>54.889463414634157</v>
      </c>
      <c r="AF209" s="278">
        <v>55.027365853658544</v>
      </c>
      <c r="AG209" s="278">
        <v>55.170170731707323</v>
      </c>
      <c r="AH209" s="278">
        <v>55.321390243902442</v>
      </c>
      <c r="AI209" s="278">
        <v>55.4869512195122</v>
      </c>
      <c r="AJ209" s="278">
        <v>55.674853658536598</v>
      </c>
      <c r="AK209" s="278">
        <v>55.888585365853665</v>
      </c>
      <c r="AL209" s="278">
        <v>56.132682926829276</v>
      </c>
      <c r="AM209" s="278">
        <v>56.405682926829279</v>
      </c>
      <c r="AN209" s="278">
        <v>56.705609756097566</v>
      </c>
      <c r="AO209" s="278">
        <v>57.028024390243907</v>
      </c>
      <c r="AP209" s="278">
        <v>57.364487804878053</v>
      </c>
      <c r="AQ209" s="278">
        <v>57.710560975609766</v>
      </c>
      <c r="AR209" s="278">
        <v>58.064292682926833</v>
      </c>
      <c r="AS209" s="278">
        <v>58.424243902439031</v>
      </c>
      <c r="AT209" s="278">
        <v>58.793951219512202</v>
      </c>
      <c r="AU209" s="278">
        <v>59.176926829268304</v>
      </c>
      <c r="AV209" s="278">
        <v>59.574634146341467</v>
      </c>
      <c r="AW209" s="278">
        <v>59.984073170731719</v>
      </c>
      <c r="AX209" s="278">
        <v>60.406731707317078</v>
      </c>
      <c r="AY209" s="278">
        <v>60.842097560975617</v>
      </c>
      <c r="AZ209" s="278">
        <v>61.287097560975617</v>
      </c>
      <c r="BA209" s="278">
        <v>61.734195121951231</v>
      </c>
      <c r="BB209" s="278">
        <v>62.175780487804886</v>
      </c>
      <c r="BC209" s="278">
        <v>62.600756097560975</v>
      </c>
      <c r="BD209" s="278">
        <v>62.997024390243908</v>
      </c>
      <c r="BE209" s="278">
        <v>63.360048780487816</v>
      </c>
      <c r="BF209" s="278">
        <v>63.685780487804877</v>
      </c>
      <c r="BG209" s="278">
        <v>63.974731707317083</v>
      </c>
      <c r="BH209" s="278">
        <v>64.229414634146352</v>
      </c>
    </row>
    <row r="210" spans="1:60" ht="15" x14ac:dyDescent="0.25">
      <c r="A210" s="278" t="s">
        <v>461</v>
      </c>
      <c r="B210" s="278" t="s">
        <v>462</v>
      </c>
      <c r="C210" s="278" t="s">
        <v>85</v>
      </c>
      <c r="D210" s="278" t="s">
        <v>86</v>
      </c>
      <c r="E210" s="278">
        <v>38.206000000000003</v>
      </c>
      <c r="F210" s="278">
        <v>38.363243902439031</v>
      </c>
      <c r="G210" s="278">
        <v>38.446000000000005</v>
      </c>
      <c r="H210" s="278">
        <v>38.463243902439025</v>
      </c>
      <c r="I210" s="278">
        <v>38.435975609756099</v>
      </c>
      <c r="J210" s="278">
        <v>38.395682926829274</v>
      </c>
      <c r="K210" s="278">
        <v>38.375853658536592</v>
      </c>
      <c r="L210" s="278">
        <v>38.415975609756096</v>
      </c>
      <c r="M210" s="278">
        <v>38.550560975609756</v>
      </c>
      <c r="N210" s="278">
        <v>38.808585365853666</v>
      </c>
      <c r="O210" s="278">
        <v>39.220536585365856</v>
      </c>
      <c r="P210" s="278">
        <v>39.807902439024396</v>
      </c>
      <c r="Q210" s="278">
        <v>40.556219512195128</v>
      </c>
      <c r="R210" s="278">
        <v>41.440463414634152</v>
      </c>
      <c r="S210" s="278">
        <v>42.439146341463413</v>
      </c>
      <c r="T210" s="278">
        <v>43.518756097560974</v>
      </c>
      <c r="U210" s="278">
        <v>44.640317073170742</v>
      </c>
      <c r="V210" s="278">
        <v>45.767341463414638</v>
      </c>
      <c r="W210" s="278">
        <v>46.869829268292683</v>
      </c>
      <c r="X210" s="278">
        <v>47.926804878048785</v>
      </c>
      <c r="Y210" s="278">
        <v>48.942756097560981</v>
      </c>
      <c r="Z210" s="278">
        <v>49.936707317073171</v>
      </c>
      <c r="AA210" s="278">
        <v>50.93314634146342</v>
      </c>
      <c r="AB210" s="278">
        <v>51.93860975609757</v>
      </c>
      <c r="AC210" s="278">
        <v>52.938097560975613</v>
      </c>
      <c r="AD210" s="278">
        <v>53.904146341463424</v>
      </c>
      <c r="AE210" s="278">
        <v>54.800780487804886</v>
      </c>
      <c r="AF210" s="278">
        <v>55.597024390243909</v>
      </c>
      <c r="AG210" s="278">
        <v>56.267902439024397</v>
      </c>
      <c r="AH210" s="278">
        <v>56.800902439024391</v>
      </c>
      <c r="AI210" s="278">
        <v>57.183097560975618</v>
      </c>
      <c r="AJ210" s="278">
        <v>57.409487804878047</v>
      </c>
      <c r="AK210" s="278">
        <v>57.506609756097568</v>
      </c>
      <c r="AL210" s="278">
        <v>57.511365853658546</v>
      </c>
      <c r="AM210" s="278">
        <v>57.456243902439034</v>
      </c>
      <c r="AN210" s="278">
        <v>57.378609756097561</v>
      </c>
      <c r="AO210" s="278">
        <v>57.316341463414645</v>
      </c>
      <c r="AP210" s="278">
        <v>57.297341463414639</v>
      </c>
      <c r="AQ210" s="278">
        <v>57.349121951219523</v>
      </c>
      <c r="AR210" s="278">
        <v>57.494682926829277</v>
      </c>
      <c r="AS210" s="278">
        <v>57.752756097560983</v>
      </c>
      <c r="AT210" s="278">
        <v>58.132048780487814</v>
      </c>
      <c r="AU210" s="278">
        <v>58.612219512195125</v>
      </c>
      <c r="AV210" s="278">
        <v>59.171829268292697</v>
      </c>
      <c r="AW210" s="278">
        <v>59.797292682926837</v>
      </c>
      <c r="AX210" s="278">
        <v>60.475317073170736</v>
      </c>
      <c r="AY210" s="278">
        <v>61.193048780487814</v>
      </c>
      <c r="AZ210" s="278">
        <v>61.933170731707328</v>
      </c>
      <c r="BA210" s="278">
        <v>62.675024390243912</v>
      </c>
      <c r="BB210" s="278">
        <v>63.398634146341465</v>
      </c>
      <c r="BC210" s="278">
        <v>64.083634146341467</v>
      </c>
      <c r="BD210" s="278">
        <v>64.713317073170742</v>
      </c>
      <c r="BE210" s="278">
        <v>65.285585365853663</v>
      </c>
      <c r="BF210" s="278">
        <v>65.800731707317084</v>
      </c>
      <c r="BG210" s="278">
        <v>66.257829268292696</v>
      </c>
      <c r="BH210" s="278">
        <v>66.661439024390262</v>
      </c>
    </row>
    <row r="211" spans="1:60" ht="15" x14ac:dyDescent="0.25">
      <c r="A211" s="278" t="s">
        <v>463</v>
      </c>
      <c r="B211" s="278" t="s">
        <v>464</v>
      </c>
      <c r="C211" s="278" t="s">
        <v>85</v>
      </c>
      <c r="D211" s="278" t="s">
        <v>86</v>
      </c>
      <c r="E211" s="278">
        <v>65.659829268292683</v>
      </c>
      <c r="F211" s="278">
        <v>66.087195121951225</v>
      </c>
      <c r="G211" s="278">
        <v>66.432243902439041</v>
      </c>
      <c r="H211" s="278">
        <v>66.700804878048785</v>
      </c>
      <c r="I211" s="278">
        <v>66.910219512195127</v>
      </c>
      <c r="J211" s="278">
        <v>67.085804878048791</v>
      </c>
      <c r="K211" s="278">
        <v>67.255951219512198</v>
      </c>
      <c r="L211" s="278">
        <v>67.44573170731708</v>
      </c>
      <c r="M211" s="278">
        <v>67.673731707317089</v>
      </c>
      <c r="N211" s="278">
        <v>67.951073170731718</v>
      </c>
      <c r="O211" s="278">
        <v>68.279414634146349</v>
      </c>
      <c r="P211" s="278">
        <v>68.65046341463416</v>
      </c>
      <c r="Q211" s="278">
        <v>69.042902439024402</v>
      </c>
      <c r="R211" s="278">
        <v>69.440317073170732</v>
      </c>
      <c r="S211" s="278">
        <v>69.834780487804878</v>
      </c>
      <c r="T211" s="278">
        <v>70.219707317073173</v>
      </c>
      <c r="U211" s="278">
        <v>70.5939756097561</v>
      </c>
      <c r="V211" s="278">
        <v>70.960902439024395</v>
      </c>
      <c r="W211" s="278">
        <v>71.323341463414636</v>
      </c>
      <c r="X211" s="278">
        <v>71.682731707317075</v>
      </c>
      <c r="Y211" s="278">
        <v>72.190243902439036</v>
      </c>
      <c r="Z211" s="278">
        <v>72.587804878048786</v>
      </c>
      <c r="AA211" s="278">
        <v>72.68780487804878</v>
      </c>
      <c r="AB211" s="278">
        <v>73.036585365853682</v>
      </c>
      <c r="AC211" s="278">
        <v>73.29024390243903</v>
      </c>
      <c r="AD211" s="278">
        <v>73.890243902439039</v>
      </c>
      <c r="AE211" s="278">
        <v>74.246341463414637</v>
      </c>
      <c r="AF211" s="278">
        <v>74.548780487804876</v>
      </c>
      <c r="AG211" s="278">
        <v>74.697560975609761</v>
      </c>
      <c r="AH211" s="278">
        <v>74.94634146341464</v>
      </c>
      <c r="AI211" s="278">
        <v>75.295121951219514</v>
      </c>
      <c r="AJ211" s="278">
        <v>75.646341463414629</v>
      </c>
      <c r="AK211" s="278">
        <v>75.94634146341464</v>
      </c>
      <c r="AL211" s="278">
        <v>76.046341463414649</v>
      </c>
      <c r="AM211" s="278">
        <v>76.197560975609761</v>
      </c>
      <c r="AN211" s="278">
        <v>76.2951219512195</v>
      </c>
      <c r="AO211" s="278">
        <v>76.595121951219525</v>
      </c>
      <c r="AP211" s="278">
        <v>76.89756097560975</v>
      </c>
      <c r="AQ211" s="278">
        <v>77.3</v>
      </c>
      <c r="AR211" s="278">
        <v>77.551219512195118</v>
      </c>
      <c r="AS211" s="278">
        <v>77.951219512195138</v>
      </c>
      <c r="AT211" s="278">
        <v>78.251219512195121</v>
      </c>
      <c r="AU211" s="278">
        <v>78.551219512195118</v>
      </c>
      <c r="AV211" s="278">
        <v>79.039024390243895</v>
      </c>
      <c r="AW211" s="278">
        <v>79.490243902439019</v>
      </c>
      <c r="AX211" s="278">
        <v>79.990243902439033</v>
      </c>
      <c r="AY211" s="278">
        <v>80.141463414634146</v>
      </c>
      <c r="AZ211" s="278">
        <v>80.441463414634157</v>
      </c>
      <c r="BA211" s="278">
        <v>80.79024390243903</v>
      </c>
      <c r="BB211" s="278">
        <v>81.241463414634154</v>
      </c>
      <c r="BC211" s="278">
        <v>81.541463414634165</v>
      </c>
      <c r="BD211" s="278">
        <v>81.743902439024396</v>
      </c>
      <c r="BE211" s="278">
        <v>81.995121951219517</v>
      </c>
      <c r="BF211" s="278">
        <v>82.246341463414652</v>
      </c>
      <c r="BG211" s="278">
        <v>82.495121951219531</v>
      </c>
      <c r="BH211" s="278">
        <v>82.595121951219525</v>
      </c>
    </row>
    <row r="212" spans="1:60" ht="15" x14ac:dyDescent="0.25">
      <c r="A212" s="278" t="s">
        <v>465</v>
      </c>
      <c r="B212" s="278" t="s">
        <v>466</v>
      </c>
      <c r="C212" s="278" t="s">
        <v>85</v>
      </c>
      <c r="D212" s="278" t="s">
        <v>86</v>
      </c>
      <c r="E212" s="278">
        <v>49.381707317073179</v>
      </c>
      <c r="F212" s="278">
        <v>49.881707317073172</v>
      </c>
      <c r="G212" s="278">
        <v>50.381707317073172</v>
      </c>
      <c r="H212" s="278">
        <v>50.881707317073179</v>
      </c>
      <c r="I212" s="278">
        <v>51.381707317073172</v>
      </c>
      <c r="J212" s="278">
        <v>51.881707317073179</v>
      </c>
      <c r="K212" s="278">
        <v>52.381707317073172</v>
      </c>
      <c r="L212" s="278">
        <v>52.881707317073172</v>
      </c>
      <c r="M212" s="278">
        <v>53.381707317073179</v>
      </c>
      <c r="N212" s="278">
        <v>53.881707317073172</v>
      </c>
      <c r="O212" s="278">
        <v>54.387707317073172</v>
      </c>
      <c r="P212" s="278">
        <v>54.906682926829276</v>
      </c>
      <c r="Q212" s="278">
        <v>55.438634146341471</v>
      </c>
      <c r="R212" s="278">
        <v>55.977097560975615</v>
      </c>
      <c r="S212" s="278">
        <v>56.510560975609764</v>
      </c>
      <c r="T212" s="278">
        <v>57.030536585365859</v>
      </c>
      <c r="U212" s="278">
        <v>57.529024390243904</v>
      </c>
      <c r="V212" s="278">
        <v>57.989560975609763</v>
      </c>
      <c r="W212" s="278">
        <v>58.389658536585372</v>
      </c>
      <c r="X212" s="278">
        <v>58.707365853658537</v>
      </c>
      <c r="Y212" s="278">
        <v>58.89073170731708</v>
      </c>
      <c r="Z212" s="278">
        <v>58.883365853658546</v>
      </c>
      <c r="AA212" s="278">
        <v>58.678756097560978</v>
      </c>
      <c r="AB212" s="278">
        <v>58.301390243902446</v>
      </c>
      <c r="AC212" s="278">
        <v>57.794682926829275</v>
      </c>
      <c r="AD212" s="278">
        <v>57.244024390243908</v>
      </c>
      <c r="AE212" s="278">
        <v>56.749756097560983</v>
      </c>
      <c r="AF212" s="278">
        <v>56.401243902439035</v>
      </c>
      <c r="AG212" s="278">
        <v>56.260902439024399</v>
      </c>
      <c r="AH212" s="278">
        <v>56.355707317073175</v>
      </c>
      <c r="AI212" s="278">
        <v>56.681707317073176</v>
      </c>
      <c r="AJ212" s="278">
        <v>57.201560975609759</v>
      </c>
      <c r="AK212" s="278">
        <v>57.831878048780496</v>
      </c>
      <c r="AL212" s="278">
        <v>58.502731707317075</v>
      </c>
      <c r="AM212" s="278">
        <v>59.180536585365857</v>
      </c>
      <c r="AN212" s="278">
        <v>59.845609756097573</v>
      </c>
      <c r="AO212" s="278">
        <v>60.496170731707323</v>
      </c>
      <c r="AP212" s="278">
        <v>61.146024390243916</v>
      </c>
      <c r="AQ212" s="278">
        <v>61.805170731707321</v>
      </c>
      <c r="AR212" s="278">
        <v>62.466195121951223</v>
      </c>
      <c r="AS212" s="278">
        <v>63.121365853658538</v>
      </c>
      <c r="AT212" s="278">
        <v>63.764024390243911</v>
      </c>
      <c r="AU212" s="278">
        <v>64.390048780487803</v>
      </c>
      <c r="AV212" s="278">
        <v>64.996195121951231</v>
      </c>
      <c r="AW212" s="278">
        <v>65.57904878048781</v>
      </c>
      <c r="AX212" s="278">
        <v>66.13660975609757</v>
      </c>
      <c r="AY212" s="278">
        <v>66.671756097560973</v>
      </c>
      <c r="AZ212" s="278">
        <v>67.187682926829282</v>
      </c>
      <c r="BA212" s="278">
        <v>67.685658536585379</v>
      </c>
      <c r="BB212" s="278">
        <v>68.16556097560975</v>
      </c>
      <c r="BC212" s="278">
        <v>68.622829268292691</v>
      </c>
      <c r="BD212" s="278">
        <v>69.053439024390244</v>
      </c>
      <c r="BE212" s="278">
        <v>69.452951219512215</v>
      </c>
      <c r="BF212" s="278">
        <v>69.822414634146355</v>
      </c>
      <c r="BG212" s="278">
        <v>70.16231707317074</v>
      </c>
      <c r="BH212" s="278">
        <v>70.47668292682927</v>
      </c>
    </row>
    <row r="213" spans="1:60" ht="15" x14ac:dyDescent="0.25">
      <c r="A213" s="278" t="s">
        <v>467</v>
      </c>
      <c r="B213" s="278" t="s">
        <v>468</v>
      </c>
      <c r="C213" s="278" t="s">
        <v>85</v>
      </c>
      <c r="D213" s="278" t="s">
        <v>86</v>
      </c>
      <c r="E213" s="278">
        <v>30.331536585365857</v>
      </c>
      <c r="F213" s="278">
        <v>30.540439024390245</v>
      </c>
      <c r="G213" s="278">
        <v>30.75278048780488</v>
      </c>
      <c r="H213" s="278">
        <v>30.977560975609762</v>
      </c>
      <c r="I213" s="278">
        <v>31.230390243902441</v>
      </c>
      <c r="J213" s="278">
        <v>31.542634146341463</v>
      </c>
      <c r="K213" s="278">
        <v>31.948219512195131</v>
      </c>
      <c r="L213" s="278">
        <v>32.462829268292687</v>
      </c>
      <c r="M213" s="278">
        <v>33.086951219512194</v>
      </c>
      <c r="N213" s="278">
        <v>33.810390243902447</v>
      </c>
      <c r="O213" s="278">
        <v>34.609097560975613</v>
      </c>
      <c r="P213" s="278">
        <v>35.451902439024394</v>
      </c>
      <c r="Q213" s="278">
        <v>36.295243902439026</v>
      </c>
      <c r="R213" s="278">
        <v>37.099731707317076</v>
      </c>
      <c r="S213" s="278">
        <v>37.836780487804887</v>
      </c>
      <c r="T213" s="278">
        <v>38.493073170731705</v>
      </c>
      <c r="U213" s="278">
        <v>39.068024390243906</v>
      </c>
      <c r="V213" s="278">
        <v>39.572268292682935</v>
      </c>
      <c r="W213" s="278">
        <v>40.012268292682926</v>
      </c>
      <c r="X213" s="278">
        <v>40.376731707317077</v>
      </c>
      <c r="Y213" s="278">
        <v>40.65024390243903</v>
      </c>
      <c r="Z213" s="278">
        <v>40.817707317073172</v>
      </c>
      <c r="AA213" s="278">
        <v>40.870365853658548</v>
      </c>
      <c r="AB213" s="278">
        <v>40.806951219512193</v>
      </c>
      <c r="AC213" s="278">
        <v>40.628317073170734</v>
      </c>
      <c r="AD213" s="278">
        <v>40.324804878048788</v>
      </c>
      <c r="AE213" s="278">
        <v>39.886268292682935</v>
      </c>
      <c r="AF213" s="278">
        <v>39.330658536585368</v>
      </c>
      <c r="AG213" s="278">
        <v>38.694073170731713</v>
      </c>
      <c r="AH213" s="278">
        <v>38.018585365853667</v>
      </c>
      <c r="AI213" s="278">
        <v>37.353414634146347</v>
      </c>
      <c r="AJ213" s="278">
        <v>36.74834146341464</v>
      </c>
      <c r="AK213" s="278">
        <v>36.246585365853662</v>
      </c>
      <c r="AL213" s="278">
        <v>35.885756097560979</v>
      </c>
      <c r="AM213" s="278">
        <v>35.701390243902438</v>
      </c>
      <c r="AN213" s="278">
        <v>35.724780487804885</v>
      </c>
      <c r="AO213" s="278">
        <v>35.974146341463424</v>
      </c>
      <c r="AP213" s="278">
        <v>36.426195121951224</v>
      </c>
      <c r="AQ213" s="278">
        <v>37.046804878048789</v>
      </c>
      <c r="AR213" s="278">
        <v>37.812536585365862</v>
      </c>
      <c r="AS213" s="278">
        <v>38.690146341463418</v>
      </c>
      <c r="AT213" s="278">
        <v>39.645487804878044</v>
      </c>
      <c r="AU213" s="278">
        <v>40.64290243902439</v>
      </c>
      <c r="AV213" s="278">
        <v>41.64912195121952</v>
      </c>
      <c r="AW213" s="278">
        <v>42.639195121951225</v>
      </c>
      <c r="AX213" s="278">
        <v>43.603073170731712</v>
      </c>
      <c r="AY213" s="278">
        <v>44.545073170731705</v>
      </c>
      <c r="AZ213" s="278">
        <v>45.481390243902446</v>
      </c>
      <c r="BA213" s="278">
        <v>46.41517073170732</v>
      </c>
      <c r="BB213" s="278">
        <v>47.333268292682938</v>
      </c>
      <c r="BC213" s="278">
        <v>48.212000000000003</v>
      </c>
      <c r="BD213" s="278">
        <v>49.024268292682933</v>
      </c>
      <c r="BE213" s="278">
        <v>49.753585365853667</v>
      </c>
      <c r="BF213" s="278">
        <v>50.392536585365853</v>
      </c>
      <c r="BG213" s="278">
        <v>50.942609756097568</v>
      </c>
      <c r="BH213" s="278">
        <v>51.412853658536591</v>
      </c>
    </row>
    <row r="214" spans="1:60" ht="15" x14ac:dyDescent="0.25">
      <c r="A214" s="278" t="s">
        <v>469</v>
      </c>
      <c r="B214" s="278" t="s">
        <v>470</v>
      </c>
      <c r="C214" s="278" t="s">
        <v>85</v>
      </c>
      <c r="D214" s="278" t="s">
        <v>86</v>
      </c>
      <c r="E214" s="278">
        <v>49.947926829268297</v>
      </c>
      <c r="F214" s="278">
        <v>50.612268292682941</v>
      </c>
      <c r="G214" s="278">
        <v>51.23868292682927</v>
      </c>
      <c r="H214" s="278">
        <v>51.823097560975611</v>
      </c>
      <c r="I214" s="278">
        <v>52.363536585365857</v>
      </c>
      <c r="J214" s="278">
        <v>52.865000000000002</v>
      </c>
      <c r="K214" s="278">
        <v>53.336609756097566</v>
      </c>
      <c r="L214" s="278">
        <v>53.784439024390252</v>
      </c>
      <c r="M214" s="278">
        <v>54.213536585365866</v>
      </c>
      <c r="N214" s="278">
        <v>54.622878048780493</v>
      </c>
      <c r="O214" s="278">
        <v>54.999829268292686</v>
      </c>
      <c r="P214" s="278">
        <v>55.331707317073182</v>
      </c>
      <c r="Q214" s="278">
        <v>55.607902439024393</v>
      </c>
      <c r="R214" s="278">
        <v>55.827414634146351</v>
      </c>
      <c r="S214" s="278">
        <v>55.995292682926831</v>
      </c>
      <c r="T214" s="278">
        <v>56.114073170731714</v>
      </c>
      <c r="U214" s="278">
        <v>56.187829268292688</v>
      </c>
      <c r="V214" s="278">
        <v>56.236780487804886</v>
      </c>
      <c r="W214" s="278">
        <v>56.289292682926842</v>
      </c>
      <c r="X214" s="278">
        <v>56.37268292682927</v>
      </c>
      <c r="Y214" s="278">
        <v>56.529926829268291</v>
      </c>
      <c r="Z214" s="278">
        <v>56.798975609756098</v>
      </c>
      <c r="AA214" s="278">
        <v>57.19753658536586</v>
      </c>
      <c r="AB214" s="278">
        <v>57.731658536585371</v>
      </c>
      <c r="AC214" s="278">
        <v>58.399829268292692</v>
      </c>
      <c r="AD214" s="278">
        <v>59.193975609756102</v>
      </c>
      <c r="AE214" s="278">
        <v>60.099853658536588</v>
      </c>
      <c r="AF214" s="278">
        <v>61.074000000000005</v>
      </c>
      <c r="AG214" s="278">
        <v>62.071463414634152</v>
      </c>
      <c r="AH214" s="278">
        <v>63.056414634146343</v>
      </c>
      <c r="AI214" s="278">
        <v>63.988000000000007</v>
      </c>
      <c r="AJ214" s="278">
        <v>64.831536585365868</v>
      </c>
      <c r="AK214" s="278">
        <v>65.577975609756095</v>
      </c>
      <c r="AL214" s="278">
        <v>66.222829268292685</v>
      </c>
      <c r="AM214" s="278">
        <v>66.763048780487807</v>
      </c>
      <c r="AN214" s="278">
        <v>67.20519512195122</v>
      </c>
      <c r="AO214" s="278">
        <v>67.564829268292698</v>
      </c>
      <c r="AP214" s="278">
        <v>67.873634146341473</v>
      </c>
      <c r="AQ214" s="278">
        <v>68.158317073170736</v>
      </c>
      <c r="AR214" s="278">
        <v>68.435414634146341</v>
      </c>
      <c r="AS214" s="278">
        <v>68.717048780487815</v>
      </c>
      <c r="AT214" s="278">
        <v>69.005707317073174</v>
      </c>
      <c r="AU214" s="278">
        <v>69.297878048780504</v>
      </c>
      <c r="AV214" s="278">
        <v>69.589536585365849</v>
      </c>
      <c r="AW214" s="278">
        <v>69.882731707317078</v>
      </c>
      <c r="AX214" s="278">
        <v>70.178926829268306</v>
      </c>
      <c r="AY214" s="278">
        <v>70.479195121951221</v>
      </c>
      <c r="AZ214" s="278">
        <v>70.78</v>
      </c>
      <c r="BA214" s="278">
        <v>71.080341463414641</v>
      </c>
      <c r="BB214" s="278">
        <v>71.377731707317082</v>
      </c>
      <c r="BC214" s="278">
        <v>71.670195121951224</v>
      </c>
      <c r="BD214" s="278">
        <v>71.955243902439037</v>
      </c>
      <c r="BE214" s="278">
        <v>72.231853658536579</v>
      </c>
      <c r="BF214" s="278">
        <v>72.498536585365855</v>
      </c>
      <c r="BG214" s="278">
        <v>72.755292682926836</v>
      </c>
      <c r="BH214" s="278">
        <v>73.003097560975618</v>
      </c>
    </row>
    <row r="215" spans="1:60" ht="15" x14ac:dyDescent="0.25">
      <c r="A215" s="278" t="s">
        <v>471</v>
      </c>
      <c r="B215" s="278" t="s">
        <v>472</v>
      </c>
      <c r="C215" s="278" t="s">
        <v>85</v>
      </c>
      <c r="D215" s="278" t="s">
        <v>86</v>
      </c>
      <c r="E215" s="278"/>
      <c r="F215" s="278"/>
      <c r="G215" s="278"/>
      <c r="H215" s="278"/>
      <c r="I215" s="278"/>
      <c r="J215" s="278"/>
      <c r="K215" s="278"/>
      <c r="L215" s="278"/>
      <c r="M215" s="278"/>
      <c r="N215" s="278"/>
      <c r="O215" s="278"/>
      <c r="P215" s="278"/>
      <c r="Q215" s="278"/>
      <c r="R215" s="278"/>
      <c r="S215" s="278"/>
      <c r="T215" s="278"/>
      <c r="U215" s="278"/>
      <c r="V215" s="278"/>
      <c r="W215" s="278"/>
      <c r="X215" s="278"/>
      <c r="Y215" s="278"/>
      <c r="Z215" s="278"/>
      <c r="AA215" s="278"/>
      <c r="AB215" s="278"/>
      <c r="AC215" s="278"/>
      <c r="AD215" s="278"/>
      <c r="AE215" s="278"/>
      <c r="AF215" s="278"/>
      <c r="AG215" s="278"/>
      <c r="AH215" s="278"/>
      <c r="AI215" s="278"/>
      <c r="AJ215" s="278"/>
      <c r="AK215" s="278"/>
      <c r="AL215" s="278"/>
      <c r="AM215" s="278"/>
      <c r="AN215" s="278"/>
      <c r="AO215" s="278">
        <v>79.119512195121956</v>
      </c>
      <c r="AP215" s="278">
        <v>79.473170731707327</v>
      </c>
      <c r="AQ215" s="278">
        <v>80.17317073170733</v>
      </c>
      <c r="AR215" s="278">
        <v>80.524390243902445</v>
      </c>
      <c r="AS215" s="278">
        <v>80.619512195121956</v>
      </c>
      <c r="AT215" s="278">
        <v>80.973170731707327</v>
      </c>
      <c r="AU215" s="278">
        <v>81.11951219512197</v>
      </c>
      <c r="AV215" s="278">
        <v>81.219512195121965</v>
      </c>
      <c r="AW215" s="278">
        <v>81.721951219512206</v>
      </c>
      <c r="AX215" s="278">
        <v>81.975609756097569</v>
      </c>
      <c r="AY215" s="278">
        <v>82.180487804878055</v>
      </c>
      <c r="AZ215" s="278">
        <v>82.506097560975618</v>
      </c>
      <c r="BA215" s="278">
        <v>82.831707317073182</v>
      </c>
      <c r="BB215" s="278">
        <v>82.995543237250558</v>
      </c>
      <c r="BC215" s="278">
        <v>83.159379157427949</v>
      </c>
      <c r="BD215" s="278">
        <v>83.323215077605312</v>
      </c>
      <c r="BE215" s="278"/>
      <c r="BF215" s="278"/>
      <c r="BG215" s="278"/>
      <c r="BH215" s="278"/>
    </row>
    <row r="216" spans="1:60" ht="15" x14ac:dyDescent="0.25">
      <c r="A216" s="278" t="s">
        <v>473</v>
      </c>
      <c r="B216" s="278" t="s">
        <v>474</v>
      </c>
      <c r="C216" s="278" t="s">
        <v>85</v>
      </c>
      <c r="D216" s="278" t="s">
        <v>86</v>
      </c>
      <c r="E216" s="278">
        <v>36.965878048780489</v>
      </c>
      <c r="F216" s="278">
        <v>37.362292682926835</v>
      </c>
      <c r="G216" s="278">
        <v>37.761219512195133</v>
      </c>
      <c r="H216" s="278">
        <v>38.16217073170732</v>
      </c>
      <c r="I216" s="278">
        <v>38.565121951219517</v>
      </c>
      <c r="J216" s="278">
        <v>38.969097560975612</v>
      </c>
      <c r="K216" s="278">
        <v>39.37207317073171</v>
      </c>
      <c r="L216" s="278">
        <v>39.772536585365856</v>
      </c>
      <c r="M216" s="278">
        <v>40.168512195121956</v>
      </c>
      <c r="N216" s="278">
        <v>40.56046341463415</v>
      </c>
      <c r="O216" s="278">
        <v>40.947926829268297</v>
      </c>
      <c r="P216" s="278">
        <v>41.332878048780493</v>
      </c>
      <c r="Q216" s="278">
        <v>41.716853658536593</v>
      </c>
      <c r="R216" s="278">
        <v>42.099853658536588</v>
      </c>
      <c r="S216" s="278">
        <v>42.481853658536586</v>
      </c>
      <c r="T216" s="278">
        <v>42.863365853658543</v>
      </c>
      <c r="U216" s="278">
        <v>43.246878048780488</v>
      </c>
      <c r="V216" s="278">
        <v>43.629902439024399</v>
      </c>
      <c r="W216" s="278">
        <v>44.00839024390244</v>
      </c>
      <c r="X216" s="278">
        <v>44.37739024390244</v>
      </c>
      <c r="Y216" s="278">
        <v>44.735365853658543</v>
      </c>
      <c r="Z216" s="278">
        <v>45.082853658536585</v>
      </c>
      <c r="AA216" s="278">
        <v>45.414341463414637</v>
      </c>
      <c r="AB216" s="278">
        <v>45.719341463414644</v>
      </c>
      <c r="AC216" s="278">
        <v>45.984365853658538</v>
      </c>
      <c r="AD216" s="278">
        <v>46.167902439024402</v>
      </c>
      <c r="AE216" s="278">
        <v>46.219975609756105</v>
      </c>
      <c r="AF216" s="278">
        <v>46.131560975609766</v>
      </c>
      <c r="AG216" s="278">
        <v>45.925170731707325</v>
      </c>
      <c r="AH216" s="278">
        <v>45.646268292682933</v>
      </c>
      <c r="AI216" s="278">
        <v>45.389341463414638</v>
      </c>
      <c r="AJ216" s="278">
        <v>45.270878048780496</v>
      </c>
      <c r="AK216" s="278">
        <v>45.372317073170734</v>
      </c>
      <c r="AL216" s="278">
        <v>45.73321951219512</v>
      </c>
      <c r="AM216" s="278">
        <v>46.348048780487808</v>
      </c>
      <c r="AN216" s="278">
        <v>47.161829268292685</v>
      </c>
      <c r="AO216" s="278">
        <v>48.077609756097566</v>
      </c>
      <c r="AP216" s="278">
        <v>48.976439024390253</v>
      </c>
      <c r="AQ216" s="278">
        <v>49.763829268292689</v>
      </c>
      <c r="AR216" s="278">
        <v>50.401268292682929</v>
      </c>
      <c r="AS216" s="278">
        <v>50.878268292682932</v>
      </c>
      <c r="AT216" s="278">
        <v>51.222804878048791</v>
      </c>
      <c r="AU216" s="278">
        <v>51.501853658536589</v>
      </c>
      <c r="AV216" s="278">
        <v>51.771902439024387</v>
      </c>
      <c r="AW216" s="278">
        <v>52.052902439024393</v>
      </c>
      <c r="AX216" s="278">
        <v>52.354853658536591</v>
      </c>
      <c r="AY216" s="278">
        <v>52.676780487804884</v>
      </c>
      <c r="AZ216" s="278">
        <v>53.005170731707324</v>
      </c>
      <c r="BA216" s="278">
        <v>53.331536585365861</v>
      </c>
      <c r="BB216" s="278">
        <v>53.658390243902438</v>
      </c>
      <c r="BC216" s="278">
        <v>53.991195121951222</v>
      </c>
      <c r="BD216" s="278">
        <v>54.335487804878049</v>
      </c>
      <c r="BE216" s="278">
        <v>54.695756097560981</v>
      </c>
      <c r="BF216" s="278">
        <v>55.072487804878051</v>
      </c>
      <c r="BG216" s="278">
        <v>55.465682926829274</v>
      </c>
      <c r="BH216" s="278">
        <v>55.872853658536599</v>
      </c>
    </row>
    <row r="217" spans="1:60" ht="15" x14ac:dyDescent="0.25">
      <c r="A217" s="278" t="s">
        <v>475</v>
      </c>
      <c r="B217" s="278" t="s">
        <v>476</v>
      </c>
      <c r="C217" s="278" t="s">
        <v>85</v>
      </c>
      <c r="D217" s="278" t="s">
        <v>86</v>
      </c>
      <c r="E217" s="278"/>
      <c r="F217" s="278"/>
      <c r="G217" s="278"/>
      <c r="H217" s="278"/>
      <c r="I217" s="278"/>
      <c r="J217" s="278"/>
      <c r="K217" s="278"/>
      <c r="L217" s="278"/>
      <c r="M217" s="278"/>
      <c r="N217" s="278"/>
      <c r="O217" s="278"/>
      <c r="P217" s="278"/>
      <c r="Q217" s="278"/>
      <c r="R217" s="278"/>
      <c r="S217" s="278"/>
      <c r="T217" s="278"/>
      <c r="U217" s="278"/>
      <c r="V217" s="278"/>
      <c r="W217" s="278"/>
      <c r="X217" s="278"/>
      <c r="Y217" s="278"/>
      <c r="Z217" s="278"/>
      <c r="AA217" s="278"/>
      <c r="AB217" s="278"/>
      <c r="AC217" s="278"/>
      <c r="AD217" s="278"/>
      <c r="AE217" s="278"/>
      <c r="AF217" s="278"/>
      <c r="AG217" s="278"/>
      <c r="AH217" s="278"/>
      <c r="AI217" s="278"/>
      <c r="AJ217" s="278">
        <v>71.487804878048792</v>
      </c>
      <c r="AK217" s="278"/>
      <c r="AL217" s="278"/>
      <c r="AM217" s="278"/>
      <c r="AN217" s="278"/>
      <c r="AO217" s="278"/>
      <c r="AP217" s="278">
        <v>72.03902439024391</v>
      </c>
      <c r="AQ217" s="278"/>
      <c r="AR217" s="278"/>
      <c r="AS217" s="278">
        <v>71.582926829268303</v>
      </c>
      <c r="AT217" s="278">
        <v>72.234146341463415</v>
      </c>
      <c r="AU217" s="278">
        <v>72.285365853658547</v>
      </c>
      <c r="AV217" s="278">
        <v>72.436585365853674</v>
      </c>
      <c r="AW217" s="278">
        <v>72.682926829268297</v>
      </c>
      <c r="AX217" s="278">
        <v>72.834146341463423</v>
      </c>
      <c r="AY217" s="278">
        <v>73.385365853658541</v>
      </c>
      <c r="AZ217" s="278">
        <v>73.631707317073179</v>
      </c>
      <c r="BA217" s="278">
        <v>73.885365853658527</v>
      </c>
      <c r="BB217" s="278">
        <v>73.98536585365855</v>
      </c>
      <c r="BC217" s="278">
        <v>74.336585365853665</v>
      </c>
      <c r="BD217" s="278">
        <v>74.536585365853668</v>
      </c>
      <c r="BE217" s="278">
        <v>74.836585365853679</v>
      </c>
      <c r="BF217" s="278">
        <v>75.185365853658539</v>
      </c>
      <c r="BG217" s="278">
        <v>75.336585365853665</v>
      </c>
      <c r="BH217" s="278">
        <v>75.487804878048792</v>
      </c>
    </row>
    <row r="218" spans="1:60" ht="15" x14ac:dyDescent="0.25">
      <c r="A218" s="278" t="s">
        <v>620</v>
      </c>
      <c r="B218" s="278" t="s">
        <v>477</v>
      </c>
      <c r="C218" s="278" t="s">
        <v>85</v>
      </c>
      <c r="D218" s="278" t="s">
        <v>86</v>
      </c>
      <c r="E218" s="278">
        <v>40.362142630434725</v>
      </c>
      <c r="F218" s="278">
        <v>40.801123031289443</v>
      </c>
      <c r="G218" s="278">
        <v>41.230903315977329</v>
      </c>
      <c r="H218" s="278">
        <v>41.64964624210824</v>
      </c>
      <c r="I218" s="278">
        <v>42.057593143512257</v>
      </c>
      <c r="J218" s="278">
        <v>42.45788192244121</v>
      </c>
      <c r="K218" s="278">
        <v>42.854784427105749</v>
      </c>
      <c r="L218" s="278">
        <v>43.252927296769784</v>
      </c>
      <c r="M218" s="278">
        <v>43.655704445010713</v>
      </c>
      <c r="N218" s="278">
        <v>44.06439824820864</v>
      </c>
      <c r="O218" s="278">
        <v>44.478724996055341</v>
      </c>
      <c r="P218" s="278">
        <v>44.897895745567432</v>
      </c>
      <c r="Q218" s="278">
        <v>45.317095514654078</v>
      </c>
      <c r="R218" s="278">
        <v>45.73066872182573</v>
      </c>
      <c r="S218" s="278">
        <v>46.133733264808079</v>
      </c>
      <c r="T218" s="278">
        <v>46.522070767747621</v>
      </c>
      <c r="U218" s="278">
        <v>46.893412101438628</v>
      </c>
      <c r="V218" s="278">
        <v>47.247482196298115</v>
      </c>
      <c r="W218" s="278">
        <v>47.584560153323025</v>
      </c>
      <c r="X218" s="278">
        <v>47.904863358910902</v>
      </c>
      <c r="Y218" s="278">
        <v>48.209030680761785</v>
      </c>
      <c r="Z218" s="278">
        <v>48.49804788837659</v>
      </c>
      <c r="AA218" s="278">
        <v>48.772043992145974</v>
      </c>
      <c r="AB218" s="278">
        <v>49.028678007216378</v>
      </c>
      <c r="AC218" s="278">
        <v>49.264425746675521</v>
      </c>
      <c r="AD218" s="278">
        <v>49.469407626443072</v>
      </c>
      <c r="AE218" s="278">
        <v>49.632693608206971</v>
      </c>
      <c r="AF218" s="278">
        <v>49.748357343772859</v>
      </c>
      <c r="AG218" s="278">
        <v>49.816841671750822</v>
      </c>
      <c r="AH218" s="278">
        <v>49.846652998201264</v>
      </c>
      <c r="AI218" s="278">
        <v>49.851471131170726</v>
      </c>
      <c r="AJ218" s="278">
        <v>49.847790261094559</v>
      </c>
      <c r="AK218" s="278">
        <v>49.847821098160487</v>
      </c>
      <c r="AL218" s="278">
        <v>49.857564772806668</v>
      </c>
      <c r="AM218" s="278">
        <v>49.876271086656196</v>
      </c>
      <c r="AN218" s="278">
        <v>49.903635931973326</v>
      </c>
      <c r="AO218" s="278">
        <v>49.944865880264324</v>
      </c>
      <c r="AP218" s="278">
        <v>50.011432756140472</v>
      </c>
      <c r="AQ218" s="278">
        <v>50.117288513685494</v>
      </c>
      <c r="AR218" s="278">
        <v>50.277654858114012</v>
      </c>
      <c r="AS218" s="278">
        <v>50.512502937923621</v>
      </c>
      <c r="AT218" s="278">
        <v>50.837220927189449</v>
      </c>
      <c r="AU218" s="278">
        <v>51.262254962359194</v>
      </c>
      <c r="AV218" s="278">
        <v>51.784499391626042</v>
      </c>
      <c r="AW218" s="278">
        <v>52.395500354052444</v>
      </c>
      <c r="AX218" s="278">
        <v>53.082997788382059</v>
      </c>
      <c r="AY218" s="278">
        <v>53.830162951039782</v>
      </c>
      <c r="AZ218" s="278">
        <v>54.611160102714884</v>
      </c>
      <c r="BA218" s="278">
        <v>55.398484359146259</v>
      </c>
      <c r="BB218" s="278">
        <v>56.171330409126853</v>
      </c>
      <c r="BC218" s="278">
        <v>56.909694510874942</v>
      </c>
      <c r="BD218" s="278">
        <v>57.601618354943518</v>
      </c>
      <c r="BE218" s="278">
        <v>58.247552317926754</v>
      </c>
      <c r="BF218" s="278">
        <v>58.847313093215746</v>
      </c>
      <c r="BG218" s="278">
        <v>59.398588127756966</v>
      </c>
      <c r="BH218" s="278">
        <v>59.900587853754708</v>
      </c>
    </row>
    <row r="219" spans="1:60" ht="15" x14ac:dyDescent="0.25">
      <c r="A219" s="278" t="s">
        <v>478</v>
      </c>
      <c r="B219" s="278" t="s">
        <v>479</v>
      </c>
      <c r="C219" s="278" t="s">
        <v>85</v>
      </c>
      <c r="D219" s="278" t="s">
        <v>86</v>
      </c>
      <c r="E219" s="278">
        <v>31.72270731707318</v>
      </c>
      <c r="F219" s="278">
        <v>32.148658536585373</v>
      </c>
      <c r="G219" s="278">
        <v>32.571609756097565</v>
      </c>
      <c r="H219" s="278">
        <v>32.995560975609763</v>
      </c>
      <c r="I219" s="278">
        <v>33.421512195121956</v>
      </c>
      <c r="J219" s="278">
        <v>33.846463414634158</v>
      </c>
      <c r="K219" s="278">
        <v>34.264926829268298</v>
      </c>
      <c r="L219" s="278">
        <v>34.672902439024391</v>
      </c>
      <c r="M219" s="278">
        <v>35.06639024390244</v>
      </c>
      <c r="N219" s="278">
        <v>35.446365853658541</v>
      </c>
      <c r="O219" s="278">
        <v>35.820829268292691</v>
      </c>
      <c r="P219" s="278">
        <v>36.198780487804889</v>
      </c>
      <c r="Q219" s="278">
        <v>36.586682926829276</v>
      </c>
      <c r="R219" s="278">
        <v>36.98456097560976</v>
      </c>
      <c r="S219" s="278">
        <v>37.386902439024396</v>
      </c>
      <c r="T219" s="278">
        <v>37.774243902439032</v>
      </c>
      <c r="U219" s="278">
        <v>38.124121951219514</v>
      </c>
      <c r="V219" s="278">
        <v>38.421536585365857</v>
      </c>
      <c r="W219" s="278">
        <v>38.66402439024391</v>
      </c>
      <c r="X219" s="278">
        <v>38.860585365853659</v>
      </c>
      <c r="Y219" s="278">
        <v>39.031682926829269</v>
      </c>
      <c r="Z219" s="278">
        <v>39.202804878048781</v>
      </c>
      <c r="AA219" s="278">
        <v>39.406414634146351</v>
      </c>
      <c r="AB219" s="278">
        <v>39.666487804878059</v>
      </c>
      <c r="AC219" s="278">
        <v>39.99953658536586</v>
      </c>
      <c r="AD219" s="278">
        <v>40.417536585365859</v>
      </c>
      <c r="AE219" s="278">
        <v>40.926024390243903</v>
      </c>
      <c r="AF219" s="278">
        <v>41.508024390243911</v>
      </c>
      <c r="AG219" s="278">
        <v>42.144048780487807</v>
      </c>
      <c r="AH219" s="278">
        <v>42.819634146341464</v>
      </c>
      <c r="AI219" s="278">
        <v>43.518756097560974</v>
      </c>
      <c r="AJ219" s="278">
        <v>44.225926829268296</v>
      </c>
      <c r="AK219" s="278">
        <v>44.925146341463424</v>
      </c>
      <c r="AL219" s="278">
        <v>45.602878048780497</v>
      </c>
      <c r="AM219" s="278">
        <v>46.246658536585372</v>
      </c>
      <c r="AN219" s="278">
        <v>46.845512195121955</v>
      </c>
      <c r="AO219" s="278">
        <v>47.393951219512203</v>
      </c>
      <c r="AP219" s="278">
        <v>47.898463414634151</v>
      </c>
      <c r="AQ219" s="278">
        <v>48.367585365853664</v>
      </c>
      <c r="AR219" s="278">
        <v>48.806292682926831</v>
      </c>
      <c r="AS219" s="278">
        <v>49.219073170731711</v>
      </c>
      <c r="AT219" s="278">
        <v>49.611902439024398</v>
      </c>
      <c r="AU219" s="278">
        <v>49.993243902439033</v>
      </c>
      <c r="AV219" s="278">
        <v>50.374097560975613</v>
      </c>
      <c r="AW219" s="278">
        <v>50.762414634146346</v>
      </c>
      <c r="AX219" s="278">
        <v>51.170146341463422</v>
      </c>
      <c r="AY219" s="278">
        <v>51.607317073170734</v>
      </c>
      <c r="AZ219" s="278">
        <v>52.074390243902442</v>
      </c>
      <c r="BA219" s="278">
        <v>52.569878048780488</v>
      </c>
      <c r="BB219" s="278">
        <v>53.091243902439032</v>
      </c>
      <c r="BC219" s="278">
        <v>53.631975609756104</v>
      </c>
      <c r="BD219" s="278">
        <v>54.18307317073171</v>
      </c>
      <c r="BE219" s="278">
        <v>54.733000000000004</v>
      </c>
      <c r="BF219" s="278">
        <v>55.272317073170747</v>
      </c>
      <c r="BG219" s="278">
        <v>55.796487804878055</v>
      </c>
      <c r="BH219" s="278">
        <v>56.302585365853659</v>
      </c>
    </row>
    <row r="220" spans="1:60" ht="15" x14ac:dyDescent="0.25">
      <c r="A220" s="278" t="s">
        <v>621</v>
      </c>
      <c r="B220" s="278" t="s">
        <v>480</v>
      </c>
      <c r="C220" s="278" t="s">
        <v>85</v>
      </c>
      <c r="D220" s="278" t="s">
        <v>86</v>
      </c>
      <c r="E220" s="278">
        <v>40.362142630434732</v>
      </c>
      <c r="F220" s="278">
        <v>40.801123031289443</v>
      </c>
      <c r="G220" s="278">
        <v>41.230903315977329</v>
      </c>
      <c r="H220" s="278">
        <v>41.649646242108233</v>
      </c>
      <c r="I220" s="278">
        <v>42.057593143512257</v>
      </c>
      <c r="J220" s="278">
        <v>42.457881922441189</v>
      </c>
      <c r="K220" s="278">
        <v>42.854784427105749</v>
      </c>
      <c r="L220" s="278">
        <v>43.252927296769784</v>
      </c>
      <c r="M220" s="278">
        <v>43.655704445010713</v>
      </c>
      <c r="N220" s="278">
        <v>44.064398248208654</v>
      </c>
      <c r="O220" s="278">
        <v>44.478724996055341</v>
      </c>
      <c r="P220" s="278">
        <v>44.897895745567425</v>
      </c>
      <c r="Q220" s="278">
        <v>45.317095514654071</v>
      </c>
      <c r="R220" s="278">
        <v>45.73066872182573</v>
      </c>
      <c r="S220" s="278">
        <v>46.133733264808079</v>
      </c>
      <c r="T220" s="278">
        <v>46.522070767747607</v>
      </c>
      <c r="U220" s="278">
        <v>46.893412101438628</v>
      </c>
      <c r="V220" s="278">
        <v>47.247482196298122</v>
      </c>
      <c r="W220" s="278">
        <v>47.584560153323025</v>
      </c>
      <c r="X220" s="278">
        <v>47.904863358910909</v>
      </c>
      <c r="Y220" s="278">
        <v>48.209030680761785</v>
      </c>
      <c r="Z220" s="278">
        <v>48.498047888376611</v>
      </c>
      <c r="AA220" s="278">
        <v>48.775188517346109</v>
      </c>
      <c r="AB220" s="278">
        <v>49.028678007216378</v>
      </c>
      <c r="AC220" s="278">
        <v>49.264425746675521</v>
      </c>
      <c r="AD220" s="278">
        <v>49.469407626443072</v>
      </c>
      <c r="AE220" s="278">
        <v>49.632693608206964</v>
      </c>
      <c r="AF220" s="278">
        <v>49.75126873956436</v>
      </c>
      <c r="AG220" s="278">
        <v>49.816841671750815</v>
      </c>
      <c r="AH220" s="278">
        <v>49.846652998201279</v>
      </c>
      <c r="AI220" s="278">
        <v>49.851471131170719</v>
      </c>
      <c r="AJ220" s="278">
        <v>49.847790261094559</v>
      </c>
      <c r="AK220" s="278">
        <v>49.850546494436728</v>
      </c>
      <c r="AL220" s="278">
        <v>49.857564772806654</v>
      </c>
      <c r="AM220" s="278">
        <v>49.876271086656189</v>
      </c>
      <c r="AN220" s="278">
        <v>49.903635931973326</v>
      </c>
      <c r="AO220" s="278">
        <v>49.944865880264317</v>
      </c>
      <c r="AP220" s="278">
        <v>50.0141067710532</v>
      </c>
      <c r="AQ220" s="278">
        <v>50.117288513685494</v>
      </c>
      <c r="AR220" s="278">
        <v>50.277654858114012</v>
      </c>
      <c r="AS220" s="278">
        <v>50.512502937923614</v>
      </c>
      <c r="AT220" s="278">
        <v>50.837220927189463</v>
      </c>
      <c r="AU220" s="278">
        <v>51.26482755672793</v>
      </c>
      <c r="AV220" s="278">
        <v>51.786697045169262</v>
      </c>
      <c r="AW220" s="278">
        <v>52.397739542430052</v>
      </c>
      <c r="AX220" s="278">
        <v>53.085061335139351</v>
      </c>
      <c r="AY220" s="278">
        <v>53.832142239345501</v>
      </c>
      <c r="AZ220" s="278">
        <v>54.61311643190276</v>
      </c>
      <c r="BA220" s="278">
        <v>55.400345275669991</v>
      </c>
      <c r="BB220" s="278">
        <v>56.173055706148524</v>
      </c>
      <c r="BC220" s="278">
        <v>56.91136169810401</v>
      </c>
      <c r="BD220" s="278">
        <v>57.603085260322814</v>
      </c>
      <c r="BE220" s="278">
        <v>58.249075194046362</v>
      </c>
      <c r="BF220" s="278">
        <v>58.848661196590541</v>
      </c>
      <c r="BG220" s="278">
        <v>59.399879283208399</v>
      </c>
      <c r="BH220" s="278">
        <v>59.901826107686787</v>
      </c>
    </row>
    <row r="221" spans="1:60" ht="15" x14ac:dyDescent="0.25">
      <c r="A221" s="278" t="s">
        <v>481</v>
      </c>
      <c r="B221" s="278" t="s">
        <v>482</v>
      </c>
      <c r="C221" s="278" t="s">
        <v>85</v>
      </c>
      <c r="D221" s="278" t="s">
        <v>86</v>
      </c>
      <c r="E221" s="278">
        <v>54.722185304841005</v>
      </c>
      <c r="F221" s="278">
        <v>55.188557131630908</v>
      </c>
      <c r="G221" s="278">
        <v>55.635448583980285</v>
      </c>
      <c r="H221" s="278">
        <v>56.043570340427621</v>
      </c>
      <c r="I221" s="278">
        <v>56.436347207102393</v>
      </c>
      <c r="J221" s="278">
        <v>56.795074838939428</v>
      </c>
      <c r="K221" s="278">
        <v>57.113067855228273</v>
      </c>
      <c r="L221" s="278">
        <v>57.423677536389931</v>
      </c>
      <c r="M221" s="278">
        <v>57.723714926785064</v>
      </c>
      <c r="N221" s="278">
        <v>58.018157654244952</v>
      </c>
      <c r="O221" s="278">
        <v>58.320050713696091</v>
      </c>
      <c r="P221" s="278">
        <v>58.615731791410091</v>
      </c>
      <c r="Q221" s="278">
        <v>58.918586476645643</v>
      </c>
      <c r="R221" s="278">
        <v>59.202507586418747</v>
      </c>
      <c r="S221" s="278">
        <v>59.485299268382761</v>
      </c>
      <c r="T221" s="278">
        <v>59.792037804163357</v>
      </c>
      <c r="U221" s="278">
        <v>60.127754053158661</v>
      </c>
      <c r="V221" s="278">
        <v>60.472524690012122</v>
      </c>
      <c r="W221" s="278">
        <v>60.853640761828785</v>
      </c>
      <c r="X221" s="278">
        <v>61.24351631098601</v>
      </c>
      <c r="Y221" s="278">
        <v>61.628028233111877</v>
      </c>
      <c r="Z221" s="278">
        <v>61.995160592589812</v>
      </c>
      <c r="AA221" s="278">
        <v>62.406917816681499</v>
      </c>
      <c r="AB221" s="278">
        <v>62.674984083703997</v>
      </c>
      <c r="AC221" s="278">
        <v>62.948742712612827</v>
      </c>
      <c r="AD221" s="278">
        <v>63.202241630433114</v>
      </c>
      <c r="AE221" s="278">
        <v>63.476257017900451</v>
      </c>
      <c r="AF221" s="278">
        <v>63.770507828958223</v>
      </c>
      <c r="AG221" s="278">
        <v>63.896989065028471</v>
      </c>
      <c r="AH221" s="278">
        <v>64.033288383734444</v>
      </c>
      <c r="AI221" s="278">
        <v>64.134342290408526</v>
      </c>
      <c r="AJ221" s="278">
        <v>64.224381333830053</v>
      </c>
      <c r="AK221" s="278">
        <v>64.270227723908576</v>
      </c>
      <c r="AL221" s="278">
        <v>64.123576173904823</v>
      </c>
      <c r="AM221" s="278">
        <v>63.954472515921161</v>
      </c>
      <c r="AN221" s="278">
        <v>63.865763643473699</v>
      </c>
      <c r="AO221" s="278">
        <v>63.796545635763579</v>
      </c>
      <c r="AP221" s="278">
        <v>63.662264285124259</v>
      </c>
      <c r="AQ221" s="278">
        <v>63.374665278801402</v>
      </c>
      <c r="AR221" s="278">
        <v>63.244301019759149</v>
      </c>
      <c r="AS221" s="278">
        <v>63.180012209218596</v>
      </c>
      <c r="AT221" s="278">
        <v>63.142246779774275</v>
      </c>
      <c r="AU221" s="278">
        <v>63.295442256498113</v>
      </c>
      <c r="AV221" s="278">
        <v>63.420625230081583</v>
      </c>
      <c r="AW221" s="278">
        <v>63.71618110612809</v>
      </c>
      <c r="AX221" s="278">
        <v>64.10472139670054</v>
      </c>
      <c r="AY221" s="278">
        <v>64.537113646631582</v>
      </c>
      <c r="AZ221" s="278">
        <v>65.044481398088493</v>
      </c>
      <c r="BA221" s="278">
        <v>65.58863016135048</v>
      </c>
      <c r="BB221" s="278">
        <v>66.141564827708038</v>
      </c>
      <c r="BC221" s="278">
        <v>66.649899467197685</v>
      </c>
      <c r="BD221" s="278">
        <v>67.114828524685819</v>
      </c>
      <c r="BE221" s="278">
        <v>67.528682563332623</v>
      </c>
      <c r="BF221" s="278">
        <v>67.927393756694542</v>
      </c>
      <c r="BG221" s="278">
        <v>68.269771945822129</v>
      </c>
      <c r="BH221" s="278">
        <v>68.577214162195332</v>
      </c>
    </row>
    <row r="222" spans="1:60" ht="15" x14ac:dyDescent="0.25">
      <c r="A222" s="278" t="s">
        <v>483</v>
      </c>
      <c r="B222" s="278" t="s">
        <v>484</v>
      </c>
      <c r="C222" s="278" t="s">
        <v>85</v>
      </c>
      <c r="D222" s="278" t="s">
        <v>86</v>
      </c>
      <c r="E222" s="278">
        <v>50.451365853658544</v>
      </c>
      <c r="F222" s="278">
        <v>51.031097560975617</v>
      </c>
      <c r="G222" s="278">
        <v>51.597292682926835</v>
      </c>
      <c r="H222" s="278">
        <v>52.146000000000008</v>
      </c>
      <c r="I222" s="278">
        <v>52.67475609756098</v>
      </c>
      <c r="J222" s="278">
        <v>53.189707317073179</v>
      </c>
      <c r="K222" s="278">
        <v>53.699487804878054</v>
      </c>
      <c r="L222" s="278">
        <v>54.215634146341472</v>
      </c>
      <c r="M222" s="278">
        <v>54.74714634146342</v>
      </c>
      <c r="N222" s="278">
        <v>55.295975609756105</v>
      </c>
      <c r="O222" s="278">
        <v>55.868463414634149</v>
      </c>
      <c r="P222" s="278">
        <v>56.472975609756098</v>
      </c>
      <c r="Q222" s="278">
        <v>57.099804878048779</v>
      </c>
      <c r="R222" s="278">
        <v>57.733756097560985</v>
      </c>
      <c r="S222" s="278">
        <v>58.358243902439028</v>
      </c>
      <c r="T222" s="278">
        <v>58.940585365853671</v>
      </c>
      <c r="U222" s="278">
        <v>59.447170731707324</v>
      </c>
      <c r="V222" s="278">
        <v>59.86007317073171</v>
      </c>
      <c r="W222" s="278">
        <v>60.170951219512197</v>
      </c>
      <c r="X222" s="278">
        <v>60.3829268292683</v>
      </c>
      <c r="Y222" s="278">
        <v>60.511780487804884</v>
      </c>
      <c r="Z222" s="278">
        <v>60.586292682926832</v>
      </c>
      <c r="AA222" s="278">
        <v>60.642170731707324</v>
      </c>
      <c r="AB222" s="278">
        <v>60.708585365853665</v>
      </c>
      <c r="AC222" s="278">
        <v>60.802609756097567</v>
      </c>
      <c r="AD222" s="278">
        <v>60.930219512195123</v>
      </c>
      <c r="AE222" s="278">
        <v>61.088292682926834</v>
      </c>
      <c r="AF222" s="278">
        <v>61.260097560975616</v>
      </c>
      <c r="AG222" s="278">
        <v>61.432951219512205</v>
      </c>
      <c r="AH222" s="278">
        <v>61.60424390243903</v>
      </c>
      <c r="AI222" s="278">
        <v>61.771439024390247</v>
      </c>
      <c r="AJ222" s="278">
        <v>61.934536585365862</v>
      </c>
      <c r="AK222" s="278">
        <v>62.095097560975617</v>
      </c>
      <c r="AL222" s="278">
        <v>62.255146341463423</v>
      </c>
      <c r="AM222" s="278">
        <v>62.41470731707318</v>
      </c>
      <c r="AN222" s="278">
        <v>62.570268292682925</v>
      </c>
      <c r="AO222" s="278">
        <v>62.718317073170738</v>
      </c>
      <c r="AP222" s="278">
        <v>62.859902439024395</v>
      </c>
      <c r="AQ222" s="278">
        <v>62.99746341463414</v>
      </c>
      <c r="AR222" s="278">
        <v>63.137024390243909</v>
      </c>
      <c r="AS222" s="278">
        <v>63.292536585365866</v>
      </c>
      <c r="AT222" s="278">
        <v>63.479512195121949</v>
      </c>
      <c r="AU222" s="278">
        <v>63.704926829268302</v>
      </c>
      <c r="AV222" s="278">
        <v>63.969731707317074</v>
      </c>
      <c r="AW222" s="278">
        <v>64.267951219512199</v>
      </c>
      <c r="AX222" s="278">
        <v>64.583560975609757</v>
      </c>
      <c r="AY222" s="278">
        <v>64.896048780487817</v>
      </c>
      <c r="AZ222" s="278">
        <v>65.184926829268292</v>
      </c>
      <c r="BA222" s="278">
        <v>65.435707317073167</v>
      </c>
      <c r="BB222" s="278">
        <v>65.642926829268305</v>
      </c>
      <c r="BC222" s="278">
        <v>65.808609756097567</v>
      </c>
      <c r="BD222" s="278">
        <v>65.940804878048795</v>
      </c>
      <c r="BE222" s="278">
        <v>66.056536585365876</v>
      </c>
      <c r="BF222" s="278">
        <v>66.171341463414649</v>
      </c>
      <c r="BG222" s="278">
        <v>66.290707317073171</v>
      </c>
      <c r="BH222" s="278">
        <v>66.416658536585373</v>
      </c>
    </row>
    <row r="223" spans="1:60" ht="15" x14ac:dyDescent="0.25">
      <c r="A223" s="278" t="s">
        <v>485</v>
      </c>
      <c r="B223" s="278" t="s">
        <v>486</v>
      </c>
      <c r="C223" s="278" t="s">
        <v>85</v>
      </c>
      <c r="D223" s="278" t="s">
        <v>86</v>
      </c>
      <c r="E223" s="278">
        <v>59.680121951219519</v>
      </c>
      <c r="F223" s="278">
        <v>60.047000000000004</v>
      </c>
      <c r="G223" s="278">
        <v>60.408439024390248</v>
      </c>
      <c r="H223" s="278">
        <v>60.770463414634158</v>
      </c>
      <c r="I223" s="278">
        <v>61.136024390243911</v>
      </c>
      <c r="J223" s="278">
        <v>61.506512195121957</v>
      </c>
      <c r="K223" s="278">
        <v>61.87926829268293</v>
      </c>
      <c r="L223" s="278">
        <v>62.247707317073171</v>
      </c>
      <c r="M223" s="278">
        <v>62.606341463414637</v>
      </c>
      <c r="N223" s="278">
        <v>62.950682926829273</v>
      </c>
      <c r="O223" s="278">
        <v>63.277414634146353</v>
      </c>
      <c r="P223" s="278">
        <v>63.580292682926846</v>
      </c>
      <c r="Q223" s="278">
        <v>63.860439024390253</v>
      </c>
      <c r="R223" s="278">
        <v>64.120487804878053</v>
      </c>
      <c r="S223" s="278">
        <v>64.363853658536584</v>
      </c>
      <c r="T223" s="278">
        <v>64.601341463414641</v>
      </c>
      <c r="U223" s="278">
        <v>64.843682926829274</v>
      </c>
      <c r="V223" s="278">
        <v>65.099073170731714</v>
      </c>
      <c r="W223" s="278">
        <v>65.369902439024401</v>
      </c>
      <c r="X223" s="278">
        <v>65.653146341463426</v>
      </c>
      <c r="Y223" s="278">
        <v>65.940439024390258</v>
      </c>
      <c r="Z223" s="278">
        <v>66.217439024390245</v>
      </c>
      <c r="AA223" s="278">
        <v>66.470487804878047</v>
      </c>
      <c r="AB223" s="278">
        <v>66.690292682926838</v>
      </c>
      <c r="AC223" s="278">
        <v>66.873048780487821</v>
      </c>
      <c r="AD223" s="278">
        <v>67.020292682926822</v>
      </c>
      <c r="AE223" s="278">
        <v>67.139121951219522</v>
      </c>
      <c r="AF223" s="278">
        <v>67.239390243902449</v>
      </c>
      <c r="AG223" s="278">
        <v>67.330487804878061</v>
      </c>
      <c r="AH223" s="278">
        <v>67.4178536585366</v>
      </c>
      <c r="AI223" s="278">
        <v>67.501878048780497</v>
      </c>
      <c r="AJ223" s="278">
        <v>67.580487804878061</v>
      </c>
      <c r="AK223" s="278">
        <v>67.651073170731706</v>
      </c>
      <c r="AL223" s="278">
        <v>67.712073170731713</v>
      </c>
      <c r="AM223" s="278">
        <v>67.763975609756116</v>
      </c>
      <c r="AN223" s="278">
        <v>67.805731707317094</v>
      </c>
      <c r="AO223" s="278">
        <v>67.834341463414646</v>
      </c>
      <c r="AP223" s="278">
        <v>67.851878048780492</v>
      </c>
      <c r="AQ223" s="278">
        <v>67.866414634146352</v>
      </c>
      <c r="AR223" s="278">
        <v>67.886487804878058</v>
      </c>
      <c r="AS223" s="278">
        <v>67.929170731707316</v>
      </c>
      <c r="AT223" s="278">
        <v>68.011975609756107</v>
      </c>
      <c r="AU223" s="278">
        <v>68.143975609756112</v>
      </c>
      <c r="AV223" s="278">
        <v>68.329634146341462</v>
      </c>
      <c r="AW223" s="278">
        <v>68.565975609756109</v>
      </c>
      <c r="AX223" s="278">
        <v>68.846000000000004</v>
      </c>
      <c r="AY223" s="278">
        <v>69.157219512195127</v>
      </c>
      <c r="AZ223" s="278">
        <v>69.480073170731728</v>
      </c>
      <c r="BA223" s="278">
        <v>69.796000000000006</v>
      </c>
      <c r="BB223" s="278">
        <v>70.094414634146361</v>
      </c>
      <c r="BC223" s="278">
        <v>70.364243902439028</v>
      </c>
      <c r="BD223" s="278">
        <v>70.600390243902439</v>
      </c>
      <c r="BE223" s="278">
        <v>70.806829268292688</v>
      </c>
      <c r="BF223" s="278">
        <v>70.988536585365864</v>
      </c>
      <c r="BG223" s="278">
        <v>71.146975609756112</v>
      </c>
      <c r="BH223" s="278">
        <v>71.286195121951238</v>
      </c>
    </row>
    <row r="224" spans="1:60" ht="15" x14ac:dyDescent="0.25">
      <c r="A224" s="278" t="s">
        <v>487</v>
      </c>
      <c r="B224" s="278" t="s">
        <v>488</v>
      </c>
      <c r="C224" s="278" t="s">
        <v>85</v>
      </c>
      <c r="D224" s="278" t="s">
        <v>86</v>
      </c>
      <c r="E224" s="278">
        <v>69.923658536585378</v>
      </c>
      <c r="F224" s="278">
        <v>70.250853658536599</v>
      </c>
      <c r="G224" s="278">
        <v>70.472292682926835</v>
      </c>
      <c r="H224" s="278">
        <v>70.594926829268303</v>
      </c>
      <c r="I224" s="278">
        <v>70.632780487804865</v>
      </c>
      <c r="J224" s="278">
        <v>70.603365853658545</v>
      </c>
      <c r="K224" s="278">
        <v>70.52524390243903</v>
      </c>
      <c r="L224" s="278">
        <v>70.418536585365857</v>
      </c>
      <c r="M224" s="278">
        <v>70.306829268292688</v>
      </c>
      <c r="N224" s="278">
        <v>70.205707317073177</v>
      </c>
      <c r="O224" s="278">
        <v>70.134243902439025</v>
      </c>
      <c r="P224" s="278">
        <v>70.099487804878066</v>
      </c>
      <c r="Q224" s="278">
        <v>70.098926829268294</v>
      </c>
      <c r="R224" s="278">
        <v>70.125073170731724</v>
      </c>
      <c r="S224" s="278">
        <v>70.175902439024398</v>
      </c>
      <c r="T224" s="278">
        <v>70.244878048780492</v>
      </c>
      <c r="U224" s="278">
        <v>70.322463414634143</v>
      </c>
      <c r="V224" s="278">
        <v>70.398609756097585</v>
      </c>
      <c r="W224" s="278">
        <v>70.465243902439042</v>
      </c>
      <c r="X224" s="278">
        <v>70.519902439024392</v>
      </c>
      <c r="Y224" s="278">
        <v>70.408536585365866</v>
      </c>
      <c r="Z224" s="278">
        <v>70.629268292682937</v>
      </c>
      <c r="AA224" s="278">
        <v>70.689024390243901</v>
      </c>
      <c r="AB224" s="278">
        <v>70.479024390243922</v>
      </c>
      <c r="AC224" s="278">
        <v>70.750975609756111</v>
      </c>
      <c r="AD224" s="278">
        <v>70.734634146341463</v>
      </c>
      <c r="AE224" s="278">
        <v>71.021219512195131</v>
      </c>
      <c r="AF224" s="278">
        <v>71.088780487804883</v>
      </c>
      <c r="AG224" s="278">
        <v>71.20780487804879</v>
      </c>
      <c r="AH224" s="278">
        <v>71.026341463414639</v>
      </c>
      <c r="AI224" s="278">
        <v>70.932682926829273</v>
      </c>
      <c r="AJ224" s="278">
        <v>70.8829268292683</v>
      </c>
      <c r="AK224" s="278">
        <v>71.795121951219528</v>
      </c>
      <c r="AL224" s="278">
        <v>72.448780487804896</v>
      </c>
      <c r="AM224" s="278">
        <v>72.3</v>
      </c>
      <c r="AN224" s="278">
        <v>72.253658536585377</v>
      </c>
      <c r="AO224" s="278">
        <v>72.653658536585368</v>
      </c>
      <c r="AP224" s="278">
        <v>72.7048780487805</v>
      </c>
      <c r="AQ224" s="278">
        <v>72.551219512195132</v>
      </c>
      <c r="AR224" s="278">
        <v>72.902439024390247</v>
      </c>
      <c r="AS224" s="278">
        <v>73.051219512195132</v>
      </c>
      <c r="AT224" s="278">
        <v>73.402439024390262</v>
      </c>
      <c r="AU224" s="278">
        <v>73.604878048780492</v>
      </c>
      <c r="AV224" s="278">
        <v>73.604878048780492</v>
      </c>
      <c r="AW224" s="278">
        <v>73.958536585365863</v>
      </c>
      <c r="AX224" s="278">
        <v>73.904878048780489</v>
      </c>
      <c r="AY224" s="278">
        <v>74.2048780487805</v>
      </c>
      <c r="AZ224" s="278">
        <v>74.207317073170742</v>
      </c>
      <c r="BA224" s="278">
        <v>74.7048780487805</v>
      </c>
      <c r="BB224" s="278">
        <v>74.909756097560987</v>
      </c>
      <c r="BC224" s="278">
        <v>75.112195121951217</v>
      </c>
      <c r="BD224" s="278">
        <v>75.958536585365863</v>
      </c>
      <c r="BE224" s="278">
        <v>76.109756097560989</v>
      </c>
      <c r="BF224" s="278">
        <v>76.412195121951228</v>
      </c>
      <c r="BG224" s="278">
        <v>76.812195121951234</v>
      </c>
      <c r="BH224" s="278">
        <v>77.21219512195124</v>
      </c>
    </row>
    <row r="225" spans="1:60" ht="15" x14ac:dyDescent="0.25">
      <c r="A225" s="278" t="s">
        <v>489</v>
      </c>
      <c r="B225" s="278" t="s">
        <v>490</v>
      </c>
      <c r="C225" s="278" t="s">
        <v>85</v>
      </c>
      <c r="D225" s="278" t="s">
        <v>86</v>
      </c>
      <c r="E225" s="278">
        <v>68.978048780487811</v>
      </c>
      <c r="F225" s="278">
        <v>68.978048780487811</v>
      </c>
      <c r="G225" s="278">
        <v>68.978048780487811</v>
      </c>
      <c r="H225" s="278">
        <v>68.621951219512212</v>
      </c>
      <c r="I225" s="278">
        <v>68.663414634146349</v>
      </c>
      <c r="J225" s="278">
        <v>68.365853658536594</v>
      </c>
      <c r="K225" s="278">
        <v>69.012195121951237</v>
      </c>
      <c r="L225" s="278">
        <v>69.365853658536579</v>
      </c>
      <c r="M225" s="278">
        <v>68.917073170731712</v>
      </c>
      <c r="N225" s="278">
        <v>68.360975609756096</v>
      </c>
      <c r="O225" s="278">
        <v>68.609756097560989</v>
      </c>
      <c r="P225" s="278">
        <v>68.834146341463423</v>
      </c>
      <c r="Q225" s="278">
        <v>69.058536585365871</v>
      </c>
      <c r="R225" s="278">
        <v>69.404878048780489</v>
      </c>
      <c r="S225" s="278">
        <v>70.160975609756093</v>
      </c>
      <c r="T225" s="278">
        <v>70.358536585365869</v>
      </c>
      <c r="U225" s="278">
        <v>70.307317073170736</v>
      </c>
      <c r="V225" s="278">
        <v>70.556097560975616</v>
      </c>
      <c r="W225" s="278">
        <v>70.702439024390245</v>
      </c>
      <c r="X225" s="278">
        <v>70.853658536585371</v>
      </c>
      <c r="Y225" s="278">
        <v>71.104878048780492</v>
      </c>
      <c r="Z225" s="278">
        <v>71.2048780487805</v>
      </c>
      <c r="AA225" s="278">
        <v>71.053658536585374</v>
      </c>
      <c r="AB225" s="278">
        <v>70.541463414634165</v>
      </c>
      <c r="AC225" s="278">
        <v>70.902439024390262</v>
      </c>
      <c r="AD225" s="278">
        <v>71.351219512195129</v>
      </c>
      <c r="AE225" s="278">
        <v>71.802439024390267</v>
      </c>
      <c r="AF225" s="278">
        <v>72.002439024390242</v>
      </c>
      <c r="AG225" s="278">
        <v>72.44634146341464</v>
      </c>
      <c r="AH225" s="278">
        <v>72.7048780487805</v>
      </c>
      <c r="AI225" s="278">
        <v>73.204878048780486</v>
      </c>
      <c r="AJ225" s="278">
        <v>73.353658536585371</v>
      </c>
      <c r="AK225" s="278">
        <v>73.304878048780495</v>
      </c>
      <c r="AL225" s="278">
        <v>73.253658536585377</v>
      </c>
      <c r="AM225" s="278">
        <v>73.404878048780503</v>
      </c>
      <c r="AN225" s="278">
        <v>73.958536585365863</v>
      </c>
      <c r="AO225" s="278">
        <v>74.458536585365849</v>
      </c>
      <c r="AP225" s="278">
        <v>74.707317073170728</v>
      </c>
      <c r="AQ225" s="278">
        <v>74.807317073170751</v>
      </c>
      <c r="AR225" s="278">
        <v>75.009756097560981</v>
      </c>
      <c r="AS225" s="278">
        <v>75.412195121951228</v>
      </c>
      <c r="AT225" s="278">
        <v>75.75853658536586</v>
      </c>
      <c r="AU225" s="278">
        <v>76.007317073170739</v>
      </c>
      <c r="AV225" s="278">
        <v>76.858536585365854</v>
      </c>
      <c r="AW225" s="278">
        <v>77.207317073170728</v>
      </c>
      <c r="AX225" s="278">
        <v>77.612195121951217</v>
      </c>
      <c r="AY225" s="278">
        <v>78.086585365853665</v>
      </c>
      <c r="AZ225" s="278">
        <v>78.560975609756113</v>
      </c>
      <c r="BA225" s="278">
        <v>78.765853658536599</v>
      </c>
      <c r="BB225" s="278">
        <v>78.970731707317071</v>
      </c>
      <c r="BC225" s="278">
        <v>79.421951219512195</v>
      </c>
      <c r="BD225" s="278">
        <v>79.970731707317086</v>
      </c>
      <c r="BE225" s="278">
        <v>80.12439024390244</v>
      </c>
      <c r="BF225" s="278">
        <v>80.321951219512201</v>
      </c>
      <c r="BG225" s="278">
        <v>81.078048780487805</v>
      </c>
      <c r="BH225" s="278">
        <v>81.078048780487805</v>
      </c>
    </row>
    <row r="226" spans="1:60" ht="15" x14ac:dyDescent="0.25">
      <c r="A226" s="278" t="s">
        <v>491</v>
      </c>
      <c r="B226" s="278" t="s">
        <v>492</v>
      </c>
      <c r="C226" s="278" t="s">
        <v>85</v>
      </c>
      <c r="D226" s="278" t="s">
        <v>86</v>
      </c>
      <c r="E226" s="278">
        <v>73.00560975609757</v>
      </c>
      <c r="F226" s="278">
        <v>73.474390243902448</v>
      </c>
      <c r="G226" s="278">
        <v>73.350487804878057</v>
      </c>
      <c r="H226" s="278">
        <v>73.555365853658543</v>
      </c>
      <c r="I226" s="278">
        <v>73.733170731707318</v>
      </c>
      <c r="J226" s="278">
        <v>73.861707317073169</v>
      </c>
      <c r="K226" s="278">
        <v>74.078536585365853</v>
      </c>
      <c r="L226" s="278">
        <v>74.12243902439026</v>
      </c>
      <c r="M226" s="278">
        <v>73.972926829268289</v>
      </c>
      <c r="N226" s="278">
        <v>74.08487804878051</v>
      </c>
      <c r="O226" s="278">
        <v>74.649268292682933</v>
      </c>
      <c r="P226" s="278">
        <v>74.623902439024405</v>
      </c>
      <c r="Q226" s="278">
        <v>74.71804878048782</v>
      </c>
      <c r="R226" s="278">
        <v>74.867317073170739</v>
      </c>
      <c r="S226" s="278">
        <v>74.980487804878052</v>
      </c>
      <c r="T226" s="278">
        <v>74.984634146341477</v>
      </c>
      <c r="U226" s="278">
        <v>74.969268292682941</v>
      </c>
      <c r="V226" s="278">
        <v>75.379756097560985</v>
      </c>
      <c r="W226" s="278">
        <v>75.469024390243916</v>
      </c>
      <c r="X226" s="278">
        <v>75.524146341463421</v>
      </c>
      <c r="Y226" s="278">
        <v>75.740975609756106</v>
      </c>
      <c r="Z226" s="278">
        <v>76.026097560975614</v>
      </c>
      <c r="AA226" s="278">
        <v>76.327317073170747</v>
      </c>
      <c r="AB226" s="278">
        <v>76.551707317073166</v>
      </c>
      <c r="AC226" s="278">
        <v>76.815853658536611</v>
      </c>
      <c r="AD226" s="278">
        <v>76.667804878048798</v>
      </c>
      <c r="AE226" s="278">
        <v>76.931219512195128</v>
      </c>
      <c r="AF226" s="278">
        <v>77.092195121951235</v>
      </c>
      <c r="AG226" s="278">
        <v>76.979268292682931</v>
      </c>
      <c r="AH226" s="278">
        <v>77.72682926829269</v>
      </c>
      <c r="AI226" s="278">
        <v>77.536829268292692</v>
      </c>
      <c r="AJ226" s="278">
        <v>77.666829268292688</v>
      </c>
      <c r="AK226" s="278">
        <v>77.998780487804879</v>
      </c>
      <c r="AL226" s="278">
        <v>78.060487804878051</v>
      </c>
      <c r="AM226" s="278">
        <v>78.65024390243903</v>
      </c>
      <c r="AN226" s="278">
        <v>78.740487804878057</v>
      </c>
      <c r="AO226" s="278">
        <v>78.959024390243897</v>
      </c>
      <c r="AP226" s="278">
        <v>79.197560975609775</v>
      </c>
      <c r="AQ226" s="278">
        <v>79.339024390243921</v>
      </c>
      <c r="AR226" s="278">
        <v>79.441463414634157</v>
      </c>
      <c r="AS226" s="278">
        <v>79.643902439024401</v>
      </c>
      <c r="AT226" s="278">
        <v>79.795121951219514</v>
      </c>
      <c r="AU226" s="278">
        <v>79.846341463414646</v>
      </c>
      <c r="AV226" s="278">
        <v>80.095121951219525</v>
      </c>
      <c r="AW226" s="278">
        <v>80.497560975609773</v>
      </c>
      <c r="AX226" s="278">
        <v>80.546341463414649</v>
      </c>
      <c r="AY226" s="278">
        <v>80.748780487804893</v>
      </c>
      <c r="AZ226" s="278">
        <v>80.900000000000006</v>
      </c>
      <c r="BA226" s="278">
        <v>81.099999999999994</v>
      </c>
      <c r="BB226" s="278">
        <v>81.351219512195129</v>
      </c>
      <c r="BC226" s="278">
        <v>81.451219512195138</v>
      </c>
      <c r="BD226" s="278">
        <v>81.802439024390253</v>
      </c>
      <c r="BE226" s="278">
        <v>81.7048780487805</v>
      </c>
      <c r="BF226" s="278">
        <v>81.956097560975607</v>
      </c>
      <c r="BG226" s="278">
        <v>82.253658536585377</v>
      </c>
      <c r="BH226" s="278">
        <v>82.551219512195118</v>
      </c>
    </row>
    <row r="227" spans="1:60" ht="15" x14ac:dyDescent="0.25">
      <c r="A227" s="278" t="s">
        <v>493</v>
      </c>
      <c r="B227" s="278" t="s">
        <v>494</v>
      </c>
      <c r="C227" s="278" t="s">
        <v>85</v>
      </c>
      <c r="D227" s="278" t="s">
        <v>86</v>
      </c>
      <c r="E227" s="278">
        <v>44.238780487804888</v>
      </c>
      <c r="F227" s="278">
        <v>44.534878048780499</v>
      </c>
      <c r="G227" s="278">
        <v>44.81946341463415</v>
      </c>
      <c r="H227" s="278">
        <v>45.100560975609767</v>
      </c>
      <c r="I227" s="278">
        <v>45.388658536585375</v>
      </c>
      <c r="J227" s="278">
        <v>45.700756097560983</v>
      </c>
      <c r="K227" s="278">
        <v>46.052317073170741</v>
      </c>
      <c r="L227" s="278">
        <v>46.452317073170732</v>
      </c>
      <c r="M227" s="278">
        <v>46.904292682926837</v>
      </c>
      <c r="N227" s="278">
        <v>47.409731707317086</v>
      </c>
      <c r="O227" s="278">
        <v>47.960170731707329</v>
      </c>
      <c r="P227" s="278">
        <v>48.544609756097564</v>
      </c>
      <c r="Q227" s="278">
        <v>49.145609756097571</v>
      </c>
      <c r="R227" s="278">
        <v>49.753170731707321</v>
      </c>
      <c r="S227" s="278">
        <v>50.360268292682932</v>
      </c>
      <c r="T227" s="278">
        <v>50.968926829268298</v>
      </c>
      <c r="U227" s="278">
        <v>51.585073170731718</v>
      </c>
      <c r="V227" s="278">
        <v>52.218195121951219</v>
      </c>
      <c r="W227" s="278">
        <v>52.872243902439031</v>
      </c>
      <c r="X227" s="278">
        <v>53.547707317073176</v>
      </c>
      <c r="Y227" s="278">
        <v>54.253560975609759</v>
      </c>
      <c r="Z227" s="278">
        <v>55.000804878048783</v>
      </c>
      <c r="AA227" s="278">
        <v>55.780463414634156</v>
      </c>
      <c r="AB227" s="278">
        <v>56.573536585365858</v>
      </c>
      <c r="AC227" s="278">
        <v>57.354024390243907</v>
      </c>
      <c r="AD227" s="278">
        <v>58.097926829268303</v>
      </c>
      <c r="AE227" s="278">
        <v>58.785195121951226</v>
      </c>
      <c r="AF227" s="278">
        <v>59.383829268292693</v>
      </c>
      <c r="AG227" s="278">
        <v>59.853878048780494</v>
      </c>
      <c r="AH227" s="278">
        <v>60.154853658536595</v>
      </c>
      <c r="AI227" s="278">
        <v>60.225243902439026</v>
      </c>
      <c r="AJ227" s="278">
        <v>60.007560975609763</v>
      </c>
      <c r="AK227" s="278">
        <v>59.492829268292688</v>
      </c>
      <c r="AL227" s="278">
        <v>58.695170731707329</v>
      </c>
      <c r="AM227" s="278">
        <v>57.640219512195131</v>
      </c>
      <c r="AN227" s="278">
        <v>56.34524390243903</v>
      </c>
      <c r="AO227" s="278">
        <v>54.836536585365863</v>
      </c>
      <c r="AP227" s="278">
        <v>53.191219512195126</v>
      </c>
      <c r="AQ227" s="278">
        <v>51.509756097560981</v>
      </c>
      <c r="AR227" s="278">
        <v>49.888487804878054</v>
      </c>
      <c r="AS227" s="278">
        <v>48.442170731707328</v>
      </c>
      <c r="AT227" s="278">
        <v>47.270536585365861</v>
      </c>
      <c r="AU227" s="278">
        <v>46.421121951219519</v>
      </c>
      <c r="AV227" s="278">
        <v>45.924024390243908</v>
      </c>
      <c r="AW227" s="278">
        <v>45.80341463414635</v>
      </c>
      <c r="AX227" s="278">
        <v>46.074829268292689</v>
      </c>
      <c r="AY227" s="278">
        <v>46.727829268292687</v>
      </c>
      <c r="AZ227" s="278">
        <v>47.679975609756099</v>
      </c>
      <c r="BA227" s="278">
        <v>48.835097560975619</v>
      </c>
      <c r="BB227" s="278">
        <v>50.11860975609757</v>
      </c>
      <c r="BC227" s="278">
        <v>51.448195121951223</v>
      </c>
      <c r="BD227" s="278">
        <v>52.75373170731708</v>
      </c>
      <c r="BE227" s="278">
        <v>53.990439024390248</v>
      </c>
      <c r="BF227" s="278">
        <v>55.119292682926833</v>
      </c>
      <c r="BG227" s="278">
        <v>56.101463414634154</v>
      </c>
      <c r="BH227" s="278">
        <v>56.912365853658549</v>
      </c>
    </row>
    <row r="228" spans="1:60" ht="15" x14ac:dyDescent="0.25">
      <c r="A228" s="278" t="s">
        <v>495</v>
      </c>
      <c r="B228" s="278" t="s">
        <v>496</v>
      </c>
      <c r="C228" s="278" t="s">
        <v>85</v>
      </c>
      <c r="D228" s="278" t="s">
        <v>86</v>
      </c>
      <c r="E228" s="278"/>
      <c r="F228" s="278"/>
      <c r="G228" s="278"/>
      <c r="H228" s="278"/>
      <c r="I228" s="278"/>
      <c r="J228" s="278"/>
      <c r="K228" s="278"/>
      <c r="L228" s="278"/>
      <c r="M228" s="278"/>
      <c r="N228" s="278"/>
      <c r="O228" s="278"/>
      <c r="P228" s="278"/>
      <c r="Q228" s="278"/>
      <c r="R228" s="278"/>
      <c r="S228" s="278"/>
      <c r="T228" s="278"/>
      <c r="U228" s="278"/>
      <c r="V228" s="278"/>
      <c r="W228" s="278"/>
      <c r="X228" s="278"/>
      <c r="Y228" s="278"/>
      <c r="Z228" s="278"/>
      <c r="AA228" s="278"/>
      <c r="AB228" s="278"/>
      <c r="AC228" s="278"/>
      <c r="AD228" s="278"/>
      <c r="AE228" s="278"/>
      <c r="AF228" s="278"/>
      <c r="AG228" s="278"/>
      <c r="AH228" s="278"/>
      <c r="AI228" s="278"/>
      <c r="AJ228" s="278"/>
      <c r="AK228" s="278"/>
      <c r="AL228" s="278"/>
      <c r="AM228" s="278"/>
      <c r="AN228" s="278"/>
      <c r="AO228" s="278"/>
      <c r="AP228" s="278"/>
      <c r="AQ228" s="278"/>
      <c r="AR228" s="278"/>
      <c r="AS228" s="278"/>
      <c r="AT228" s="278"/>
      <c r="AU228" s="278"/>
      <c r="AV228" s="278"/>
      <c r="AW228" s="278"/>
      <c r="AX228" s="278"/>
      <c r="AY228" s="278"/>
      <c r="AZ228" s="278">
        <v>74.543902439024393</v>
      </c>
      <c r="BA228" s="278">
        <v>74.536585365853668</v>
      </c>
      <c r="BB228" s="278">
        <v>75.587804878048786</v>
      </c>
      <c r="BC228" s="278"/>
      <c r="BD228" s="278"/>
      <c r="BE228" s="278">
        <v>73.053658536585374</v>
      </c>
      <c r="BF228" s="278"/>
      <c r="BG228" s="278"/>
      <c r="BH228" s="278"/>
    </row>
    <row r="229" spans="1:60" ht="15" x14ac:dyDescent="0.25">
      <c r="A229" s="278" t="s">
        <v>497</v>
      </c>
      <c r="B229" s="278" t="s">
        <v>498</v>
      </c>
      <c r="C229" s="278" t="s">
        <v>85</v>
      </c>
      <c r="D229" s="278" t="s">
        <v>86</v>
      </c>
      <c r="E229" s="278"/>
      <c r="F229" s="278"/>
      <c r="G229" s="278"/>
      <c r="H229" s="278"/>
      <c r="I229" s="278"/>
      <c r="J229" s="278"/>
      <c r="K229" s="278"/>
      <c r="L229" s="278"/>
      <c r="M229" s="278"/>
      <c r="N229" s="278"/>
      <c r="O229" s="278"/>
      <c r="P229" s="278"/>
      <c r="Q229" s="278"/>
      <c r="R229" s="278"/>
      <c r="S229" s="278"/>
      <c r="T229" s="278"/>
      <c r="U229" s="278"/>
      <c r="V229" s="278"/>
      <c r="W229" s="278"/>
      <c r="X229" s="278"/>
      <c r="Y229" s="278"/>
      <c r="Z229" s="278"/>
      <c r="AA229" s="278">
        <v>68.682926829268311</v>
      </c>
      <c r="AB229" s="278"/>
      <c r="AC229" s="278"/>
      <c r="AD229" s="278"/>
      <c r="AE229" s="278"/>
      <c r="AF229" s="278">
        <v>69.731951219512197</v>
      </c>
      <c r="AG229" s="278"/>
      <c r="AH229" s="278"/>
      <c r="AI229" s="278"/>
      <c r="AJ229" s="278"/>
      <c r="AK229" s="278">
        <v>70.670731707317074</v>
      </c>
      <c r="AL229" s="278"/>
      <c r="AM229" s="278"/>
      <c r="AN229" s="278"/>
      <c r="AO229" s="278"/>
      <c r="AP229" s="278">
        <v>71.41463414634147</v>
      </c>
      <c r="AQ229" s="278"/>
      <c r="AR229" s="278"/>
      <c r="AS229" s="278"/>
      <c r="AT229" s="278"/>
      <c r="AU229" s="278">
        <v>72.95365853658538</v>
      </c>
      <c r="AV229" s="278">
        <v>71.029268292682943</v>
      </c>
      <c r="AW229" s="278">
        <v>72.609756097560989</v>
      </c>
      <c r="AX229" s="278">
        <v>72.131707317073179</v>
      </c>
      <c r="AY229" s="278">
        <v>72.217073170731723</v>
      </c>
      <c r="AZ229" s="278">
        <v>73.192682926829278</v>
      </c>
      <c r="BA229" s="278">
        <v>73.163414634146349</v>
      </c>
      <c r="BB229" s="278">
        <v>73.03414634146344</v>
      </c>
      <c r="BC229" s="278">
        <v>73.197560975609761</v>
      </c>
      <c r="BD229" s="278">
        <v>72.724390243902448</v>
      </c>
      <c r="BE229" s="278">
        <v>74.226829268292704</v>
      </c>
      <c r="BF229" s="278">
        <v>73.119512195121956</v>
      </c>
      <c r="BG229" s="278">
        <v>73.229268292682931</v>
      </c>
      <c r="BH229" s="278">
        <v>73.229268292682931</v>
      </c>
    </row>
    <row r="230" spans="1:60" ht="15" x14ac:dyDescent="0.25">
      <c r="A230" s="278" t="s">
        <v>499</v>
      </c>
      <c r="B230" s="278" t="s">
        <v>500</v>
      </c>
      <c r="C230" s="278" t="s">
        <v>85</v>
      </c>
      <c r="D230" s="278" t="s">
        <v>86</v>
      </c>
      <c r="E230" s="278">
        <v>51.996853658536594</v>
      </c>
      <c r="F230" s="278">
        <v>52.595048780487808</v>
      </c>
      <c r="G230" s="278">
        <v>53.20278048780488</v>
      </c>
      <c r="H230" s="278">
        <v>53.823609756097568</v>
      </c>
      <c r="I230" s="278">
        <v>54.461048780487808</v>
      </c>
      <c r="J230" s="278">
        <v>55.121585365853662</v>
      </c>
      <c r="K230" s="278">
        <v>55.811707317073179</v>
      </c>
      <c r="L230" s="278">
        <v>56.532390243902448</v>
      </c>
      <c r="M230" s="278">
        <v>57.280097560975619</v>
      </c>
      <c r="N230" s="278">
        <v>58.049317073170741</v>
      </c>
      <c r="O230" s="278">
        <v>58.832024390243909</v>
      </c>
      <c r="P230" s="278">
        <v>59.617243902439029</v>
      </c>
      <c r="Q230" s="278">
        <v>60.393463414634155</v>
      </c>
      <c r="R230" s="278">
        <v>61.152195121951223</v>
      </c>
      <c r="S230" s="278">
        <v>61.885439024390251</v>
      </c>
      <c r="T230" s="278">
        <v>62.591170731707315</v>
      </c>
      <c r="U230" s="278">
        <v>63.268414634146353</v>
      </c>
      <c r="V230" s="278">
        <v>63.923682926829279</v>
      </c>
      <c r="W230" s="278">
        <v>64.560414634146341</v>
      </c>
      <c r="X230" s="278">
        <v>65.178609756097572</v>
      </c>
      <c r="Y230" s="278">
        <v>65.779219512195127</v>
      </c>
      <c r="Z230" s="278">
        <v>66.363707317073178</v>
      </c>
      <c r="AA230" s="278">
        <v>66.931536585365862</v>
      </c>
      <c r="AB230" s="278">
        <v>67.47968292682927</v>
      </c>
      <c r="AC230" s="278">
        <v>68.007658536585382</v>
      </c>
      <c r="AD230" s="278">
        <v>68.510487804878068</v>
      </c>
      <c r="AE230" s="278">
        <v>68.983707317073183</v>
      </c>
      <c r="AF230" s="278">
        <v>69.424341463414649</v>
      </c>
      <c r="AG230" s="278">
        <v>69.831951219512206</v>
      </c>
      <c r="AH230" s="278">
        <v>70.207024390243902</v>
      </c>
      <c r="AI230" s="278">
        <v>70.552048780487809</v>
      </c>
      <c r="AJ230" s="278">
        <v>70.868951219512184</v>
      </c>
      <c r="AK230" s="278">
        <v>71.163731707317083</v>
      </c>
      <c r="AL230" s="278">
        <v>71.440365853658548</v>
      </c>
      <c r="AM230" s="278">
        <v>71.704365853658544</v>
      </c>
      <c r="AN230" s="278">
        <v>71.956756097560984</v>
      </c>
      <c r="AO230" s="278">
        <v>72.200073170731713</v>
      </c>
      <c r="AP230" s="278">
        <v>72.432902439024403</v>
      </c>
      <c r="AQ230" s="278">
        <v>72.656731707317078</v>
      </c>
      <c r="AR230" s="278">
        <v>72.873634146341473</v>
      </c>
      <c r="AS230" s="278">
        <v>73.102292682926844</v>
      </c>
      <c r="AT230" s="278">
        <v>73.367048780487806</v>
      </c>
      <c r="AU230" s="278">
        <v>73.666804878048794</v>
      </c>
      <c r="AV230" s="278">
        <v>73.981780487804883</v>
      </c>
      <c r="AW230" s="278">
        <v>74.280024390243909</v>
      </c>
      <c r="AX230" s="278">
        <v>74.481926829268303</v>
      </c>
      <c r="AY230" s="278">
        <v>74.492195121951227</v>
      </c>
      <c r="AZ230" s="278">
        <v>74.265195121951223</v>
      </c>
      <c r="BA230" s="278">
        <v>73.798463414634156</v>
      </c>
      <c r="BB230" s="278">
        <v>73.129487804878067</v>
      </c>
      <c r="BC230" s="278">
        <v>72.339829268292689</v>
      </c>
      <c r="BD230" s="278">
        <v>71.539439024390248</v>
      </c>
      <c r="BE230" s="278">
        <v>70.851487804878062</v>
      </c>
      <c r="BF230" s="278">
        <v>70.375439024390261</v>
      </c>
      <c r="BG230" s="278">
        <v>70.163219512195127</v>
      </c>
      <c r="BH230" s="278">
        <v>70.252658536585372</v>
      </c>
    </row>
    <row r="231" spans="1:60" ht="15" x14ac:dyDescent="0.25">
      <c r="A231" s="278" t="s">
        <v>501</v>
      </c>
      <c r="B231" s="278" t="s">
        <v>502</v>
      </c>
      <c r="C231" s="278" t="s">
        <v>85</v>
      </c>
      <c r="D231" s="278" t="s">
        <v>86</v>
      </c>
      <c r="E231" s="278"/>
      <c r="F231" s="278"/>
      <c r="G231" s="278"/>
      <c r="H231" s="278"/>
      <c r="I231" s="278"/>
      <c r="J231" s="278"/>
      <c r="K231" s="278"/>
      <c r="L231" s="278"/>
      <c r="M231" s="278"/>
      <c r="N231" s="278"/>
      <c r="O231" s="278"/>
      <c r="P231" s="278"/>
      <c r="Q231" s="278"/>
      <c r="R231" s="278"/>
      <c r="S231" s="278"/>
      <c r="T231" s="278"/>
      <c r="U231" s="278"/>
      <c r="V231" s="278"/>
      <c r="W231" s="278"/>
      <c r="X231" s="278"/>
      <c r="Y231" s="278"/>
      <c r="Z231" s="278"/>
      <c r="AA231" s="278"/>
      <c r="AB231" s="278"/>
      <c r="AC231" s="278"/>
      <c r="AD231" s="278"/>
      <c r="AE231" s="278"/>
      <c r="AF231" s="278"/>
      <c r="AG231" s="278"/>
      <c r="AH231" s="278"/>
      <c r="AI231" s="278"/>
      <c r="AJ231" s="278"/>
      <c r="AK231" s="278"/>
      <c r="AL231" s="278"/>
      <c r="AM231" s="278"/>
      <c r="AN231" s="278"/>
      <c r="AO231" s="278"/>
      <c r="AP231" s="278"/>
      <c r="AQ231" s="278"/>
      <c r="AR231" s="278"/>
      <c r="AS231" s="278"/>
      <c r="AT231" s="278"/>
      <c r="AU231" s="278"/>
      <c r="AV231" s="278"/>
      <c r="AW231" s="278"/>
      <c r="AX231" s="278"/>
      <c r="AY231" s="278"/>
      <c r="AZ231" s="278"/>
      <c r="BA231" s="278"/>
      <c r="BB231" s="278"/>
      <c r="BC231" s="278"/>
      <c r="BD231" s="278"/>
      <c r="BE231" s="278"/>
      <c r="BF231" s="278"/>
      <c r="BG231" s="278"/>
      <c r="BH231" s="278"/>
    </row>
    <row r="232" spans="1:60" ht="15" x14ac:dyDescent="0.25">
      <c r="A232" s="278" t="s">
        <v>503</v>
      </c>
      <c r="B232" s="278" t="s">
        <v>504</v>
      </c>
      <c r="C232" s="278" t="s">
        <v>85</v>
      </c>
      <c r="D232" s="278" t="s">
        <v>86</v>
      </c>
      <c r="E232" s="278">
        <v>38.008195121951218</v>
      </c>
      <c r="F232" s="278">
        <v>38.264487804878058</v>
      </c>
      <c r="G232" s="278">
        <v>38.51939024390245</v>
      </c>
      <c r="H232" s="278">
        <v>38.775365853658535</v>
      </c>
      <c r="I232" s="278">
        <v>39.03836585365854</v>
      </c>
      <c r="J232" s="278">
        <v>39.321756097560979</v>
      </c>
      <c r="K232" s="278">
        <v>39.640390243902445</v>
      </c>
      <c r="L232" s="278">
        <v>40.001634146341473</v>
      </c>
      <c r="M232" s="278">
        <v>40.405975609756105</v>
      </c>
      <c r="N232" s="278">
        <v>40.845414634146351</v>
      </c>
      <c r="O232" s="278">
        <v>41.305609756097567</v>
      </c>
      <c r="P232" s="278">
        <v>41.765707317073172</v>
      </c>
      <c r="Q232" s="278">
        <v>42.205414634146351</v>
      </c>
      <c r="R232" s="278">
        <v>42.610317073170741</v>
      </c>
      <c r="S232" s="278">
        <v>42.973926829268301</v>
      </c>
      <c r="T232" s="278">
        <v>43.296634146341475</v>
      </c>
      <c r="U232" s="278">
        <v>43.586268292682938</v>
      </c>
      <c r="V232" s="278">
        <v>43.859146341463415</v>
      </c>
      <c r="W232" s="278">
        <v>44.127634146341464</v>
      </c>
      <c r="X232" s="278">
        <v>44.39724390243903</v>
      </c>
      <c r="Y232" s="278">
        <v>44.672048780487813</v>
      </c>
      <c r="Z232" s="278">
        <v>44.953682926829266</v>
      </c>
      <c r="AA232" s="278">
        <v>45.238829268292683</v>
      </c>
      <c r="AB232" s="278">
        <v>45.520609756097564</v>
      </c>
      <c r="AC232" s="278">
        <v>45.794536585365854</v>
      </c>
      <c r="AD232" s="278">
        <v>46.052560975609758</v>
      </c>
      <c r="AE232" s="278">
        <v>46.28656097560976</v>
      </c>
      <c r="AF232" s="278">
        <v>46.490951219512205</v>
      </c>
      <c r="AG232" s="278">
        <v>46.664097560975613</v>
      </c>
      <c r="AH232" s="278">
        <v>46.806560975609763</v>
      </c>
      <c r="AI232" s="278">
        <v>46.923853658536594</v>
      </c>
      <c r="AJ232" s="278">
        <v>47.025585365853665</v>
      </c>
      <c r="AK232" s="278">
        <v>47.121365853658546</v>
      </c>
      <c r="AL232" s="278">
        <v>47.21731707317074</v>
      </c>
      <c r="AM232" s="278">
        <v>47.314487804878048</v>
      </c>
      <c r="AN232" s="278">
        <v>47.406512195121948</v>
      </c>
      <c r="AO232" s="278">
        <v>47.481926829268303</v>
      </c>
      <c r="AP232" s="278">
        <v>47.532707317073175</v>
      </c>
      <c r="AQ232" s="278">
        <v>47.559292682926831</v>
      </c>
      <c r="AR232" s="278">
        <v>47.568609756097572</v>
      </c>
      <c r="AS232" s="278">
        <v>47.57058536585366</v>
      </c>
      <c r="AT232" s="278">
        <v>47.581121951219522</v>
      </c>
      <c r="AU232" s="278">
        <v>47.615097560975613</v>
      </c>
      <c r="AV232" s="278">
        <v>47.690902439024399</v>
      </c>
      <c r="AW232" s="278">
        <v>47.822414634146348</v>
      </c>
      <c r="AX232" s="278">
        <v>48.027512195121957</v>
      </c>
      <c r="AY232" s="278">
        <v>48.322073170731713</v>
      </c>
      <c r="AZ232" s="278">
        <v>48.701097560975619</v>
      </c>
      <c r="BA232" s="278">
        <v>49.153682926829276</v>
      </c>
      <c r="BB232" s="278">
        <v>49.66336585365854</v>
      </c>
      <c r="BC232" s="278">
        <v>50.206341463414638</v>
      </c>
      <c r="BD232" s="278">
        <v>50.752243902439034</v>
      </c>
      <c r="BE232" s="278">
        <v>51.274756097560974</v>
      </c>
      <c r="BF232" s="278">
        <v>51.754512195121954</v>
      </c>
      <c r="BG232" s="278">
        <v>52.181073170731715</v>
      </c>
      <c r="BH232" s="278">
        <v>52.5539512195122</v>
      </c>
    </row>
    <row r="233" spans="1:60" ht="15" x14ac:dyDescent="0.25">
      <c r="A233" s="278" t="s">
        <v>622</v>
      </c>
      <c r="B233" s="278" t="s">
        <v>623</v>
      </c>
      <c r="C233" s="278" t="s">
        <v>85</v>
      </c>
      <c r="D233" s="278" t="s">
        <v>86</v>
      </c>
      <c r="E233" s="278">
        <v>45.723156416765875</v>
      </c>
      <c r="F233" s="278">
        <v>46.161794675092267</v>
      </c>
      <c r="G233" s="278">
        <v>46.876234687960071</v>
      </c>
      <c r="H233" s="278">
        <v>47.903068997027148</v>
      </c>
      <c r="I233" s="278">
        <v>49.247982182967696</v>
      </c>
      <c r="J233" s="278">
        <v>50.834295681468532</v>
      </c>
      <c r="K233" s="278">
        <v>52.545004666468849</v>
      </c>
      <c r="L233" s="278">
        <v>54.245271130438901</v>
      </c>
      <c r="M233" s="278">
        <v>55.815484403584456</v>
      </c>
      <c r="N233" s="278">
        <v>57.19808240773137</v>
      </c>
      <c r="O233" s="278">
        <v>58.366941474254212</v>
      </c>
      <c r="P233" s="278">
        <v>59.338939211469558</v>
      </c>
      <c r="Q233" s="278">
        <v>60.18304400118884</v>
      </c>
      <c r="R233" s="278">
        <v>60.959223329245006</v>
      </c>
      <c r="S233" s="278">
        <v>61.685894251227381</v>
      </c>
      <c r="T233" s="278">
        <v>62.375046048617342</v>
      </c>
      <c r="U233" s="278">
        <v>63.032675545043269</v>
      </c>
      <c r="V233" s="278">
        <v>63.650399241533549</v>
      </c>
      <c r="W233" s="278">
        <v>64.223519689437197</v>
      </c>
      <c r="X233" s="278">
        <v>64.74998907560034</v>
      </c>
      <c r="Y233" s="278">
        <v>65.227906644579718</v>
      </c>
      <c r="Z233" s="278">
        <v>65.658786561570835</v>
      </c>
      <c r="AA233" s="278">
        <v>66.048758413494994</v>
      </c>
      <c r="AB233" s="278">
        <v>66.399940989143104</v>
      </c>
      <c r="AC233" s="278">
        <v>66.717673557270828</v>
      </c>
      <c r="AD233" s="278">
        <v>67.005873272024132</v>
      </c>
      <c r="AE233" s="278">
        <v>67.266627680766902</v>
      </c>
      <c r="AF233" s="278">
        <v>67.50163724971317</v>
      </c>
      <c r="AG233" s="278">
        <v>67.71462909938208</v>
      </c>
      <c r="AH233" s="278">
        <v>67.912387388511263</v>
      </c>
      <c r="AI233" s="278">
        <v>68.100039405412886</v>
      </c>
      <c r="AJ233" s="278">
        <v>68.283418055459364</v>
      </c>
      <c r="AK233" s="278">
        <v>68.466364398368739</v>
      </c>
      <c r="AL233" s="278">
        <v>68.65723634378854</v>
      </c>
      <c r="AM233" s="278">
        <v>68.862034481139602</v>
      </c>
      <c r="AN233" s="278">
        <v>69.091207460758071</v>
      </c>
      <c r="AO233" s="278">
        <v>69.353101650679605</v>
      </c>
      <c r="AP233" s="278">
        <v>69.646949538307211</v>
      </c>
      <c r="AQ233" s="278">
        <v>69.969324937752035</v>
      </c>
      <c r="AR233" s="278">
        <v>70.315279623321601</v>
      </c>
      <c r="AS233" s="278">
        <v>70.677233693103219</v>
      </c>
      <c r="AT233" s="278">
        <v>71.045880907500361</v>
      </c>
      <c r="AU233" s="278">
        <v>71.409405166487545</v>
      </c>
      <c r="AV233" s="278">
        <v>71.757555084838728</v>
      </c>
      <c r="AW233" s="278">
        <v>72.084617387477593</v>
      </c>
      <c r="AX233" s="278">
        <v>72.385070811069156</v>
      </c>
      <c r="AY233" s="278">
        <v>72.65773106424362</v>
      </c>
      <c r="AZ233" s="278">
        <v>72.906132146313098</v>
      </c>
      <c r="BA233" s="278">
        <v>73.135809536325851</v>
      </c>
      <c r="BB233" s="278">
        <v>73.34833986285291</v>
      </c>
      <c r="BC233" s="278">
        <v>73.544213404517279</v>
      </c>
      <c r="BD233" s="278">
        <v>73.727323278845361</v>
      </c>
      <c r="BE233" s="278">
        <v>73.899022271870194</v>
      </c>
      <c r="BF233" s="278">
        <v>74.063988658611024</v>
      </c>
      <c r="BG233" s="278">
        <v>74.223792272660134</v>
      </c>
      <c r="BH233" s="278">
        <v>74.380779995538731</v>
      </c>
    </row>
    <row r="234" spans="1:60" ht="15" x14ac:dyDescent="0.25">
      <c r="A234" s="278" t="s">
        <v>624</v>
      </c>
      <c r="B234" s="278" t="s">
        <v>625</v>
      </c>
      <c r="C234" s="278" t="s">
        <v>85</v>
      </c>
      <c r="D234" s="278" t="s">
        <v>86</v>
      </c>
      <c r="E234" s="278">
        <v>63.822068399900303</v>
      </c>
      <c r="F234" s="278">
        <v>64.29595944984689</v>
      </c>
      <c r="G234" s="278">
        <v>64.613892532580962</v>
      </c>
      <c r="H234" s="278">
        <v>65.033065233041384</v>
      </c>
      <c r="I234" s="278">
        <v>65.325124209037071</v>
      </c>
      <c r="J234" s="278">
        <v>65.603288115684592</v>
      </c>
      <c r="K234" s="278">
        <v>65.792729699651161</v>
      </c>
      <c r="L234" s="278">
        <v>65.860390925208478</v>
      </c>
      <c r="M234" s="278">
        <v>66.065794572330176</v>
      </c>
      <c r="N234" s="278">
        <v>66.094768326187477</v>
      </c>
      <c r="O234" s="278">
        <v>66.326648735855116</v>
      </c>
      <c r="P234" s="278">
        <v>66.48414401977152</v>
      </c>
      <c r="Q234" s="278">
        <v>66.623678012723545</v>
      </c>
      <c r="R234" s="278">
        <v>66.722443361875278</v>
      </c>
      <c r="S234" s="278">
        <v>66.859706002203879</v>
      </c>
      <c r="T234" s="278">
        <v>66.653986880177357</v>
      </c>
      <c r="U234" s="278">
        <v>66.651289646861514</v>
      </c>
      <c r="V234" s="278">
        <v>66.636466408918977</v>
      </c>
      <c r="W234" s="278">
        <v>66.687961516374713</v>
      </c>
      <c r="X234" s="278">
        <v>66.671554711360287</v>
      </c>
      <c r="Y234" s="278">
        <v>66.719134398903677</v>
      </c>
      <c r="Z234" s="278">
        <v>67.000620673743128</v>
      </c>
      <c r="AA234" s="278">
        <v>67.305655653856618</v>
      </c>
      <c r="AB234" s="278">
        <v>67.400905591210957</v>
      </c>
      <c r="AC234" s="278">
        <v>67.376550129267272</v>
      </c>
      <c r="AD234" s="278">
        <v>67.727595538262676</v>
      </c>
      <c r="AE234" s="278">
        <v>68.43982712193008</v>
      </c>
      <c r="AF234" s="278">
        <v>68.597821716537339</v>
      </c>
      <c r="AG234" s="278">
        <v>68.703761177938219</v>
      </c>
      <c r="AH234" s="278">
        <v>68.639871549625298</v>
      </c>
      <c r="AI234" s="278">
        <v>68.518751655820722</v>
      </c>
      <c r="AJ234" s="278">
        <v>68.267197228374286</v>
      </c>
      <c r="AK234" s="278">
        <v>67.732311153390469</v>
      </c>
      <c r="AL234" s="278">
        <v>67.011384654082562</v>
      </c>
      <c r="AM234" s="278">
        <v>66.803498181317892</v>
      </c>
      <c r="AN234" s="278">
        <v>66.871439448086875</v>
      </c>
      <c r="AO234" s="278">
        <v>67.349866913350965</v>
      </c>
      <c r="AP234" s="278">
        <v>67.92450397534266</v>
      </c>
      <c r="AQ234" s="278">
        <v>68.262843197712257</v>
      </c>
      <c r="AR234" s="278">
        <v>68.139967743281616</v>
      </c>
      <c r="AS234" s="278">
        <v>68.240357881171661</v>
      </c>
      <c r="AT234" s="278">
        <v>68.44897040583308</v>
      </c>
      <c r="AU234" s="278">
        <v>68.497146214687007</v>
      </c>
      <c r="AV234" s="278">
        <v>68.623071607761844</v>
      </c>
      <c r="AW234" s="278">
        <v>68.946003743887417</v>
      </c>
      <c r="AX234" s="278">
        <v>69.078366942197732</v>
      </c>
      <c r="AY234" s="278">
        <v>69.656732712237016</v>
      </c>
      <c r="AZ234" s="278">
        <v>70.121990096433336</v>
      </c>
      <c r="BA234" s="278">
        <v>70.413102402070493</v>
      </c>
      <c r="BB234" s="278">
        <v>70.967173470245697</v>
      </c>
      <c r="BC234" s="278">
        <v>71.287076604066257</v>
      </c>
      <c r="BD234" s="278">
        <v>71.83632600635211</v>
      </c>
      <c r="BE234" s="278">
        <v>72.133274279923043</v>
      </c>
      <c r="BF234" s="278">
        <v>72.509477887306659</v>
      </c>
      <c r="BG234" s="278">
        <v>72.742920477319842</v>
      </c>
      <c r="BH234" s="278">
        <v>72.948092206690347</v>
      </c>
    </row>
    <row r="235" spans="1:60" ht="15" x14ac:dyDescent="0.25">
      <c r="A235" s="278" t="s">
        <v>505</v>
      </c>
      <c r="B235" s="278" t="s">
        <v>506</v>
      </c>
      <c r="C235" s="278" t="s">
        <v>85</v>
      </c>
      <c r="D235" s="278" t="s">
        <v>86</v>
      </c>
      <c r="E235" s="278">
        <v>40.272829268292689</v>
      </c>
      <c r="F235" s="278">
        <v>40.916487804878059</v>
      </c>
      <c r="G235" s="278">
        <v>41.555097560975611</v>
      </c>
      <c r="H235" s="278">
        <v>42.189170731707321</v>
      </c>
      <c r="I235" s="278">
        <v>42.819219512195133</v>
      </c>
      <c r="J235" s="278">
        <v>43.444707317073181</v>
      </c>
      <c r="K235" s="278">
        <v>44.068634146341466</v>
      </c>
      <c r="L235" s="278">
        <v>44.689463414634155</v>
      </c>
      <c r="M235" s="278">
        <v>45.308219512195123</v>
      </c>
      <c r="N235" s="278">
        <v>45.923414634146347</v>
      </c>
      <c r="O235" s="278">
        <v>46.535097560975615</v>
      </c>
      <c r="P235" s="278">
        <v>47.142292682926836</v>
      </c>
      <c r="Q235" s="278">
        <v>47.743048780487811</v>
      </c>
      <c r="R235" s="278">
        <v>48.337414634146349</v>
      </c>
      <c r="S235" s="278">
        <v>48.923365853658545</v>
      </c>
      <c r="T235" s="278">
        <v>49.502414634146348</v>
      </c>
      <c r="U235" s="278">
        <v>50.077487804878054</v>
      </c>
      <c r="V235" s="278">
        <v>50.647560975609764</v>
      </c>
      <c r="W235" s="278">
        <v>51.21163414634146</v>
      </c>
      <c r="X235" s="278">
        <v>51.764731707317083</v>
      </c>
      <c r="Y235" s="278">
        <v>52.304414634146347</v>
      </c>
      <c r="Z235" s="278">
        <v>52.828195121951225</v>
      </c>
      <c r="AA235" s="278">
        <v>53.329658536585377</v>
      </c>
      <c r="AB235" s="278">
        <v>53.802414634146345</v>
      </c>
      <c r="AC235" s="278">
        <v>54.239048780487813</v>
      </c>
      <c r="AD235" s="278">
        <v>54.63473170731708</v>
      </c>
      <c r="AE235" s="278">
        <v>54.988170731707321</v>
      </c>
      <c r="AF235" s="278">
        <v>55.296390243902444</v>
      </c>
      <c r="AG235" s="278">
        <v>55.551804878048792</v>
      </c>
      <c r="AH235" s="278">
        <v>55.744243902439031</v>
      </c>
      <c r="AI235" s="278">
        <v>55.848439024390245</v>
      </c>
      <c r="AJ235" s="278">
        <v>55.835024390243916</v>
      </c>
      <c r="AK235" s="278">
        <v>55.697682926829273</v>
      </c>
      <c r="AL235" s="278">
        <v>55.450195121951225</v>
      </c>
      <c r="AM235" s="278">
        <v>55.113439024390253</v>
      </c>
      <c r="AN235" s="278">
        <v>54.724878048780496</v>
      </c>
      <c r="AO235" s="278">
        <v>54.327609756097566</v>
      </c>
      <c r="AP235" s="278">
        <v>53.969902439024395</v>
      </c>
      <c r="AQ235" s="278">
        <v>53.69</v>
      </c>
      <c r="AR235" s="278">
        <v>53.51504878048781</v>
      </c>
      <c r="AS235" s="278">
        <v>53.459707317073175</v>
      </c>
      <c r="AT235" s="278">
        <v>53.522609756097566</v>
      </c>
      <c r="AU235" s="278">
        <v>53.678756097560978</v>
      </c>
      <c r="AV235" s="278">
        <v>53.90812195121952</v>
      </c>
      <c r="AW235" s="278">
        <v>54.204195121951223</v>
      </c>
      <c r="AX235" s="278">
        <v>54.572902439024396</v>
      </c>
      <c r="AY235" s="278">
        <v>55.023121951219522</v>
      </c>
      <c r="AZ235" s="278">
        <v>55.553707317073176</v>
      </c>
      <c r="BA235" s="278">
        <v>56.150073170731716</v>
      </c>
      <c r="BB235" s="278">
        <v>56.790682926829277</v>
      </c>
      <c r="BC235" s="278">
        <v>57.442512195121957</v>
      </c>
      <c r="BD235" s="278">
        <v>58.068609756097565</v>
      </c>
      <c r="BE235" s="278">
        <v>58.644560975609764</v>
      </c>
      <c r="BF235" s="278">
        <v>59.15046341463416</v>
      </c>
      <c r="BG235" s="278">
        <v>59.576341463414643</v>
      </c>
      <c r="BH235" s="278">
        <v>59.92370731707318</v>
      </c>
    </row>
    <row r="236" spans="1:60" ht="15" x14ac:dyDescent="0.25">
      <c r="A236" s="278" t="s">
        <v>507</v>
      </c>
      <c r="B236" s="278" t="s">
        <v>508</v>
      </c>
      <c r="C236" s="278" t="s">
        <v>85</v>
      </c>
      <c r="D236" s="278" t="s">
        <v>86</v>
      </c>
      <c r="E236" s="278">
        <v>54.699317073170739</v>
      </c>
      <c r="F236" s="278">
        <v>55.232731707317079</v>
      </c>
      <c r="G236" s="278">
        <v>55.745219512195135</v>
      </c>
      <c r="H236" s="278">
        <v>56.232390243902444</v>
      </c>
      <c r="I236" s="278">
        <v>56.694243902439027</v>
      </c>
      <c r="J236" s="278">
        <v>57.135780487804887</v>
      </c>
      <c r="K236" s="278">
        <v>57.566365853658546</v>
      </c>
      <c r="L236" s="278">
        <v>57.999829268292686</v>
      </c>
      <c r="M236" s="278">
        <v>58.445024390243901</v>
      </c>
      <c r="N236" s="278">
        <v>58.907414634146342</v>
      </c>
      <c r="O236" s="278">
        <v>59.390536585365858</v>
      </c>
      <c r="P236" s="278">
        <v>59.893853658536592</v>
      </c>
      <c r="Q236" s="278">
        <v>60.412024390243907</v>
      </c>
      <c r="R236" s="278">
        <v>60.938121951219514</v>
      </c>
      <c r="S236" s="278">
        <v>61.468195121951226</v>
      </c>
      <c r="T236" s="278">
        <v>61.994268292682925</v>
      </c>
      <c r="U236" s="278">
        <v>62.504365853658541</v>
      </c>
      <c r="V236" s="278">
        <v>62.995975609756101</v>
      </c>
      <c r="W236" s="278">
        <v>63.474634146341465</v>
      </c>
      <c r="X236" s="278">
        <v>63.948414634146339</v>
      </c>
      <c r="Y236" s="278">
        <v>64.446439024390259</v>
      </c>
      <c r="Z236" s="278">
        <v>65.007390243902449</v>
      </c>
      <c r="AA236" s="278">
        <v>65.647292682926846</v>
      </c>
      <c r="AB236" s="278">
        <v>66.362097560975627</v>
      </c>
      <c r="AC236" s="278">
        <v>67.131170731707314</v>
      </c>
      <c r="AD236" s="278">
        <v>67.907780487804899</v>
      </c>
      <c r="AE236" s="278">
        <v>68.631609756097561</v>
      </c>
      <c r="AF236" s="278">
        <v>69.249902439024396</v>
      </c>
      <c r="AG236" s="278">
        <v>69.72751219512196</v>
      </c>
      <c r="AH236" s="278">
        <v>70.052414634146345</v>
      </c>
      <c r="AI236" s="278">
        <v>70.230609756097564</v>
      </c>
      <c r="AJ236" s="278">
        <v>70.28724390243903</v>
      </c>
      <c r="AK236" s="278">
        <v>70.273073170731706</v>
      </c>
      <c r="AL236" s="278">
        <v>70.237439024390255</v>
      </c>
      <c r="AM236" s="278">
        <v>70.207024390243902</v>
      </c>
      <c r="AN236" s="278">
        <v>70.200609756097563</v>
      </c>
      <c r="AO236" s="278">
        <v>70.227878048780497</v>
      </c>
      <c r="AP236" s="278">
        <v>70.282390243902441</v>
      </c>
      <c r="AQ236" s="278">
        <v>70.362634146341478</v>
      </c>
      <c r="AR236" s="278">
        <v>70.475560975609753</v>
      </c>
      <c r="AS236" s="278">
        <v>70.632609756097565</v>
      </c>
      <c r="AT236" s="278">
        <v>70.843195121951211</v>
      </c>
      <c r="AU236" s="278">
        <v>71.105073170731714</v>
      </c>
      <c r="AV236" s="278">
        <v>71.411975609756098</v>
      </c>
      <c r="AW236" s="278">
        <v>71.756707317073179</v>
      </c>
      <c r="AX236" s="278">
        <v>72.126512195121961</v>
      </c>
      <c r="AY236" s="278">
        <v>72.508634146341478</v>
      </c>
      <c r="AZ236" s="278">
        <v>72.887536585365865</v>
      </c>
      <c r="BA236" s="278">
        <v>73.250268292682932</v>
      </c>
      <c r="BB236" s="278">
        <v>73.587414634146342</v>
      </c>
      <c r="BC236" s="278">
        <v>73.894195121951228</v>
      </c>
      <c r="BD236" s="278">
        <v>74.167390243902446</v>
      </c>
      <c r="BE236" s="278">
        <v>74.416804878048794</v>
      </c>
      <c r="BF236" s="278">
        <v>74.647658536585368</v>
      </c>
      <c r="BG236" s="278">
        <v>74.864048780487806</v>
      </c>
      <c r="BH236" s="278">
        <v>75.067999999999998</v>
      </c>
    </row>
    <row r="237" spans="1:60" ht="15" x14ac:dyDescent="0.25">
      <c r="A237" s="278" t="s">
        <v>509</v>
      </c>
      <c r="B237" s="278" t="s">
        <v>510</v>
      </c>
      <c r="C237" s="278" t="s">
        <v>85</v>
      </c>
      <c r="D237" s="278" t="s">
        <v>86</v>
      </c>
      <c r="E237" s="278">
        <v>56.153536585365863</v>
      </c>
      <c r="F237" s="278">
        <v>56.562609756097565</v>
      </c>
      <c r="G237" s="278">
        <v>56.974682926829274</v>
      </c>
      <c r="H237" s="278">
        <v>57.388756097560986</v>
      </c>
      <c r="I237" s="278">
        <v>57.801829268292693</v>
      </c>
      <c r="J237" s="278">
        <v>58.2089268292683</v>
      </c>
      <c r="K237" s="278">
        <v>58.605536585365861</v>
      </c>
      <c r="L237" s="278">
        <v>58.987170731707323</v>
      </c>
      <c r="M237" s="278">
        <v>59.350341463414644</v>
      </c>
      <c r="N237" s="278">
        <v>59.694024390243904</v>
      </c>
      <c r="O237" s="278">
        <v>60.014731707317083</v>
      </c>
      <c r="P237" s="278">
        <v>60.313975609756106</v>
      </c>
      <c r="Q237" s="278">
        <v>60.594731707317081</v>
      </c>
      <c r="R237" s="278">
        <v>60.861000000000004</v>
      </c>
      <c r="S237" s="278">
        <v>61.115195121951231</v>
      </c>
      <c r="T237" s="278">
        <v>61.360780487804888</v>
      </c>
      <c r="U237" s="278">
        <v>61.600658536585371</v>
      </c>
      <c r="V237" s="278">
        <v>61.836268292682931</v>
      </c>
      <c r="W237" s="278">
        <v>62.069121951219522</v>
      </c>
      <c r="X237" s="278">
        <v>62.299268292682939</v>
      </c>
      <c r="Y237" s="278">
        <v>62.534390243902436</v>
      </c>
      <c r="Z237" s="278">
        <v>62.782756097560991</v>
      </c>
      <c r="AA237" s="278">
        <v>63.04097560975611</v>
      </c>
      <c r="AB237" s="278">
        <v>63.29848780487805</v>
      </c>
      <c r="AC237" s="278">
        <v>63.539609756097555</v>
      </c>
      <c r="AD237" s="278">
        <v>63.725756097560982</v>
      </c>
      <c r="AE237" s="278">
        <v>63.810170731707331</v>
      </c>
      <c r="AF237" s="278">
        <v>63.773487804878066</v>
      </c>
      <c r="AG237" s="278">
        <v>63.62214634146342</v>
      </c>
      <c r="AH237" s="278">
        <v>63.380487804878058</v>
      </c>
      <c r="AI237" s="278">
        <v>63.103780487804883</v>
      </c>
      <c r="AJ237" s="278">
        <v>62.864097560975615</v>
      </c>
      <c r="AK237" s="278">
        <v>62.726902439024393</v>
      </c>
      <c r="AL237" s="278">
        <v>62.735365853658536</v>
      </c>
      <c r="AM237" s="278">
        <v>62.905146341463428</v>
      </c>
      <c r="AN237" s="278">
        <v>63.224560975609769</v>
      </c>
      <c r="AO237" s="278">
        <v>63.658585365853668</v>
      </c>
      <c r="AP237" s="278">
        <v>64.144780487804894</v>
      </c>
      <c r="AQ237" s="278">
        <v>64.63285365853659</v>
      </c>
      <c r="AR237" s="278">
        <v>65.101878048780492</v>
      </c>
      <c r="AS237" s="278">
        <v>65.543609756097567</v>
      </c>
      <c r="AT237" s="278">
        <v>65.966463414634148</v>
      </c>
      <c r="AU237" s="278">
        <v>66.390707317073179</v>
      </c>
      <c r="AV237" s="278">
        <v>66.829560975609766</v>
      </c>
      <c r="AW237" s="278">
        <v>67.281097560975624</v>
      </c>
      <c r="AX237" s="278">
        <v>67.738390243902444</v>
      </c>
      <c r="AY237" s="278">
        <v>68.194073170731698</v>
      </c>
      <c r="AZ237" s="278">
        <v>68.637707317073193</v>
      </c>
      <c r="BA237" s="278">
        <v>69.057878048780495</v>
      </c>
      <c r="BB237" s="278">
        <v>69.449097560975616</v>
      </c>
      <c r="BC237" s="278">
        <v>69.802365853658543</v>
      </c>
      <c r="BD237" s="278">
        <v>70.113609756097574</v>
      </c>
      <c r="BE237" s="278">
        <v>70.384731707317087</v>
      </c>
      <c r="BF237" s="278">
        <v>70.621195121951217</v>
      </c>
      <c r="BG237" s="278">
        <v>70.826975609756104</v>
      </c>
      <c r="BH237" s="278">
        <v>71.007121951219517</v>
      </c>
    </row>
    <row r="238" spans="1:60" ht="15" x14ac:dyDescent="0.25">
      <c r="A238" s="278" t="s">
        <v>511</v>
      </c>
      <c r="B238" s="278" t="s">
        <v>512</v>
      </c>
      <c r="C238" s="278" t="s">
        <v>85</v>
      </c>
      <c r="D238" s="278" t="s">
        <v>86</v>
      </c>
      <c r="E238" s="278">
        <v>54.458682926829269</v>
      </c>
      <c r="F238" s="278">
        <v>54.871195121951224</v>
      </c>
      <c r="G238" s="278">
        <v>55.287195121951228</v>
      </c>
      <c r="H238" s="278">
        <v>55.70570731707317</v>
      </c>
      <c r="I238" s="278">
        <v>56.122731707317072</v>
      </c>
      <c r="J238" s="278">
        <v>56.535243902439035</v>
      </c>
      <c r="K238" s="278">
        <v>56.93726829268293</v>
      </c>
      <c r="L238" s="278">
        <v>57.325292682926836</v>
      </c>
      <c r="M238" s="278">
        <v>57.693804878048788</v>
      </c>
      <c r="N238" s="278">
        <v>58.039317073170743</v>
      </c>
      <c r="O238" s="278">
        <v>58.35782926829269</v>
      </c>
      <c r="P238" s="278">
        <v>58.645317073170744</v>
      </c>
      <c r="Q238" s="278">
        <v>58.903804878048788</v>
      </c>
      <c r="R238" s="278">
        <v>59.140292682926834</v>
      </c>
      <c r="S238" s="278">
        <v>59.359268292682927</v>
      </c>
      <c r="T238" s="278">
        <v>59.573243902439025</v>
      </c>
      <c r="U238" s="278">
        <v>59.794195121951226</v>
      </c>
      <c r="V238" s="278">
        <v>60.031634146341474</v>
      </c>
      <c r="W238" s="278">
        <v>60.288585365853663</v>
      </c>
      <c r="X238" s="278">
        <v>60.565536585365869</v>
      </c>
      <c r="Y238" s="278">
        <v>60.860560975609765</v>
      </c>
      <c r="Z238" s="278">
        <v>61.169243902439028</v>
      </c>
      <c r="AA238" s="278">
        <v>61.478073170731712</v>
      </c>
      <c r="AB238" s="278">
        <v>61.772536585365863</v>
      </c>
      <c r="AC238" s="278">
        <v>62.044536585365869</v>
      </c>
      <c r="AD238" s="278">
        <v>62.277926829268296</v>
      </c>
      <c r="AE238" s="278">
        <v>62.458975609756102</v>
      </c>
      <c r="AF238" s="278">
        <v>62.587073170731706</v>
      </c>
      <c r="AG238" s="278">
        <v>62.664658536585371</v>
      </c>
      <c r="AH238" s="278">
        <v>62.698756097560974</v>
      </c>
      <c r="AI238" s="278">
        <v>62.701463414634155</v>
      </c>
      <c r="AJ238" s="278">
        <v>62.688902439024396</v>
      </c>
      <c r="AK238" s="278">
        <v>62.679341463414637</v>
      </c>
      <c r="AL238" s="278">
        <v>62.68846341463415</v>
      </c>
      <c r="AM238" s="278">
        <v>62.727878048780497</v>
      </c>
      <c r="AN238" s="278">
        <v>62.801707317073166</v>
      </c>
      <c r="AO238" s="278">
        <v>62.91</v>
      </c>
      <c r="AP238" s="278">
        <v>63.044682926829275</v>
      </c>
      <c r="AQ238" s="278">
        <v>63.200707317073181</v>
      </c>
      <c r="AR238" s="278">
        <v>63.377048780487819</v>
      </c>
      <c r="AS238" s="278">
        <v>63.577170731707326</v>
      </c>
      <c r="AT238" s="278">
        <v>63.805560975609765</v>
      </c>
      <c r="AU238" s="278">
        <v>64.062634146341466</v>
      </c>
      <c r="AV238" s="278">
        <v>64.346829268292694</v>
      </c>
      <c r="AW238" s="278">
        <v>64.653121951219518</v>
      </c>
      <c r="AX238" s="278">
        <v>64.976463414634154</v>
      </c>
      <c r="AY238" s="278">
        <v>65.311878048780486</v>
      </c>
      <c r="AZ238" s="278">
        <v>65.651317073170731</v>
      </c>
      <c r="BA238" s="278">
        <v>65.98575609756098</v>
      </c>
      <c r="BB238" s="278">
        <v>66.307146341463422</v>
      </c>
      <c r="BC238" s="278">
        <v>66.605390243902434</v>
      </c>
      <c r="BD238" s="278">
        <v>66.872902439024401</v>
      </c>
      <c r="BE238" s="278">
        <v>67.109121951219535</v>
      </c>
      <c r="BF238" s="278">
        <v>67.314048780487823</v>
      </c>
      <c r="BG238" s="278">
        <v>67.49068292682928</v>
      </c>
      <c r="BH238" s="278">
        <v>67.641048780487807</v>
      </c>
    </row>
    <row r="239" spans="1:60" ht="15" x14ac:dyDescent="0.25">
      <c r="A239" s="278" t="s">
        <v>626</v>
      </c>
      <c r="B239" s="278" t="s">
        <v>627</v>
      </c>
      <c r="C239" s="278" t="s">
        <v>85</v>
      </c>
      <c r="D239" s="278" t="s">
        <v>86</v>
      </c>
      <c r="E239" s="278">
        <v>55.638641366789905</v>
      </c>
      <c r="F239" s="278">
        <v>56.122696817460984</v>
      </c>
      <c r="G239" s="278">
        <v>56.587710969069292</v>
      </c>
      <c r="H239" s="278">
        <v>57.033678151428894</v>
      </c>
      <c r="I239" s="278">
        <v>57.463467786748524</v>
      </c>
      <c r="J239" s="278">
        <v>57.88261992812442</v>
      </c>
      <c r="K239" s="278">
        <v>58.297410609314618</v>
      </c>
      <c r="L239" s="278">
        <v>58.713302891015545</v>
      </c>
      <c r="M239" s="278">
        <v>59.133569823333943</v>
      </c>
      <c r="N239" s="278">
        <v>59.559924063170833</v>
      </c>
      <c r="O239" s="278">
        <v>59.989768284275378</v>
      </c>
      <c r="P239" s="278">
        <v>60.418802132129237</v>
      </c>
      <c r="Q239" s="278">
        <v>60.840772816256745</v>
      </c>
      <c r="R239" s="278">
        <v>61.251824007483378</v>
      </c>
      <c r="S239" s="278">
        <v>61.651071859684073</v>
      </c>
      <c r="T239" s="278">
        <v>62.039796866063227</v>
      </c>
      <c r="U239" s="278">
        <v>62.421896570180394</v>
      </c>
      <c r="V239" s="278">
        <v>62.80185987540537</v>
      </c>
      <c r="W239" s="278">
        <v>63.182890601269051</v>
      </c>
      <c r="X239" s="278">
        <v>63.566153090984493</v>
      </c>
      <c r="Y239" s="278">
        <v>63.950506061068765</v>
      </c>
      <c r="Z239" s="278">
        <v>64.333417862783591</v>
      </c>
      <c r="AA239" s="278">
        <v>64.713216712042041</v>
      </c>
      <c r="AB239" s="278">
        <v>65.083733082553493</v>
      </c>
      <c r="AC239" s="278">
        <v>65.448749365222398</v>
      </c>
      <c r="AD239" s="278">
        <v>65.807175803343085</v>
      </c>
      <c r="AE239" s="278">
        <v>66.159330275781997</v>
      </c>
      <c r="AF239" s="278">
        <v>66.508921475258163</v>
      </c>
      <c r="AG239" s="278">
        <v>66.855565352490061</v>
      </c>
      <c r="AH239" s="278">
        <v>67.2048247525573</v>
      </c>
      <c r="AI239" s="278">
        <v>67.559711986153957</v>
      </c>
      <c r="AJ239" s="278">
        <v>67.924533959777364</v>
      </c>
      <c r="AK239" s="278">
        <v>68.301035600638286</v>
      </c>
      <c r="AL239" s="278">
        <v>68.685592233032608</v>
      </c>
      <c r="AM239" s="278">
        <v>69.078470741683319</v>
      </c>
      <c r="AN239" s="278">
        <v>69.474682676982241</v>
      </c>
      <c r="AO239" s="278">
        <v>69.869777814447431</v>
      </c>
      <c r="AP239" s="278">
        <v>70.25864396062579</v>
      </c>
      <c r="AQ239" s="278">
        <v>70.633738243708009</v>
      </c>
      <c r="AR239" s="278">
        <v>70.993990639453557</v>
      </c>
      <c r="AS239" s="278">
        <v>71.335401166642583</v>
      </c>
      <c r="AT239" s="278">
        <v>71.65691719981838</v>
      </c>
      <c r="AU239" s="278">
        <v>71.961202392069652</v>
      </c>
      <c r="AV239" s="278">
        <v>72.249364365174728</v>
      </c>
      <c r="AW239" s="278">
        <v>72.525287344186779</v>
      </c>
      <c r="AX239" s="278">
        <v>72.790802301765254</v>
      </c>
      <c r="AY239" s="278">
        <v>73.049108476967859</v>
      </c>
      <c r="AZ239" s="278">
        <v>73.302091999568873</v>
      </c>
      <c r="BA239" s="278">
        <v>73.551888176019659</v>
      </c>
      <c r="BB239" s="278">
        <v>73.798457017912696</v>
      </c>
      <c r="BC239" s="278">
        <v>74.042048697369111</v>
      </c>
      <c r="BD239" s="278">
        <v>74.280918042127524</v>
      </c>
      <c r="BE239" s="278">
        <v>74.51327589559277</v>
      </c>
      <c r="BF239" s="278">
        <v>74.737901505353591</v>
      </c>
      <c r="BG239" s="278">
        <v>74.955074737419139</v>
      </c>
      <c r="BH239" s="278">
        <v>75.165841830910836</v>
      </c>
    </row>
    <row r="240" spans="1:60" ht="15" x14ac:dyDescent="0.25">
      <c r="A240" s="278" t="s">
        <v>513</v>
      </c>
      <c r="B240" s="278" t="s">
        <v>514</v>
      </c>
      <c r="C240" s="278" t="s">
        <v>85</v>
      </c>
      <c r="D240" s="278" t="s">
        <v>86</v>
      </c>
      <c r="E240" s="278">
        <v>33.737121951219514</v>
      </c>
      <c r="F240" s="278">
        <v>34.237560975609767</v>
      </c>
      <c r="G240" s="278">
        <v>34.739048780487813</v>
      </c>
      <c r="H240" s="278">
        <v>35.241536585365857</v>
      </c>
      <c r="I240" s="278">
        <v>35.74348780487805</v>
      </c>
      <c r="J240" s="278">
        <v>36.282902439024397</v>
      </c>
      <c r="K240" s="278">
        <v>36.904780487804878</v>
      </c>
      <c r="L240" s="278">
        <v>37.606609756097562</v>
      </c>
      <c r="M240" s="278">
        <v>38.345878048780492</v>
      </c>
      <c r="N240" s="278">
        <v>39.051512195121951</v>
      </c>
      <c r="O240" s="278">
        <v>39.538878048780489</v>
      </c>
      <c r="P240" s="278">
        <v>39.585243902439032</v>
      </c>
      <c r="Q240" s="278">
        <v>39.098097560975617</v>
      </c>
      <c r="R240" s="278">
        <v>38.092512195121955</v>
      </c>
      <c r="S240" s="278">
        <v>36.678146341463417</v>
      </c>
      <c r="T240" s="278">
        <v>35.113414634146345</v>
      </c>
      <c r="U240" s="278">
        <v>33.737341463414637</v>
      </c>
      <c r="V240" s="278">
        <v>32.850268292682934</v>
      </c>
      <c r="W240" s="278">
        <v>32.651731707317076</v>
      </c>
      <c r="X240" s="278">
        <v>33.19812195121952</v>
      </c>
      <c r="Y240" s="278">
        <v>34.435951219512198</v>
      </c>
      <c r="Z240" s="278">
        <v>36.198512195121957</v>
      </c>
      <c r="AA240" s="278">
        <v>38.186219512195123</v>
      </c>
      <c r="AB240" s="278">
        <v>40.143170731707322</v>
      </c>
      <c r="AC240" s="278">
        <v>41.94385365853659</v>
      </c>
      <c r="AD240" s="278">
        <v>43.494975609756104</v>
      </c>
      <c r="AE240" s="278">
        <v>44.766512195121962</v>
      </c>
      <c r="AF240" s="278">
        <v>45.839121951219518</v>
      </c>
      <c r="AG240" s="278">
        <v>46.79234146341463</v>
      </c>
      <c r="AH240" s="278">
        <v>47.656463414634153</v>
      </c>
      <c r="AI240" s="278">
        <v>48.484731707317074</v>
      </c>
      <c r="AJ240" s="278">
        <v>49.344268292682933</v>
      </c>
      <c r="AK240" s="278">
        <v>50.280268292682933</v>
      </c>
      <c r="AL240" s="278">
        <v>51.31841463414635</v>
      </c>
      <c r="AM240" s="278">
        <v>52.463414634146353</v>
      </c>
      <c r="AN240" s="278">
        <v>53.688317073170737</v>
      </c>
      <c r="AO240" s="278">
        <v>54.943121951219517</v>
      </c>
      <c r="AP240" s="278">
        <v>56.165512195121948</v>
      </c>
      <c r="AQ240" s="278">
        <v>57.310878048780495</v>
      </c>
      <c r="AR240" s="278">
        <v>58.365756097560983</v>
      </c>
      <c r="AS240" s="278">
        <v>59.3469756097561</v>
      </c>
      <c r="AT240" s="278">
        <v>60.290585365853666</v>
      </c>
      <c r="AU240" s="278">
        <v>61.23763414634147</v>
      </c>
      <c r="AV240" s="278">
        <v>62.207902439024394</v>
      </c>
      <c r="AW240" s="278">
        <v>63.192975609756104</v>
      </c>
      <c r="AX240" s="278">
        <v>64.155609756097576</v>
      </c>
      <c r="AY240" s="278">
        <v>65.046365853658543</v>
      </c>
      <c r="AZ240" s="278">
        <v>65.82073170731708</v>
      </c>
      <c r="BA240" s="278">
        <v>66.4518780487805</v>
      </c>
      <c r="BB240" s="278">
        <v>66.938756097560983</v>
      </c>
      <c r="BC240" s="278">
        <v>67.300463414634166</v>
      </c>
      <c r="BD240" s="278">
        <v>67.572292682926843</v>
      </c>
      <c r="BE240" s="278">
        <v>67.804146341463408</v>
      </c>
      <c r="BF240" s="278">
        <v>68.037829268292697</v>
      </c>
      <c r="BG240" s="278">
        <v>68.292951219512204</v>
      </c>
      <c r="BH240" s="278">
        <v>68.580024390243921</v>
      </c>
    </row>
    <row r="241" spans="1:60" ht="15" x14ac:dyDescent="0.25">
      <c r="A241" s="278" t="s">
        <v>628</v>
      </c>
      <c r="B241" s="278" t="s">
        <v>629</v>
      </c>
      <c r="C241" s="278" t="s">
        <v>85</v>
      </c>
      <c r="D241" s="278" t="s">
        <v>86</v>
      </c>
      <c r="E241" s="278">
        <v>46.620435748304097</v>
      </c>
      <c r="F241" s="278">
        <v>47.20919488988568</v>
      </c>
      <c r="G241" s="278">
        <v>47.794635057599159</v>
      </c>
      <c r="H241" s="278">
        <v>48.380993508807201</v>
      </c>
      <c r="I241" s="278">
        <v>48.969813328655192</v>
      </c>
      <c r="J241" s="278">
        <v>49.557551617527999</v>
      </c>
      <c r="K241" s="278">
        <v>50.136177888978345</v>
      </c>
      <c r="L241" s="278">
        <v>50.700840775667885</v>
      </c>
      <c r="M241" s="278">
        <v>51.252022649850126</v>
      </c>
      <c r="N241" s="278">
        <v>51.795123059452315</v>
      </c>
      <c r="O241" s="278">
        <v>52.346579502108348</v>
      </c>
      <c r="P241" s="278">
        <v>52.927961872488915</v>
      </c>
      <c r="Q241" s="278">
        <v>53.549795693739206</v>
      </c>
      <c r="R241" s="278">
        <v>54.211134582477605</v>
      </c>
      <c r="S241" s="278">
        <v>54.900622306146893</v>
      </c>
      <c r="T241" s="278">
        <v>55.585996920470599</v>
      </c>
      <c r="U241" s="278">
        <v>56.224185998689258</v>
      </c>
      <c r="V241" s="278">
        <v>56.787660229029754</v>
      </c>
      <c r="W241" s="278">
        <v>57.26782036886538</v>
      </c>
      <c r="X241" s="278">
        <v>57.676367356831527</v>
      </c>
      <c r="Y241" s="278">
        <v>58.052731958009652</v>
      </c>
      <c r="Z241" s="278">
        <v>58.45341105740075</v>
      </c>
      <c r="AA241" s="278">
        <v>58.929887055544164</v>
      </c>
      <c r="AB241" s="278">
        <v>59.515335532718979</v>
      </c>
      <c r="AC241" s="278">
        <v>60.215629414120947</v>
      </c>
      <c r="AD241" s="278">
        <v>61.016975130873057</v>
      </c>
      <c r="AE241" s="278">
        <v>61.885165341886591</v>
      </c>
      <c r="AF241" s="278">
        <v>62.766125305846877</v>
      </c>
      <c r="AG241" s="278">
        <v>63.611987593868719</v>
      </c>
      <c r="AH241" s="278">
        <v>64.397173196298496</v>
      </c>
      <c r="AI241" s="278">
        <v>65.102542327702693</v>
      </c>
      <c r="AJ241" s="278">
        <v>65.721116791257032</v>
      </c>
      <c r="AK241" s="278">
        <v>66.269408702349082</v>
      </c>
      <c r="AL241" s="278">
        <v>66.763989417233049</v>
      </c>
      <c r="AM241" s="278">
        <v>67.210918114939872</v>
      </c>
      <c r="AN241" s="278">
        <v>67.617127081705974</v>
      </c>
      <c r="AO241" s="278">
        <v>67.988470120805303</v>
      </c>
      <c r="AP241" s="278">
        <v>68.330548193270488</v>
      </c>
      <c r="AQ241" s="278">
        <v>68.649663542645769</v>
      </c>
      <c r="AR241" s="278">
        <v>68.951633760246096</v>
      </c>
      <c r="AS241" s="278">
        <v>69.241781756472932</v>
      </c>
      <c r="AT241" s="278">
        <v>69.524503482684523</v>
      </c>
      <c r="AU241" s="278">
        <v>69.800171811281331</v>
      </c>
      <c r="AV241" s="278">
        <v>70.069880575465803</v>
      </c>
      <c r="AW241" s="278">
        <v>70.336064935287098</v>
      </c>
      <c r="AX241" s="278">
        <v>70.598202592799169</v>
      </c>
      <c r="AY241" s="278">
        <v>70.854505480893508</v>
      </c>
      <c r="AZ241" s="278">
        <v>71.100886353411056</v>
      </c>
      <c r="BA241" s="278">
        <v>71.333450031537069</v>
      </c>
      <c r="BB241" s="278">
        <v>71.55301396505223</v>
      </c>
      <c r="BC241" s="278">
        <v>71.761902655173344</v>
      </c>
      <c r="BD241" s="278">
        <v>71.96592606696575</v>
      </c>
      <c r="BE241" s="278">
        <v>72.169767069794275</v>
      </c>
      <c r="BF241" s="278">
        <v>72.375938461655437</v>
      </c>
      <c r="BG241" s="278">
        <v>72.582835771089464</v>
      </c>
      <c r="BH241" s="278">
        <v>72.789203264335896</v>
      </c>
    </row>
    <row r="242" spans="1:60" ht="15" x14ac:dyDescent="0.25">
      <c r="A242" s="278" t="s">
        <v>515</v>
      </c>
      <c r="B242" s="278" t="s">
        <v>516</v>
      </c>
      <c r="C242" s="278" t="s">
        <v>85</v>
      </c>
      <c r="D242" s="278" t="s">
        <v>86</v>
      </c>
      <c r="E242" s="278">
        <v>61.36502439024391</v>
      </c>
      <c r="F242" s="278">
        <v>61.732707317073178</v>
      </c>
      <c r="G242" s="278">
        <v>62.097292682926842</v>
      </c>
      <c r="H242" s="278">
        <v>62.458756097560993</v>
      </c>
      <c r="I242" s="278">
        <v>62.815146341463418</v>
      </c>
      <c r="J242" s="278">
        <v>63.167975609756098</v>
      </c>
      <c r="K242" s="278">
        <v>63.518317073170749</v>
      </c>
      <c r="L242" s="278">
        <v>63.867243902439036</v>
      </c>
      <c r="M242" s="278">
        <v>64.212268292682936</v>
      </c>
      <c r="N242" s="278">
        <v>64.552902439024393</v>
      </c>
      <c r="O242" s="278">
        <v>64.885097560975623</v>
      </c>
      <c r="P242" s="278">
        <v>65.20480487804879</v>
      </c>
      <c r="Q242" s="278">
        <v>65.507975609756102</v>
      </c>
      <c r="R242" s="278">
        <v>65.795048780487804</v>
      </c>
      <c r="S242" s="278">
        <v>66.066024390243911</v>
      </c>
      <c r="T242" s="278">
        <v>66.323390243902452</v>
      </c>
      <c r="U242" s="278">
        <v>66.571146341463418</v>
      </c>
      <c r="V242" s="278">
        <v>66.815365853658534</v>
      </c>
      <c r="W242" s="278">
        <v>67.058560975609765</v>
      </c>
      <c r="X242" s="278">
        <v>67.30326829268293</v>
      </c>
      <c r="Y242" s="278">
        <v>67.55</v>
      </c>
      <c r="Z242" s="278">
        <v>67.799731707317079</v>
      </c>
      <c r="AA242" s="278">
        <v>68.049487804878069</v>
      </c>
      <c r="AB242" s="278">
        <v>68.295292682926828</v>
      </c>
      <c r="AC242" s="278">
        <v>68.533658536585378</v>
      </c>
      <c r="AD242" s="278">
        <v>68.759658536585377</v>
      </c>
      <c r="AE242" s="278">
        <v>68.965902439024404</v>
      </c>
      <c r="AF242" s="278">
        <v>69.151926829268291</v>
      </c>
      <c r="AG242" s="278">
        <v>69.315195121951234</v>
      </c>
      <c r="AH242" s="278">
        <v>69.457682926829293</v>
      </c>
      <c r="AI242" s="278">
        <v>69.582317073170742</v>
      </c>
      <c r="AJ242" s="278">
        <v>69.6930487804878</v>
      </c>
      <c r="AK242" s="278">
        <v>69.797219512195127</v>
      </c>
      <c r="AL242" s="278">
        <v>69.900731707317078</v>
      </c>
      <c r="AM242" s="278">
        <v>70.006463414634155</v>
      </c>
      <c r="AN242" s="278">
        <v>70.119268292682946</v>
      </c>
      <c r="AO242" s="278">
        <v>70.238512195121956</v>
      </c>
      <c r="AP242" s="278">
        <v>70.363682926829284</v>
      </c>
      <c r="AQ242" s="278">
        <v>70.492853658536603</v>
      </c>
      <c r="AR242" s="278">
        <v>70.625073170731724</v>
      </c>
      <c r="AS242" s="278">
        <v>70.760951219512208</v>
      </c>
      <c r="AT242" s="278">
        <v>70.899609756097561</v>
      </c>
      <c r="AU242" s="278">
        <v>71.039243902439026</v>
      </c>
      <c r="AV242" s="278">
        <v>71.179536585365852</v>
      </c>
      <c r="AW242" s="278">
        <v>71.320073170731717</v>
      </c>
      <c r="AX242" s="278">
        <v>71.458975609756109</v>
      </c>
      <c r="AY242" s="278">
        <v>71.597780487804883</v>
      </c>
      <c r="AZ242" s="278">
        <v>71.735926829268294</v>
      </c>
      <c r="BA242" s="278">
        <v>71.873902439024391</v>
      </c>
      <c r="BB242" s="278">
        <v>72.011146341463416</v>
      </c>
      <c r="BC242" s="278">
        <v>72.148195121951218</v>
      </c>
      <c r="BD242" s="278">
        <v>72.285975609756107</v>
      </c>
      <c r="BE242" s="278">
        <v>72.423975609756113</v>
      </c>
      <c r="BF242" s="278">
        <v>72.562121951219524</v>
      </c>
      <c r="BG242" s="278">
        <v>72.701365853658544</v>
      </c>
      <c r="BH242" s="278">
        <v>72.840170731707317</v>
      </c>
    </row>
    <row r="243" spans="1:60" ht="15" x14ac:dyDescent="0.25">
      <c r="A243" s="278" t="s">
        <v>630</v>
      </c>
      <c r="B243" s="278" t="s">
        <v>631</v>
      </c>
      <c r="C243" s="278" t="s">
        <v>85</v>
      </c>
      <c r="D243" s="278" t="s">
        <v>86</v>
      </c>
      <c r="E243" s="278">
        <v>41.959184129093792</v>
      </c>
      <c r="F243" s="278">
        <v>42.599281540404171</v>
      </c>
      <c r="G243" s="278">
        <v>43.243213774998488</v>
      </c>
      <c r="H243" s="278">
        <v>43.88639134202726</v>
      </c>
      <c r="I243" s="278">
        <v>44.536117676336325</v>
      </c>
      <c r="J243" s="278">
        <v>45.17868578347467</v>
      </c>
      <c r="K243" s="278">
        <v>45.806692293069645</v>
      </c>
      <c r="L243" s="278">
        <v>46.413284458171468</v>
      </c>
      <c r="M243" s="278">
        <v>46.996783863482499</v>
      </c>
      <c r="N243" s="278">
        <v>47.559541383463966</v>
      </c>
      <c r="O243" s="278">
        <v>48.114048338750365</v>
      </c>
      <c r="P243" s="278">
        <v>48.67544263513426</v>
      </c>
      <c r="Q243" s="278">
        <v>49.258570524750567</v>
      </c>
      <c r="R243" s="278">
        <v>49.869174023905884</v>
      </c>
      <c r="S243" s="278">
        <v>50.502091044673591</v>
      </c>
      <c r="T243" s="278">
        <v>51.146018763175839</v>
      </c>
      <c r="U243" s="278">
        <v>51.786951618089986</v>
      </c>
      <c r="V243" s="278">
        <v>52.405613732853965</v>
      </c>
      <c r="W243" s="278">
        <v>52.990561807582949</v>
      </c>
      <c r="X243" s="278">
        <v>53.535115287811742</v>
      </c>
      <c r="Y243" s="278">
        <v>54.034907818852425</v>
      </c>
      <c r="Z243" s="278">
        <v>54.486215573102712</v>
      </c>
      <c r="AA243" s="278">
        <v>54.905401909424768</v>
      </c>
      <c r="AB243" s="278">
        <v>55.301518256501289</v>
      </c>
      <c r="AC243" s="278">
        <v>55.683959570440777</v>
      </c>
      <c r="AD243" s="278">
        <v>56.063618954486905</v>
      </c>
      <c r="AE243" s="278">
        <v>56.452946981299846</v>
      </c>
      <c r="AF243" s="278">
        <v>56.858991218715367</v>
      </c>
      <c r="AG243" s="278">
        <v>57.285606706349526</v>
      </c>
      <c r="AH243" s="278">
        <v>57.734118821035366</v>
      </c>
      <c r="AI243" s="278">
        <v>58.203991847364122</v>
      </c>
      <c r="AJ243" s="278">
        <v>58.692393387646348</v>
      </c>
      <c r="AK243" s="278">
        <v>59.188452229189394</v>
      </c>
      <c r="AL243" s="278">
        <v>59.684501536336889</v>
      </c>
      <c r="AM243" s="278">
        <v>60.175988861473357</v>
      </c>
      <c r="AN243" s="278">
        <v>60.658185664579342</v>
      </c>
      <c r="AO243" s="278">
        <v>61.127728720512621</v>
      </c>
      <c r="AP243" s="278">
        <v>61.584837920134603</v>
      </c>
      <c r="AQ243" s="278">
        <v>62.028928023711842</v>
      </c>
      <c r="AR243" s="278">
        <v>62.459477314603141</v>
      </c>
      <c r="AS243" s="278">
        <v>62.876685000142324</v>
      </c>
      <c r="AT243" s="278">
        <v>63.281044016804209</v>
      </c>
      <c r="AU243" s="278">
        <v>63.677156339658985</v>
      </c>
      <c r="AV243" s="278">
        <v>64.068587170238786</v>
      </c>
      <c r="AW243" s="278">
        <v>64.457101605569306</v>
      </c>
      <c r="AX243" s="278">
        <v>64.84793714142566</v>
      </c>
      <c r="AY243" s="278">
        <v>65.24346129856643</v>
      </c>
      <c r="AZ243" s="278">
        <v>65.644522807267478</v>
      </c>
      <c r="BA243" s="278">
        <v>66.047335254647095</v>
      </c>
      <c r="BB243" s="278">
        <v>66.449231856807174</v>
      </c>
      <c r="BC243" s="278">
        <v>66.843086928715564</v>
      </c>
      <c r="BD243" s="278">
        <v>67.220959633013976</v>
      </c>
      <c r="BE243" s="278">
        <v>67.577335619182008</v>
      </c>
      <c r="BF243" s="278">
        <v>67.906651042562345</v>
      </c>
      <c r="BG243" s="278">
        <v>68.209168446467743</v>
      </c>
      <c r="BH243" s="278">
        <v>68.485452975684794</v>
      </c>
    </row>
    <row r="244" spans="1:60" ht="15" x14ac:dyDescent="0.25">
      <c r="A244" s="278" t="s">
        <v>632</v>
      </c>
      <c r="B244" s="278" t="s">
        <v>633</v>
      </c>
      <c r="C244" s="278" t="s">
        <v>85</v>
      </c>
      <c r="D244" s="278" t="s">
        <v>86</v>
      </c>
      <c r="E244" s="278">
        <v>40.362142630434725</v>
      </c>
      <c r="F244" s="278">
        <v>40.801123031289457</v>
      </c>
      <c r="G244" s="278">
        <v>41.230903315977329</v>
      </c>
      <c r="H244" s="278">
        <v>41.64964624210824</v>
      </c>
      <c r="I244" s="278">
        <v>42.057593143512257</v>
      </c>
      <c r="J244" s="278">
        <v>42.45788192244121</v>
      </c>
      <c r="K244" s="278">
        <v>42.854784427105749</v>
      </c>
      <c r="L244" s="278">
        <v>43.252927296769798</v>
      </c>
      <c r="M244" s="278">
        <v>43.655704445010727</v>
      </c>
      <c r="N244" s="278">
        <v>44.064398248208654</v>
      </c>
      <c r="O244" s="278">
        <v>44.478724996055348</v>
      </c>
      <c r="P244" s="278">
        <v>44.897895745567418</v>
      </c>
      <c r="Q244" s="278">
        <v>45.317095514654078</v>
      </c>
      <c r="R244" s="278">
        <v>45.73066872182573</v>
      </c>
      <c r="S244" s="278">
        <v>46.133733264808086</v>
      </c>
      <c r="T244" s="278">
        <v>46.522070767747607</v>
      </c>
      <c r="U244" s="278">
        <v>46.893412101438628</v>
      </c>
      <c r="V244" s="278">
        <v>47.247482196298122</v>
      </c>
      <c r="W244" s="278">
        <v>47.584560153323039</v>
      </c>
      <c r="X244" s="278">
        <v>47.904863358910902</v>
      </c>
      <c r="Y244" s="278">
        <v>48.209030680761792</v>
      </c>
      <c r="Z244" s="278">
        <v>48.498047888376597</v>
      </c>
      <c r="AA244" s="278">
        <v>48.775188517346109</v>
      </c>
      <c r="AB244" s="278">
        <v>49.028678007216378</v>
      </c>
      <c r="AC244" s="278">
        <v>49.264425746675521</v>
      </c>
      <c r="AD244" s="278">
        <v>49.469407626443079</v>
      </c>
      <c r="AE244" s="278">
        <v>49.632693608206985</v>
      </c>
      <c r="AF244" s="278">
        <v>49.751268739564367</v>
      </c>
      <c r="AG244" s="278">
        <v>49.816841671750801</v>
      </c>
      <c r="AH244" s="278">
        <v>49.846652998201264</v>
      </c>
      <c r="AI244" s="278">
        <v>49.851471131170719</v>
      </c>
      <c r="AJ244" s="278">
        <v>49.847790261094566</v>
      </c>
      <c r="AK244" s="278">
        <v>49.85054649443672</v>
      </c>
      <c r="AL244" s="278">
        <v>49.857564772806668</v>
      </c>
      <c r="AM244" s="278">
        <v>49.876271086656203</v>
      </c>
      <c r="AN244" s="278">
        <v>49.903635931973326</v>
      </c>
      <c r="AO244" s="278">
        <v>49.94486588026431</v>
      </c>
      <c r="AP244" s="278">
        <v>50.014106771053193</v>
      </c>
      <c r="AQ244" s="278">
        <v>50.117288513685502</v>
      </c>
      <c r="AR244" s="278">
        <v>50.277654858114005</v>
      </c>
      <c r="AS244" s="278">
        <v>50.512502937923628</v>
      </c>
      <c r="AT244" s="278">
        <v>50.837220927189463</v>
      </c>
      <c r="AU244" s="278">
        <v>51.264827556727937</v>
      </c>
      <c r="AV244" s="278">
        <v>51.786697045169262</v>
      </c>
      <c r="AW244" s="278">
        <v>52.397739542430045</v>
      </c>
      <c r="AX244" s="278">
        <v>53.085061335139351</v>
      </c>
      <c r="AY244" s="278">
        <v>53.832142239345494</v>
      </c>
      <c r="AZ244" s="278">
        <v>54.61311643190276</v>
      </c>
      <c r="BA244" s="278">
        <v>55.400345275670006</v>
      </c>
      <c r="BB244" s="278">
        <v>56.17305570614851</v>
      </c>
      <c r="BC244" s="278">
        <v>56.911361698104017</v>
      </c>
      <c r="BD244" s="278">
        <v>57.603085260322835</v>
      </c>
      <c r="BE244" s="278">
        <v>58.24907519404637</v>
      </c>
      <c r="BF244" s="278">
        <v>58.848661196590541</v>
      </c>
      <c r="BG244" s="278">
        <v>59.399879283208399</v>
      </c>
      <c r="BH244" s="278">
        <v>59.901826107686787</v>
      </c>
    </row>
    <row r="245" spans="1:60" ht="15" x14ac:dyDescent="0.25">
      <c r="A245" s="278" t="s">
        <v>517</v>
      </c>
      <c r="B245" s="278" t="s">
        <v>518</v>
      </c>
      <c r="C245" s="278" t="s">
        <v>85</v>
      </c>
      <c r="D245" s="278" t="s">
        <v>86</v>
      </c>
      <c r="E245" s="278">
        <v>62.657585365853677</v>
      </c>
      <c r="F245" s="278">
        <v>63.253756097560995</v>
      </c>
      <c r="G245" s="278">
        <v>63.760195121951227</v>
      </c>
      <c r="H245" s="278">
        <v>64.161390243902432</v>
      </c>
      <c r="I245" s="278">
        <v>64.455780487804887</v>
      </c>
      <c r="J245" s="278">
        <v>64.651756097560963</v>
      </c>
      <c r="K245" s="278">
        <v>64.770170731707324</v>
      </c>
      <c r="L245" s="278">
        <v>64.847926829268303</v>
      </c>
      <c r="M245" s="278">
        <v>64.918000000000021</v>
      </c>
      <c r="N245" s="278">
        <v>64.999878048780502</v>
      </c>
      <c r="O245" s="278">
        <v>65.110634146341482</v>
      </c>
      <c r="P245" s="278">
        <v>65.260390243902435</v>
      </c>
      <c r="Q245" s="278">
        <v>65.442804878048776</v>
      </c>
      <c r="R245" s="278">
        <v>65.646951219512204</v>
      </c>
      <c r="S245" s="278">
        <v>65.871341463414637</v>
      </c>
      <c r="T245" s="278">
        <v>66.1049024390244</v>
      </c>
      <c r="U245" s="278">
        <v>66.337487804878052</v>
      </c>
      <c r="V245" s="278">
        <v>66.555999999999997</v>
      </c>
      <c r="W245" s="278">
        <v>66.751853658536589</v>
      </c>
      <c r="X245" s="278">
        <v>66.921048780487808</v>
      </c>
      <c r="Y245" s="278">
        <v>67.062682926829268</v>
      </c>
      <c r="Z245" s="278">
        <v>67.179878048780495</v>
      </c>
      <c r="AA245" s="278">
        <v>67.281268292682938</v>
      </c>
      <c r="AB245" s="278">
        <v>67.375951219512203</v>
      </c>
      <c r="AC245" s="278">
        <v>67.466414634146346</v>
      </c>
      <c r="AD245" s="278">
        <v>67.556682926829268</v>
      </c>
      <c r="AE245" s="278">
        <v>67.649243902439025</v>
      </c>
      <c r="AF245" s="278">
        <v>67.742926829268299</v>
      </c>
      <c r="AG245" s="278">
        <v>67.837121951219515</v>
      </c>
      <c r="AH245" s="278">
        <v>67.931195121951234</v>
      </c>
      <c r="AI245" s="278">
        <v>68.022902439024406</v>
      </c>
      <c r="AJ245" s="278">
        <v>68.110585365853666</v>
      </c>
      <c r="AK245" s="278">
        <v>68.191634146341457</v>
      </c>
      <c r="AL245" s="278">
        <v>68.264121951219522</v>
      </c>
      <c r="AM245" s="278">
        <v>68.328097560975621</v>
      </c>
      <c r="AN245" s="278">
        <v>68.383756097560976</v>
      </c>
      <c r="AO245" s="278">
        <v>68.430829268292698</v>
      </c>
      <c r="AP245" s="278">
        <v>68.472609756097569</v>
      </c>
      <c r="AQ245" s="278">
        <v>68.51131707317073</v>
      </c>
      <c r="AR245" s="278">
        <v>68.551560975609775</v>
      </c>
      <c r="AS245" s="278">
        <v>68.59643902439025</v>
      </c>
      <c r="AT245" s="278">
        <v>68.648951219512199</v>
      </c>
      <c r="AU245" s="278">
        <v>68.710439024390254</v>
      </c>
      <c r="AV245" s="278">
        <v>68.784268292682924</v>
      </c>
      <c r="AW245" s="278">
        <v>68.871829268292686</v>
      </c>
      <c r="AX245" s="278">
        <v>68.978536585365859</v>
      </c>
      <c r="AY245" s="278">
        <v>69.107341463414642</v>
      </c>
      <c r="AZ245" s="278">
        <v>69.257146341463411</v>
      </c>
      <c r="BA245" s="278">
        <v>69.424414634146345</v>
      </c>
      <c r="BB245" s="278">
        <v>69.605560975609777</v>
      </c>
      <c r="BC245" s="278">
        <v>69.792536585365866</v>
      </c>
      <c r="BD245" s="278">
        <v>69.977317073170752</v>
      </c>
      <c r="BE245" s="278">
        <v>70.152902439024388</v>
      </c>
      <c r="BF245" s="278">
        <v>70.314853658536592</v>
      </c>
      <c r="BG245" s="278">
        <v>70.459658536585366</v>
      </c>
      <c r="BH245" s="278">
        <v>70.588853658536593</v>
      </c>
    </row>
    <row r="246" spans="1:60" ht="15" x14ac:dyDescent="0.25">
      <c r="A246" s="278" t="s">
        <v>519</v>
      </c>
      <c r="B246" s="278" t="s">
        <v>520</v>
      </c>
      <c r="C246" s="278" t="s">
        <v>85</v>
      </c>
      <c r="D246" s="278" t="s">
        <v>86</v>
      </c>
      <c r="E246" s="278">
        <v>42.009756097560981</v>
      </c>
      <c r="F246" s="278">
        <v>42.645512195121952</v>
      </c>
      <c r="G246" s="278">
        <v>43.341682926829272</v>
      </c>
      <c r="H246" s="278">
        <v>44.100780487804883</v>
      </c>
      <c r="I246" s="278">
        <v>44.923853658536586</v>
      </c>
      <c r="J246" s="278">
        <v>45.814414634146345</v>
      </c>
      <c r="K246" s="278">
        <v>46.774951219512197</v>
      </c>
      <c r="L246" s="278">
        <v>47.800512195121954</v>
      </c>
      <c r="M246" s="278">
        <v>48.879121951219517</v>
      </c>
      <c r="N246" s="278">
        <v>49.997804878048782</v>
      </c>
      <c r="O246" s="278">
        <v>51.142731707317083</v>
      </c>
      <c r="P246" s="278">
        <v>52.297536585365862</v>
      </c>
      <c r="Q246" s="278">
        <v>53.450243902439034</v>
      </c>
      <c r="R246" s="278">
        <v>54.58878048780489</v>
      </c>
      <c r="S246" s="278">
        <v>55.703975609756107</v>
      </c>
      <c r="T246" s="278">
        <v>56.79502439024391</v>
      </c>
      <c r="U246" s="278">
        <v>57.870536585365862</v>
      </c>
      <c r="V246" s="278">
        <v>58.93673170731708</v>
      </c>
      <c r="W246" s="278">
        <v>59.992487804878053</v>
      </c>
      <c r="X246" s="278">
        <v>61.02885365853659</v>
      </c>
      <c r="Y246" s="278">
        <v>62.024512195121957</v>
      </c>
      <c r="Z246" s="278">
        <v>62.954804878048776</v>
      </c>
      <c r="AA246" s="278">
        <v>63.803658536585381</v>
      </c>
      <c r="AB246" s="278">
        <v>64.566853658536601</v>
      </c>
      <c r="AC246" s="278">
        <v>65.249048780487811</v>
      </c>
      <c r="AD246" s="278">
        <v>65.867682926829275</v>
      </c>
      <c r="AE246" s="278">
        <v>66.449609756097573</v>
      </c>
      <c r="AF246" s="278">
        <v>67.02307317073172</v>
      </c>
      <c r="AG246" s="278">
        <v>67.6079024390244</v>
      </c>
      <c r="AH246" s="278">
        <v>68.210073170731704</v>
      </c>
      <c r="AI246" s="278">
        <v>68.827097560975616</v>
      </c>
      <c r="AJ246" s="278">
        <v>69.445560975609766</v>
      </c>
      <c r="AK246" s="278">
        <v>70.043121951219518</v>
      </c>
      <c r="AL246" s="278">
        <v>70.6019024390244</v>
      </c>
      <c r="AM246" s="278">
        <v>71.113951219512202</v>
      </c>
      <c r="AN246" s="278">
        <v>71.575341463414645</v>
      </c>
      <c r="AO246" s="278">
        <v>71.985609756097574</v>
      </c>
      <c r="AP246" s="278">
        <v>72.35268292682926</v>
      </c>
      <c r="AQ246" s="278">
        <v>72.683536585365857</v>
      </c>
      <c r="AR246" s="278">
        <v>72.983609756097565</v>
      </c>
      <c r="AS246" s="278">
        <v>73.253829268292677</v>
      </c>
      <c r="AT246" s="278">
        <v>73.499609756097556</v>
      </c>
      <c r="AU246" s="278">
        <v>73.721390243902448</v>
      </c>
      <c r="AV246" s="278">
        <v>73.923146341463422</v>
      </c>
      <c r="AW246" s="278">
        <v>74.106878048780501</v>
      </c>
      <c r="AX246" s="278">
        <v>74.27217073170732</v>
      </c>
      <c r="AY246" s="278">
        <v>74.415146341463426</v>
      </c>
      <c r="AZ246" s="278">
        <v>74.535414634146349</v>
      </c>
      <c r="BA246" s="278">
        <v>74.636975609756121</v>
      </c>
      <c r="BB246" s="278">
        <v>74.725292682926835</v>
      </c>
      <c r="BC246" s="278">
        <v>74.811268292682939</v>
      </c>
      <c r="BD246" s="278">
        <v>74.906682926829262</v>
      </c>
      <c r="BE246" s="278">
        <v>75.018902439024387</v>
      </c>
      <c r="BF246" s="278">
        <v>75.154292682926837</v>
      </c>
      <c r="BG246" s="278">
        <v>75.31434146341465</v>
      </c>
      <c r="BH246" s="278">
        <v>75.497048780487816</v>
      </c>
    </row>
    <row r="247" spans="1:60" ht="15" x14ac:dyDescent="0.25">
      <c r="A247" s="278" t="s">
        <v>521</v>
      </c>
      <c r="B247" s="278" t="s">
        <v>522</v>
      </c>
      <c r="C247" s="278" t="s">
        <v>85</v>
      </c>
      <c r="D247" s="278" t="s">
        <v>86</v>
      </c>
      <c r="E247" s="278">
        <v>45.384414634146346</v>
      </c>
      <c r="F247" s="278">
        <v>46.104487804878048</v>
      </c>
      <c r="G247" s="278">
        <v>46.836707317073177</v>
      </c>
      <c r="H247" s="278">
        <v>47.574024390243906</v>
      </c>
      <c r="I247" s="278">
        <v>48.306317073170739</v>
      </c>
      <c r="J247" s="278">
        <v>49.02343902439025</v>
      </c>
      <c r="K247" s="278">
        <v>49.715731707317076</v>
      </c>
      <c r="L247" s="278">
        <v>50.38360975609757</v>
      </c>
      <c r="M247" s="278">
        <v>51.028512195121955</v>
      </c>
      <c r="N247" s="278">
        <v>51.651926829268298</v>
      </c>
      <c r="O247" s="278">
        <v>52.261414634146348</v>
      </c>
      <c r="P247" s="278">
        <v>52.865097560975613</v>
      </c>
      <c r="Q247" s="278">
        <v>53.475121951219514</v>
      </c>
      <c r="R247" s="278">
        <v>54.096609756097564</v>
      </c>
      <c r="S247" s="278">
        <v>54.733658536585374</v>
      </c>
      <c r="T247" s="278">
        <v>55.385219512195135</v>
      </c>
      <c r="U247" s="278">
        <v>56.049756097560987</v>
      </c>
      <c r="V247" s="278">
        <v>56.718682926829274</v>
      </c>
      <c r="W247" s="278">
        <v>57.384999999999998</v>
      </c>
      <c r="X247" s="278">
        <v>58.044268292682936</v>
      </c>
      <c r="Y247" s="278">
        <v>58.691585365853662</v>
      </c>
      <c r="Z247" s="278">
        <v>59.32612195121952</v>
      </c>
      <c r="AA247" s="278">
        <v>59.946463414634152</v>
      </c>
      <c r="AB247" s="278">
        <v>60.552658536585369</v>
      </c>
      <c r="AC247" s="278">
        <v>61.14319512195123</v>
      </c>
      <c r="AD247" s="278">
        <v>61.714439024390252</v>
      </c>
      <c r="AE247" s="278">
        <v>62.262268292682933</v>
      </c>
      <c r="AF247" s="278">
        <v>62.787512195121963</v>
      </c>
      <c r="AG247" s="278">
        <v>63.294536585365869</v>
      </c>
      <c r="AH247" s="278">
        <v>63.790317073170741</v>
      </c>
      <c r="AI247" s="278">
        <v>64.282341463414639</v>
      </c>
      <c r="AJ247" s="278">
        <v>64.783097560975619</v>
      </c>
      <c r="AK247" s="278">
        <v>65.300219512195127</v>
      </c>
      <c r="AL247" s="278">
        <v>65.837902439024404</v>
      </c>
      <c r="AM247" s="278">
        <v>66.398731707317083</v>
      </c>
      <c r="AN247" s="278">
        <v>66.981926829268303</v>
      </c>
      <c r="AO247" s="278">
        <v>67.586219512195129</v>
      </c>
      <c r="AP247" s="278">
        <v>68.199682926829269</v>
      </c>
      <c r="AQ247" s="278">
        <v>68.812268292682944</v>
      </c>
      <c r="AR247" s="278">
        <v>69.415390243902451</v>
      </c>
      <c r="AS247" s="278">
        <v>69.999341463414638</v>
      </c>
      <c r="AT247" s="278">
        <v>70.555804878048804</v>
      </c>
      <c r="AU247" s="278">
        <v>71.0819756097561</v>
      </c>
      <c r="AV247" s="278">
        <v>71.574195121951234</v>
      </c>
      <c r="AW247" s="278">
        <v>72.029878048780489</v>
      </c>
      <c r="AX247" s="278">
        <v>72.448121951219505</v>
      </c>
      <c r="AY247" s="278">
        <v>72.82912195121952</v>
      </c>
      <c r="AZ247" s="278">
        <v>73.178121951219524</v>
      </c>
      <c r="BA247" s="278">
        <v>73.502829268292672</v>
      </c>
      <c r="BB247" s="278">
        <v>73.806317073170746</v>
      </c>
      <c r="BC247" s="278">
        <v>74.094048780487825</v>
      </c>
      <c r="BD247" s="278">
        <v>74.369414634146338</v>
      </c>
      <c r="BE247" s="278">
        <v>74.636292682926836</v>
      </c>
      <c r="BF247" s="278">
        <v>74.896048780487817</v>
      </c>
      <c r="BG247" s="278">
        <v>75.152146341463421</v>
      </c>
      <c r="BH247" s="278">
        <v>75.407097560975615</v>
      </c>
    </row>
    <row r="248" spans="1:60" ht="15" x14ac:dyDescent="0.25">
      <c r="A248" s="278" t="s">
        <v>523</v>
      </c>
      <c r="B248" s="278" t="s">
        <v>524</v>
      </c>
      <c r="C248" s="278" t="s">
        <v>85</v>
      </c>
      <c r="D248" s="278" t="s">
        <v>86</v>
      </c>
      <c r="E248" s="278"/>
      <c r="F248" s="278"/>
      <c r="G248" s="278"/>
      <c r="H248" s="278"/>
      <c r="I248" s="278"/>
      <c r="J248" s="278"/>
      <c r="K248" s="278"/>
      <c r="L248" s="278"/>
      <c r="M248" s="278"/>
      <c r="N248" s="278"/>
      <c r="O248" s="278"/>
      <c r="P248" s="278"/>
      <c r="Q248" s="278"/>
      <c r="R248" s="278"/>
      <c r="S248" s="278"/>
      <c r="T248" s="278"/>
      <c r="U248" s="278"/>
      <c r="V248" s="278"/>
      <c r="W248" s="278"/>
      <c r="X248" s="278"/>
      <c r="Y248" s="278"/>
      <c r="Z248" s="278"/>
      <c r="AA248" s="278"/>
      <c r="AB248" s="278"/>
      <c r="AC248" s="278"/>
      <c r="AD248" s="278"/>
      <c r="AE248" s="278"/>
      <c r="AF248" s="278"/>
      <c r="AG248" s="278"/>
      <c r="AH248" s="278"/>
      <c r="AI248" s="278"/>
      <c r="AJ248" s="278"/>
      <c r="AK248" s="278"/>
      <c r="AL248" s="278"/>
      <c r="AM248" s="278"/>
      <c r="AN248" s="278"/>
      <c r="AO248" s="278"/>
      <c r="AP248" s="278"/>
      <c r="AQ248" s="278"/>
      <c r="AR248" s="278"/>
      <c r="AS248" s="278"/>
      <c r="AT248" s="278"/>
      <c r="AU248" s="278"/>
      <c r="AV248" s="278"/>
      <c r="AW248" s="278"/>
      <c r="AX248" s="278"/>
      <c r="AY248" s="278"/>
      <c r="AZ248" s="278"/>
      <c r="BA248" s="278"/>
      <c r="BB248" s="278"/>
      <c r="BC248" s="278"/>
      <c r="BD248" s="278"/>
      <c r="BE248" s="278"/>
      <c r="BF248" s="278"/>
      <c r="BG248" s="278"/>
      <c r="BH248" s="278"/>
    </row>
    <row r="249" spans="1:60" ht="15" x14ac:dyDescent="0.25">
      <c r="A249" s="278" t="s">
        <v>525</v>
      </c>
      <c r="B249" s="278" t="s">
        <v>526</v>
      </c>
      <c r="C249" s="278" t="s">
        <v>85</v>
      </c>
      <c r="D249" s="278" t="s">
        <v>86</v>
      </c>
      <c r="E249" s="278">
        <v>43.653878048780498</v>
      </c>
      <c r="F249" s="278">
        <v>43.907292682926837</v>
      </c>
      <c r="G249" s="278">
        <v>44.16224390243903</v>
      </c>
      <c r="H249" s="278">
        <v>44.423707317073173</v>
      </c>
      <c r="I249" s="278">
        <v>44.697707317073174</v>
      </c>
      <c r="J249" s="278">
        <v>44.988731707317079</v>
      </c>
      <c r="K249" s="278">
        <v>45.296804878048789</v>
      </c>
      <c r="L249" s="278">
        <v>45.62087804878049</v>
      </c>
      <c r="M249" s="278">
        <v>45.957951219512204</v>
      </c>
      <c r="N249" s="278">
        <v>46.310512195121952</v>
      </c>
      <c r="O249" s="278">
        <v>46.683048780487816</v>
      </c>
      <c r="P249" s="278">
        <v>47.084048780487812</v>
      </c>
      <c r="Q249" s="278">
        <v>47.511000000000003</v>
      </c>
      <c r="R249" s="278">
        <v>47.957390243902445</v>
      </c>
      <c r="S249" s="278">
        <v>48.411243902439033</v>
      </c>
      <c r="T249" s="278">
        <v>48.856097560975613</v>
      </c>
      <c r="U249" s="278">
        <v>49.270487804878059</v>
      </c>
      <c r="V249" s="278">
        <v>49.639951219512199</v>
      </c>
      <c r="W249" s="278">
        <v>49.952463414634153</v>
      </c>
      <c r="X249" s="278">
        <v>50.20346341463415</v>
      </c>
      <c r="Y249" s="278">
        <v>50.396390243902445</v>
      </c>
      <c r="Z249" s="278">
        <v>50.543121951219526</v>
      </c>
      <c r="AA249" s="278">
        <v>50.660048780487813</v>
      </c>
      <c r="AB249" s="278">
        <v>50.756170731707321</v>
      </c>
      <c r="AC249" s="278">
        <v>50.831487804878059</v>
      </c>
      <c r="AD249" s="278">
        <v>50.872536585365857</v>
      </c>
      <c r="AE249" s="278">
        <v>50.857365853658543</v>
      </c>
      <c r="AF249" s="278">
        <v>50.774097560975612</v>
      </c>
      <c r="AG249" s="278">
        <v>50.624390243902447</v>
      </c>
      <c r="AH249" s="278">
        <v>50.421853658536591</v>
      </c>
      <c r="AI249" s="278">
        <v>50.183658536585384</v>
      </c>
      <c r="AJ249" s="278">
        <v>49.932902439024396</v>
      </c>
      <c r="AK249" s="278">
        <v>49.700658536585365</v>
      </c>
      <c r="AL249" s="278">
        <v>49.521878048780493</v>
      </c>
      <c r="AM249" s="278">
        <v>49.426073170731719</v>
      </c>
      <c r="AN249" s="278">
        <v>49.440170731707319</v>
      </c>
      <c r="AO249" s="278">
        <v>49.586560975609771</v>
      </c>
      <c r="AP249" s="278">
        <v>49.863609756097574</v>
      </c>
      <c r="AQ249" s="278">
        <v>50.267682926829274</v>
      </c>
      <c r="AR249" s="278">
        <v>50.797243902439035</v>
      </c>
      <c r="AS249" s="278">
        <v>51.45585365853659</v>
      </c>
      <c r="AT249" s="278">
        <v>52.240121951219521</v>
      </c>
      <c r="AU249" s="278">
        <v>53.130146341463416</v>
      </c>
      <c r="AV249" s="278">
        <v>54.098341463414641</v>
      </c>
      <c r="AW249" s="278">
        <v>55.117048780487806</v>
      </c>
      <c r="AX249" s="278">
        <v>56.153902439024392</v>
      </c>
      <c r="AY249" s="278">
        <v>57.177902439024393</v>
      </c>
      <c r="AZ249" s="278">
        <v>58.169829268292688</v>
      </c>
      <c r="BA249" s="278">
        <v>59.118121951219514</v>
      </c>
      <c r="BB249" s="278">
        <v>60.010439024390251</v>
      </c>
      <c r="BC249" s="278">
        <v>60.855682926829282</v>
      </c>
      <c r="BD249" s="278">
        <v>61.674439024390253</v>
      </c>
      <c r="BE249" s="278">
        <v>62.487292682926835</v>
      </c>
      <c r="BF249" s="278">
        <v>63.305609756097567</v>
      </c>
      <c r="BG249" s="278">
        <v>64.118487804878058</v>
      </c>
      <c r="BH249" s="278">
        <v>64.90331707317074</v>
      </c>
    </row>
    <row r="250" spans="1:60" ht="15" x14ac:dyDescent="0.25">
      <c r="A250" s="278" t="s">
        <v>527</v>
      </c>
      <c r="B250" s="278" t="s">
        <v>528</v>
      </c>
      <c r="C250" s="278" t="s">
        <v>85</v>
      </c>
      <c r="D250" s="278" t="s">
        <v>86</v>
      </c>
      <c r="E250" s="278">
        <v>43.983560975609763</v>
      </c>
      <c r="F250" s="278">
        <v>44.560024390243903</v>
      </c>
      <c r="G250" s="278">
        <v>45.147048780487808</v>
      </c>
      <c r="H250" s="278">
        <v>45.738121951219512</v>
      </c>
      <c r="I250" s="278">
        <v>46.32126829268293</v>
      </c>
      <c r="J250" s="278">
        <v>46.879487804878046</v>
      </c>
      <c r="K250" s="278">
        <v>47.394243902439023</v>
      </c>
      <c r="L250" s="278">
        <v>47.851512195121948</v>
      </c>
      <c r="M250" s="278">
        <v>48.243292682926835</v>
      </c>
      <c r="N250" s="278">
        <v>48.56353658536586</v>
      </c>
      <c r="O250" s="278">
        <v>48.812243902439029</v>
      </c>
      <c r="P250" s="278">
        <v>48.994926829268294</v>
      </c>
      <c r="Q250" s="278">
        <v>49.126097560975623</v>
      </c>
      <c r="R250" s="278">
        <v>49.21970731707318</v>
      </c>
      <c r="S250" s="278">
        <v>49.283756097560982</v>
      </c>
      <c r="T250" s="278">
        <v>49.329756097560981</v>
      </c>
      <c r="U250" s="278">
        <v>49.365731707317074</v>
      </c>
      <c r="V250" s="278">
        <v>49.392634146341472</v>
      </c>
      <c r="W250" s="278">
        <v>49.405926829268296</v>
      </c>
      <c r="X250" s="278">
        <v>49.399024390243909</v>
      </c>
      <c r="Y250" s="278">
        <v>49.354731707317079</v>
      </c>
      <c r="Z250" s="278">
        <v>49.253878048780493</v>
      </c>
      <c r="AA250" s="278">
        <v>49.082853658536592</v>
      </c>
      <c r="AB250" s="278">
        <v>48.833682926829269</v>
      </c>
      <c r="AC250" s="278">
        <v>48.509414634146346</v>
      </c>
      <c r="AD250" s="278">
        <v>48.111195121951226</v>
      </c>
      <c r="AE250" s="278">
        <v>47.641658536585375</v>
      </c>
      <c r="AF250" s="278">
        <v>47.125073170731717</v>
      </c>
      <c r="AG250" s="278">
        <v>46.590219512195127</v>
      </c>
      <c r="AH250" s="278">
        <v>46.064804878048783</v>
      </c>
      <c r="AI250" s="278">
        <v>45.571073170731715</v>
      </c>
      <c r="AJ250" s="278">
        <v>45.126243902439029</v>
      </c>
      <c r="AK250" s="278">
        <v>44.747292682926833</v>
      </c>
      <c r="AL250" s="278">
        <v>44.457170731707322</v>
      </c>
      <c r="AM250" s="278">
        <v>44.285853658536588</v>
      </c>
      <c r="AN250" s="278">
        <v>44.27224390243903</v>
      </c>
      <c r="AO250" s="278">
        <v>44.452658536585368</v>
      </c>
      <c r="AP250" s="278">
        <v>44.832390243902438</v>
      </c>
      <c r="AQ250" s="278">
        <v>45.402268292682926</v>
      </c>
      <c r="AR250" s="278">
        <v>46.148682926829281</v>
      </c>
      <c r="AS250" s="278">
        <v>47.051170731707323</v>
      </c>
      <c r="AT250" s="278">
        <v>48.080365853658542</v>
      </c>
      <c r="AU250" s="278">
        <v>49.190853658536589</v>
      </c>
      <c r="AV250" s="278">
        <v>50.333585365853665</v>
      </c>
      <c r="AW250" s="278">
        <v>51.469853658536593</v>
      </c>
      <c r="AX250" s="278">
        <v>52.566804878048785</v>
      </c>
      <c r="AY250" s="278">
        <v>53.603951219512204</v>
      </c>
      <c r="AZ250" s="278">
        <v>54.581560975609761</v>
      </c>
      <c r="BA250" s="278">
        <v>55.495463414634159</v>
      </c>
      <c r="BB250" s="278">
        <v>56.332243902439025</v>
      </c>
      <c r="BC250" s="278">
        <v>57.077634146341474</v>
      </c>
      <c r="BD250" s="278">
        <v>57.722000000000008</v>
      </c>
      <c r="BE250" s="278">
        <v>58.274829268292692</v>
      </c>
      <c r="BF250" s="278">
        <v>58.74902439024391</v>
      </c>
      <c r="BG250" s="278">
        <v>59.155804878048791</v>
      </c>
      <c r="BH250" s="278">
        <v>59.508756097560983</v>
      </c>
    </row>
    <row r="251" spans="1:60" ht="15" x14ac:dyDescent="0.25">
      <c r="A251" s="278" t="s">
        <v>529</v>
      </c>
      <c r="B251" s="278" t="s">
        <v>530</v>
      </c>
      <c r="C251" s="278" t="s">
        <v>85</v>
      </c>
      <c r="D251" s="278" t="s">
        <v>86</v>
      </c>
      <c r="E251" s="278">
        <v>68.299536585365857</v>
      </c>
      <c r="F251" s="278">
        <v>68.76385365853659</v>
      </c>
      <c r="G251" s="278">
        <v>69.146097560975619</v>
      </c>
      <c r="H251" s="278">
        <v>69.457707317073186</v>
      </c>
      <c r="I251" s="278">
        <v>69.708219512195129</v>
      </c>
      <c r="J251" s="278">
        <v>69.905634146341484</v>
      </c>
      <c r="K251" s="278">
        <v>70.056536585365862</v>
      </c>
      <c r="L251" s="278">
        <v>70.161121951219513</v>
      </c>
      <c r="M251" s="278">
        <v>70.223073170731709</v>
      </c>
      <c r="N251" s="278">
        <v>70.247560975609758</v>
      </c>
      <c r="O251" s="278">
        <v>70.23521951219513</v>
      </c>
      <c r="P251" s="278">
        <v>70.182634146341456</v>
      </c>
      <c r="Q251" s="278">
        <v>70.090853658536588</v>
      </c>
      <c r="R251" s="278">
        <v>69.962926829268298</v>
      </c>
      <c r="S251" s="278">
        <v>69.808853658536592</v>
      </c>
      <c r="T251" s="278">
        <v>69.634634146341455</v>
      </c>
      <c r="U251" s="278">
        <v>69.446170731707312</v>
      </c>
      <c r="V251" s="278">
        <v>69.253439024390246</v>
      </c>
      <c r="W251" s="278">
        <v>69.070902439024394</v>
      </c>
      <c r="X251" s="278">
        <v>68.915121951219518</v>
      </c>
      <c r="Y251" s="278">
        <v>68.817829268292684</v>
      </c>
      <c r="Z251" s="278">
        <v>68.810829268292693</v>
      </c>
      <c r="AA251" s="278">
        <v>68.901243902439035</v>
      </c>
      <c r="AB251" s="278">
        <v>69.077487804878061</v>
      </c>
      <c r="AC251" s="278">
        <v>69.317341463414635</v>
      </c>
      <c r="AD251" s="278">
        <v>69.574780487804901</v>
      </c>
      <c r="AE251" s="278">
        <v>69.791243902439021</v>
      </c>
      <c r="AF251" s="278">
        <v>70.495121951219517</v>
      </c>
      <c r="AG251" s="278">
        <v>70.497560975609773</v>
      </c>
      <c r="AH251" s="278">
        <v>70.539024390243924</v>
      </c>
      <c r="AI251" s="278">
        <v>70.136585365853662</v>
      </c>
      <c r="AJ251" s="278">
        <v>68.878048780487802</v>
      </c>
      <c r="AK251" s="278">
        <v>69.068292682926852</v>
      </c>
      <c r="AL251" s="278">
        <v>68.475609756097569</v>
      </c>
      <c r="AM251" s="278">
        <v>67.838536585365873</v>
      </c>
      <c r="AN251" s="278">
        <v>67.137073170731711</v>
      </c>
      <c r="AO251" s="278">
        <v>66.887804878048783</v>
      </c>
      <c r="AP251" s="278">
        <v>67.295365853658538</v>
      </c>
      <c r="AQ251" s="278">
        <v>67.988780487804888</v>
      </c>
      <c r="AR251" s="278">
        <v>68.213414634146346</v>
      </c>
      <c r="AS251" s="278">
        <v>67.859512195121951</v>
      </c>
      <c r="AT251" s="278">
        <v>68.287073170731702</v>
      </c>
      <c r="AU251" s="278">
        <v>68.275609756097566</v>
      </c>
      <c r="AV251" s="278">
        <v>68.21073170731708</v>
      </c>
      <c r="AW251" s="278">
        <v>68.185365853658539</v>
      </c>
      <c r="AX251" s="278">
        <v>67.95682926829268</v>
      </c>
      <c r="AY251" s="278">
        <v>68.077560975609771</v>
      </c>
      <c r="AZ251" s="278">
        <v>68.222195121951231</v>
      </c>
      <c r="BA251" s="278">
        <v>68.251463414634159</v>
      </c>
      <c r="BB251" s="278">
        <v>69.19</v>
      </c>
      <c r="BC251" s="278">
        <v>70.265365853658551</v>
      </c>
      <c r="BD251" s="278">
        <v>70.80926829268293</v>
      </c>
      <c r="BE251" s="278">
        <v>70.944146341463423</v>
      </c>
      <c r="BF251" s="278">
        <v>71.159512195121962</v>
      </c>
      <c r="BG251" s="278">
        <v>71.186585365853674</v>
      </c>
      <c r="BH251" s="278">
        <v>71.189512195121964</v>
      </c>
    </row>
    <row r="252" spans="1:60" ht="15" x14ac:dyDescent="0.25">
      <c r="A252" s="278" t="s">
        <v>531</v>
      </c>
      <c r="B252" s="278" t="s">
        <v>532</v>
      </c>
      <c r="C252" s="278" t="s">
        <v>85</v>
      </c>
      <c r="D252" s="278" t="s">
        <v>86</v>
      </c>
      <c r="E252" s="278">
        <v>49.866325255062655</v>
      </c>
      <c r="F252" s="278">
        <v>50.380981881785949</v>
      </c>
      <c r="G252" s="278">
        <v>51.02935020520723</v>
      </c>
      <c r="H252" s="278">
        <v>51.867580056429141</v>
      </c>
      <c r="I252" s="278">
        <v>52.935619848734028</v>
      </c>
      <c r="J252" s="278">
        <v>54.174548160321898</v>
      </c>
      <c r="K252" s="278">
        <v>55.496307301945897</v>
      </c>
      <c r="L252" s="278">
        <v>56.822315324393038</v>
      </c>
      <c r="M252" s="278">
        <v>58.073485468762385</v>
      </c>
      <c r="N252" s="278">
        <v>59.185116081078185</v>
      </c>
      <c r="O252" s="278">
        <v>60.181489836256468</v>
      </c>
      <c r="P252" s="278">
        <v>61.026190557419902</v>
      </c>
      <c r="Q252" s="278">
        <v>61.742406833482995</v>
      </c>
      <c r="R252" s="278">
        <v>62.415426044618677</v>
      </c>
      <c r="S252" s="278">
        <v>63.039403895406657</v>
      </c>
      <c r="T252" s="278">
        <v>63.562587358946551</v>
      </c>
      <c r="U252" s="278">
        <v>64.073961622059159</v>
      </c>
      <c r="V252" s="278">
        <v>64.541239259600744</v>
      </c>
      <c r="W252" s="278">
        <v>64.972186175358544</v>
      </c>
      <c r="X252" s="278">
        <v>65.336940587875475</v>
      </c>
      <c r="Y252" s="278">
        <v>65.701961825067954</v>
      </c>
      <c r="Z252" s="278">
        <v>66.05728739930052</v>
      </c>
      <c r="AA252" s="278">
        <v>66.413786101922412</v>
      </c>
      <c r="AB252" s="278">
        <v>66.710300796669529</v>
      </c>
      <c r="AC252" s="278">
        <v>66.972740841802661</v>
      </c>
      <c r="AD252" s="278">
        <v>67.310821394757113</v>
      </c>
      <c r="AE252" s="278">
        <v>67.708861395197317</v>
      </c>
      <c r="AF252" s="278">
        <v>67.968907442009623</v>
      </c>
      <c r="AG252" s="278">
        <v>68.214954836778247</v>
      </c>
      <c r="AH252" s="278">
        <v>68.422657039305491</v>
      </c>
      <c r="AI252" s="278">
        <v>68.619787397414825</v>
      </c>
      <c r="AJ252" s="278">
        <v>68.803785864230079</v>
      </c>
      <c r="AK252" s="278">
        <v>68.878753559594799</v>
      </c>
      <c r="AL252" s="278">
        <v>68.93680997607791</v>
      </c>
      <c r="AM252" s="278">
        <v>69.113766642247256</v>
      </c>
      <c r="AN252" s="278">
        <v>69.3561771295509</v>
      </c>
      <c r="AO252" s="278">
        <v>69.682808391885573</v>
      </c>
      <c r="AP252" s="278">
        <v>70.024585128817961</v>
      </c>
      <c r="AQ252" s="278">
        <v>70.348603584356127</v>
      </c>
      <c r="AR252" s="278">
        <v>70.608951634484271</v>
      </c>
      <c r="AS252" s="278">
        <v>70.91929541667399</v>
      </c>
      <c r="AT252" s="278">
        <v>71.251753706591359</v>
      </c>
      <c r="AU252" s="278">
        <v>71.563047116874557</v>
      </c>
      <c r="AV252" s="278">
        <v>71.879252402775563</v>
      </c>
      <c r="AW252" s="278">
        <v>72.21392764678302</v>
      </c>
      <c r="AX252" s="278">
        <v>72.501556643365419</v>
      </c>
      <c r="AY252" s="278">
        <v>72.847321161170058</v>
      </c>
      <c r="AZ252" s="278">
        <v>73.158436937929224</v>
      </c>
      <c r="BA252" s="278">
        <v>73.4273968015289</v>
      </c>
      <c r="BB252" s="278">
        <v>73.720443746740216</v>
      </c>
      <c r="BC252" s="278">
        <v>73.956073163919342</v>
      </c>
      <c r="BD252" s="278">
        <v>74.236841276866159</v>
      </c>
      <c r="BE252" s="278">
        <v>74.47654367815764</v>
      </c>
      <c r="BF252" s="278">
        <v>74.718165527261959</v>
      </c>
      <c r="BG252" s="278">
        <v>74.924366972636989</v>
      </c>
      <c r="BH252" s="278">
        <v>75.118549676778699</v>
      </c>
    </row>
    <row r="253" spans="1:60" ht="15" x14ac:dyDescent="0.25">
      <c r="A253" s="278" t="s">
        <v>533</v>
      </c>
      <c r="B253" s="278" t="s">
        <v>534</v>
      </c>
      <c r="C253" s="278" t="s">
        <v>85</v>
      </c>
      <c r="D253" s="278" t="s">
        <v>86</v>
      </c>
      <c r="E253" s="278">
        <v>67.896390243902459</v>
      </c>
      <c r="F253" s="278">
        <v>68.112780487804869</v>
      </c>
      <c r="G253" s="278">
        <v>68.296634146341475</v>
      </c>
      <c r="H253" s="278">
        <v>68.440926829268292</v>
      </c>
      <c r="I253" s="278">
        <v>68.543146341463412</v>
      </c>
      <c r="J253" s="278">
        <v>68.606804878048791</v>
      </c>
      <c r="K253" s="278">
        <v>68.6359268292683</v>
      </c>
      <c r="L253" s="278">
        <v>68.645512195121952</v>
      </c>
      <c r="M253" s="278">
        <v>68.651097560975629</v>
      </c>
      <c r="N253" s="278">
        <v>68.66170731707318</v>
      </c>
      <c r="O253" s="278">
        <v>68.685804878048785</v>
      </c>
      <c r="P253" s="278">
        <v>68.730365853658554</v>
      </c>
      <c r="Q253" s="278">
        <v>68.795902439024388</v>
      </c>
      <c r="R253" s="278">
        <v>68.883902439024396</v>
      </c>
      <c r="S253" s="278">
        <v>68.997365853658536</v>
      </c>
      <c r="T253" s="278">
        <v>69.142829268292687</v>
      </c>
      <c r="U253" s="278">
        <v>69.321317073170732</v>
      </c>
      <c r="V253" s="278">
        <v>69.529853658536595</v>
      </c>
      <c r="W253" s="278">
        <v>69.764463414634164</v>
      </c>
      <c r="X253" s="278">
        <v>70.018609756097575</v>
      </c>
      <c r="Y253" s="278">
        <v>70.286292682926842</v>
      </c>
      <c r="Z253" s="278">
        <v>70.558975609756089</v>
      </c>
      <c r="AA253" s="278">
        <v>70.831609756097563</v>
      </c>
      <c r="AB253" s="278">
        <v>71.096170731707346</v>
      </c>
      <c r="AC253" s="278">
        <v>71.348634146341467</v>
      </c>
      <c r="AD253" s="278">
        <v>71.583463414634153</v>
      </c>
      <c r="AE253" s="278">
        <v>71.798585365853654</v>
      </c>
      <c r="AF253" s="278">
        <v>71.997560975609773</v>
      </c>
      <c r="AG253" s="278">
        <v>72.184902439024398</v>
      </c>
      <c r="AH253" s="278">
        <v>72.364195121951226</v>
      </c>
      <c r="AI253" s="278">
        <v>72.539536585365866</v>
      </c>
      <c r="AJ253" s="278">
        <v>72.71904878048781</v>
      </c>
      <c r="AK253" s="278">
        <v>72.906804878048789</v>
      </c>
      <c r="AL253" s="278">
        <v>73.104853658536584</v>
      </c>
      <c r="AM253" s="278">
        <v>73.316243902439041</v>
      </c>
      <c r="AN253" s="278">
        <v>73.538439024390257</v>
      </c>
      <c r="AO253" s="278">
        <v>73.769878048780498</v>
      </c>
      <c r="AP253" s="278">
        <v>74.004999999999995</v>
      </c>
      <c r="AQ253" s="278">
        <v>74.238170731707314</v>
      </c>
      <c r="AR253" s="278">
        <v>74.466341463414651</v>
      </c>
      <c r="AS253" s="278">
        <v>74.685975609756099</v>
      </c>
      <c r="AT253" s="278">
        <v>74.896048780487817</v>
      </c>
      <c r="AU253" s="278">
        <v>75.095560975609757</v>
      </c>
      <c r="AV253" s="278">
        <v>75.284512195121962</v>
      </c>
      <c r="AW253" s="278">
        <v>75.464414634146351</v>
      </c>
      <c r="AX253" s="278">
        <v>75.634707317073179</v>
      </c>
      <c r="AY253" s="278">
        <v>75.796414634146359</v>
      </c>
      <c r="AZ253" s="278">
        <v>75.951536585365858</v>
      </c>
      <c r="BA253" s="278">
        <v>76.101585365853651</v>
      </c>
      <c r="BB253" s="278">
        <v>76.250097560975618</v>
      </c>
      <c r="BC253" s="278">
        <v>76.396121951219527</v>
      </c>
      <c r="BD253" s="278">
        <v>76.542195121951224</v>
      </c>
      <c r="BE253" s="278">
        <v>76.688365853658539</v>
      </c>
      <c r="BF253" s="278">
        <v>76.83465853658538</v>
      </c>
      <c r="BG253" s="278">
        <v>76.982097560975632</v>
      </c>
      <c r="BH253" s="278">
        <v>77.131634146341483</v>
      </c>
    </row>
    <row r="254" spans="1:60" ht="15" x14ac:dyDescent="0.25">
      <c r="A254" s="278" t="s">
        <v>535</v>
      </c>
      <c r="B254" s="278" t="s">
        <v>536</v>
      </c>
      <c r="C254" s="278" t="s">
        <v>85</v>
      </c>
      <c r="D254" s="278" t="s">
        <v>86</v>
      </c>
      <c r="E254" s="278">
        <v>69.770731707317069</v>
      </c>
      <c r="F254" s="278">
        <v>70.270731707317083</v>
      </c>
      <c r="G254" s="278">
        <v>70.119512195121956</v>
      </c>
      <c r="H254" s="278">
        <v>69.917073170731712</v>
      </c>
      <c r="I254" s="278">
        <v>70.165853658536591</v>
      </c>
      <c r="J254" s="278">
        <v>70.214634146341467</v>
      </c>
      <c r="K254" s="278">
        <v>70.212195121951225</v>
      </c>
      <c r="L254" s="278">
        <v>70.560975609756113</v>
      </c>
      <c r="M254" s="278">
        <v>69.951219512195124</v>
      </c>
      <c r="N254" s="278">
        <v>70.507317073170753</v>
      </c>
      <c r="O254" s="278">
        <v>70.807317073170736</v>
      </c>
      <c r="P254" s="278">
        <v>71.107317073170748</v>
      </c>
      <c r="Q254" s="278">
        <v>71.156097560975624</v>
      </c>
      <c r="R254" s="278">
        <v>71.356097560975613</v>
      </c>
      <c r="S254" s="278">
        <v>71.956097560975607</v>
      </c>
      <c r="T254" s="278">
        <v>72.604878048780478</v>
      </c>
      <c r="U254" s="278">
        <v>72.856097560975613</v>
      </c>
      <c r="V254" s="278">
        <v>73.256097560975618</v>
      </c>
      <c r="W254" s="278">
        <v>73.356097560975613</v>
      </c>
      <c r="X254" s="278">
        <v>73.804878048780495</v>
      </c>
      <c r="Y254" s="278">
        <v>73.609756097560989</v>
      </c>
      <c r="Z254" s="278">
        <v>74.009756097560995</v>
      </c>
      <c r="AA254" s="278">
        <v>74.360975609756096</v>
      </c>
      <c r="AB254" s="278">
        <v>74.463414634146332</v>
      </c>
      <c r="AC254" s="278">
        <v>74.563414634146355</v>
      </c>
      <c r="AD254" s="278">
        <v>74.563414634146355</v>
      </c>
      <c r="AE254" s="278">
        <v>74.614634146341473</v>
      </c>
      <c r="AF254" s="278">
        <v>74.765853658536599</v>
      </c>
      <c r="AG254" s="278">
        <v>74.765853658536599</v>
      </c>
      <c r="AH254" s="278">
        <v>75.01707317073172</v>
      </c>
      <c r="AI254" s="278">
        <v>75.214634146341467</v>
      </c>
      <c r="AJ254" s="278">
        <v>75.365853658536594</v>
      </c>
      <c r="AK254" s="278">
        <v>75.6170731707317</v>
      </c>
      <c r="AL254" s="278">
        <v>75.419512195121968</v>
      </c>
      <c r="AM254" s="278">
        <v>75.619512195121956</v>
      </c>
      <c r="AN254" s="278">
        <v>75.621951219512198</v>
      </c>
      <c r="AO254" s="278">
        <v>76.026829268292687</v>
      </c>
      <c r="AP254" s="278">
        <v>76.429268292682934</v>
      </c>
      <c r="AQ254" s="278">
        <v>76.580487804878061</v>
      </c>
      <c r="AR254" s="278">
        <v>76.582926829268303</v>
      </c>
      <c r="AS254" s="278">
        <v>76.636585365853662</v>
      </c>
      <c r="AT254" s="278">
        <v>76.836585365853665</v>
      </c>
      <c r="AU254" s="278">
        <v>76.936585365853659</v>
      </c>
      <c r="AV254" s="278">
        <v>77.036585365853668</v>
      </c>
      <c r="AW254" s="278">
        <v>77.487804878048777</v>
      </c>
      <c r="AX254" s="278">
        <v>77.487804878048777</v>
      </c>
      <c r="AY254" s="278">
        <v>77.68780487804878</v>
      </c>
      <c r="AZ254" s="278">
        <v>77.987804878048792</v>
      </c>
      <c r="BA254" s="278">
        <v>78.03902439024391</v>
      </c>
      <c r="BB254" s="278">
        <v>78.390243902439025</v>
      </c>
      <c r="BC254" s="278">
        <v>78.541463414634151</v>
      </c>
      <c r="BD254" s="278">
        <v>78.641463414634146</v>
      </c>
      <c r="BE254" s="278">
        <v>78.741463414634154</v>
      </c>
      <c r="BF254" s="278">
        <v>78.741463414634154</v>
      </c>
      <c r="BG254" s="278">
        <v>78.741463414634154</v>
      </c>
      <c r="BH254" s="278">
        <v>78.741463414634154</v>
      </c>
    </row>
    <row r="255" spans="1:60" ht="15" x14ac:dyDescent="0.25">
      <c r="A255" s="278" t="s">
        <v>537</v>
      </c>
      <c r="B255" s="278" t="s">
        <v>538</v>
      </c>
      <c r="C255" s="278" t="s">
        <v>85</v>
      </c>
      <c r="D255" s="278" t="s">
        <v>86</v>
      </c>
      <c r="E255" s="278">
        <v>58.694048780487812</v>
      </c>
      <c r="F255" s="278">
        <v>59.056731707317077</v>
      </c>
      <c r="G255" s="278">
        <v>59.424414634146345</v>
      </c>
      <c r="H255" s="278">
        <v>59.795609756097576</v>
      </c>
      <c r="I255" s="278">
        <v>60.167829268292692</v>
      </c>
      <c r="J255" s="278">
        <v>60.536560975609767</v>
      </c>
      <c r="K255" s="278">
        <v>60.898317073170745</v>
      </c>
      <c r="L255" s="278">
        <v>61.248073170731708</v>
      </c>
      <c r="M255" s="278">
        <v>61.582341463414636</v>
      </c>
      <c r="N255" s="278">
        <v>61.898609756097564</v>
      </c>
      <c r="O255" s="278">
        <v>62.191853658536594</v>
      </c>
      <c r="P255" s="278">
        <v>62.459024390243904</v>
      </c>
      <c r="Q255" s="278">
        <v>62.702121951219524</v>
      </c>
      <c r="R255" s="278">
        <v>62.925195121951219</v>
      </c>
      <c r="S255" s="278">
        <v>63.132731707317078</v>
      </c>
      <c r="T255" s="278">
        <v>63.33331707317074</v>
      </c>
      <c r="U255" s="278">
        <v>63.533487804878057</v>
      </c>
      <c r="V255" s="278">
        <v>63.741317073170741</v>
      </c>
      <c r="W255" s="278">
        <v>63.961829268292682</v>
      </c>
      <c r="X255" s="278">
        <v>64.196073170731722</v>
      </c>
      <c r="Y255" s="278">
        <v>64.450097560975621</v>
      </c>
      <c r="Z255" s="278">
        <v>64.72697560975611</v>
      </c>
      <c r="AA255" s="278">
        <v>65.019634146341474</v>
      </c>
      <c r="AB255" s="278">
        <v>65.317512195121964</v>
      </c>
      <c r="AC255" s="278">
        <v>65.609463414634149</v>
      </c>
      <c r="AD255" s="278">
        <v>65.873292682926845</v>
      </c>
      <c r="AE255" s="278">
        <v>66.087780487804892</v>
      </c>
      <c r="AF255" s="278">
        <v>66.241268292682932</v>
      </c>
      <c r="AG255" s="278">
        <v>66.33019512195122</v>
      </c>
      <c r="AH255" s="278">
        <v>66.359560975609767</v>
      </c>
      <c r="AI255" s="278">
        <v>66.342951219512202</v>
      </c>
      <c r="AJ255" s="278">
        <v>66.300512195121954</v>
      </c>
      <c r="AK255" s="278">
        <v>66.258512195121952</v>
      </c>
      <c r="AL255" s="278">
        <v>66.239609756097565</v>
      </c>
      <c r="AM255" s="278">
        <v>66.256390243902445</v>
      </c>
      <c r="AN255" s="278">
        <v>66.316878048780495</v>
      </c>
      <c r="AO255" s="278">
        <v>66.4210243902439</v>
      </c>
      <c r="AP255" s="278">
        <v>66.558219512195137</v>
      </c>
      <c r="AQ255" s="278">
        <v>66.718902439024404</v>
      </c>
      <c r="AR255" s="278">
        <v>66.901585365853663</v>
      </c>
      <c r="AS255" s="278">
        <v>67.102317073170738</v>
      </c>
      <c r="AT255" s="278">
        <v>67.320146341463428</v>
      </c>
      <c r="AU255" s="278">
        <v>67.553634146341466</v>
      </c>
      <c r="AV255" s="278">
        <v>67.80080487804878</v>
      </c>
      <c r="AW255" s="278">
        <v>68.060243902439041</v>
      </c>
      <c r="AX255" s="278">
        <v>68.335463414634148</v>
      </c>
      <c r="AY255" s="278">
        <v>68.632024390243913</v>
      </c>
      <c r="AZ255" s="278">
        <v>68.950902439024404</v>
      </c>
      <c r="BA255" s="278">
        <v>69.286512195121958</v>
      </c>
      <c r="BB255" s="278">
        <v>69.63075609756099</v>
      </c>
      <c r="BC255" s="278">
        <v>69.968439024390236</v>
      </c>
      <c r="BD255" s="278">
        <v>70.283414634146354</v>
      </c>
      <c r="BE255" s="278">
        <v>70.56302439024391</v>
      </c>
      <c r="BF255" s="278">
        <v>70.800682926829282</v>
      </c>
      <c r="BG255" s="278">
        <v>70.993390243902439</v>
      </c>
      <c r="BH255" s="278">
        <v>71.145682926829281</v>
      </c>
    </row>
    <row r="256" spans="1:60" ht="15" x14ac:dyDescent="0.25">
      <c r="A256" s="278" t="s">
        <v>539</v>
      </c>
      <c r="B256" s="278" t="s">
        <v>540</v>
      </c>
      <c r="C256" s="278" t="s">
        <v>85</v>
      </c>
      <c r="D256" s="278" t="s">
        <v>86</v>
      </c>
      <c r="E256" s="278">
        <v>57.720804878048789</v>
      </c>
      <c r="F256" s="278">
        <v>58.807634146341471</v>
      </c>
      <c r="G256" s="278">
        <v>59.838195121951223</v>
      </c>
      <c r="H256" s="278">
        <v>60.782390243902441</v>
      </c>
      <c r="I256" s="278">
        <v>61.621146341463422</v>
      </c>
      <c r="J256" s="278">
        <v>62.347975609756105</v>
      </c>
      <c r="K256" s="278">
        <v>62.970341463414641</v>
      </c>
      <c r="L256" s="278">
        <v>63.515268292682933</v>
      </c>
      <c r="M256" s="278">
        <v>64.004731707317077</v>
      </c>
      <c r="N256" s="278">
        <v>64.447195121951225</v>
      </c>
      <c r="O256" s="278">
        <v>64.842536585365877</v>
      </c>
      <c r="P256" s="278">
        <v>65.183146341463427</v>
      </c>
      <c r="Q256" s="278">
        <v>65.4689756097561</v>
      </c>
      <c r="R256" s="278">
        <v>65.70404878048781</v>
      </c>
      <c r="S256" s="278">
        <v>65.902439024390262</v>
      </c>
      <c r="T256" s="278">
        <v>66.086804878048781</v>
      </c>
      <c r="U256" s="278">
        <v>66.279853658536581</v>
      </c>
      <c r="V256" s="278">
        <v>66.499268292682927</v>
      </c>
      <c r="W256" s="278">
        <v>66.754609756097565</v>
      </c>
      <c r="X256" s="278">
        <v>67.048365853658538</v>
      </c>
      <c r="Y256" s="278">
        <v>67.376414634146343</v>
      </c>
      <c r="Z256" s="278">
        <v>67.725512195121951</v>
      </c>
      <c r="AA256" s="278">
        <v>68.07343902439024</v>
      </c>
      <c r="AB256" s="278">
        <v>68.40353658536587</v>
      </c>
      <c r="AC256" s="278">
        <v>68.70729268292682</v>
      </c>
      <c r="AD256" s="278">
        <v>68.982853658536598</v>
      </c>
      <c r="AE256" s="278">
        <v>69.23236585365855</v>
      </c>
      <c r="AF256" s="278">
        <v>69.465073170731728</v>
      </c>
      <c r="AG256" s="278">
        <v>69.683609756097567</v>
      </c>
      <c r="AH256" s="278">
        <v>69.887975609756111</v>
      </c>
      <c r="AI256" s="278">
        <v>70.074097560975616</v>
      </c>
      <c r="AJ256" s="278">
        <v>70.233853658536589</v>
      </c>
      <c r="AK256" s="278">
        <v>70.363536585365864</v>
      </c>
      <c r="AL256" s="278">
        <v>70.462000000000003</v>
      </c>
      <c r="AM256" s="278">
        <v>70.530634146341484</v>
      </c>
      <c r="AN256" s="278">
        <v>70.571878048780491</v>
      </c>
      <c r="AO256" s="278">
        <v>70.586146341463419</v>
      </c>
      <c r="AP256" s="278">
        <v>70.582536585365872</v>
      </c>
      <c r="AQ256" s="278">
        <v>70.571195121951234</v>
      </c>
      <c r="AR256" s="278">
        <v>70.564268292682939</v>
      </c>
      <c r="AS256" s="278">
        <v>70.577000000000012</v>
      </c>
      <c r="AT256" s="278">
        <v>70.624195121951217</v>
      </c>
      <c r="AU256" s="278">
        <v>70.713024390243916</v>
      </c>
      <c r="AV256" s="278">
        <v>70.844536585365859</v>
      </c>
      <c r="AW256" s="278">
        <v>71.016682926829276</v>
      </c>
      <c r="AX256" s="278">
        <v>71.22429268292683</v>
      </c>
      <c r="AY256" s="278">
        <v>71.454609756097554</v>
      </c>
      <c r="AZ256" s="278">
        <v>71.692292682926833</v>
      </c>
      <c r="BA256" s="278">
        <v>71.923121951219528</v>
      </c>
      <c r="BB256" s="278">
        <v>72.1389268292683</v>
      </c>
      <c r="BC256" s="278">
        <v>72.334243902439013</v>
      </c>
      <c r="BD256" s="278">
        <v>72.507073170731715</v>
      </c>
      <c r="BE256" s="278">
        <v>72.662634146341475</v>
      </c>
      <c r="BF256" s="278">
        <v>72.806585365853664</v>
      </c>
      <c r="BG256" s="278">
        <v>72.939512195121964</v>
      </c>
      <c r="BH256" s="278">
        <v>73.06495121951221</v>
      </c>
    </row>
    <row r="257" spans="1:60" ht="15" x14ac:dyDescent="0.25">
      <c r="A257" s="278" t="s">
        <v>541</v>
      </c>
      <c r="B257" s="278" t="s">
        <v>542</v>
      </c>
      <c r="C257" s="278" t="s">
        <v>85</v>
      </c>
      <c r="D257" s="278" t="s">
        <v>86</v>
      </c>
      <c r="E257" s="278">
        <v>59.285121951219523</v>
      </c>
      <c r="F257" s="278">
        <v>59.862560975609767</v>
      </c>
      <c r="G257" s="278">
        <v>60.430317073170734</v>
      </c>
      <c r="H257" s="278">
        <v>60.98582926829269</v>
      </c>
      <c r="I257" s="278">
        <v>61.529073170731714</v>
      </c>
      <c r="J257" s="278">
        <v>62.062073170731715</v>
      </c>
      <c r="K257" s="278">
        <v>62.588804878048791</v>
      </c>
      <c r="L257" s="278">
        <v>63.111829268292695</v>
      </c>
      <c r="M257" s="278">
        <v>63.630243902439034</v>
      </c>
      <c r="N257" s="278">
        <v>64.141634146341474</v>
      </c>
      <c r="O257" s="278">
        <v>64.639097560975614</v>
      </c>
      <c r="P257" s="278">
        <v>65.114756097560985</v>
      </c>
      <c r="Q257" s="278">
        <v>65.562146341463418</v>
      </c>
      <c r="R257" s="278">
        <v>65.976341463414641</v>
      </c>
      <c r="S257" s="278">
        <v>66.35736585365855</v>
      </c>
      <c r="T257" s="278">
        <v>66.707219512195124</v>
      </c>
      <c r="U257" s="278">
        <v>67.0308536585366</v>
      </c>
      <c r="V257" s="278">
        <v>67.336195121951221</v>
      </c>
      <c r="W257" s="278">
        <v>67.628170731707314</v>
      </c>
      <c r="X257" s="278">
        <v>67.908268292682934</v>
      </c>
      <c r="Y257" s="278">
        <v>68.174000000000021</v>
      </c>
      <c r="Z257" s="278">
        <v>68.420414634146354</v>
      </c>
      <c r="AA257" s="278">
        <v>68.644536585365856</v>
      </c>
      <c r="AB257" s="278">
        <v>68.843341463414646</v>
      </c>
      <c r="AC257" s="278">
        <v>69.01978048780488</v>
      </c>
      <c r="AD257" s="278">
        <v>69.174853658536591</v>
      </c>
      <c r="AE257" s="278">
        <v>69.312024390243906</v>
      </c>
      <c r="AF257" s="278">
        <v>69.438219512195118</v>
      </c>
      <c r="AG257" s="278">
        <v>69.560317073170751</v>
      </c>
      <c r="AH257" s="278">
        <v>69.687170731707326</v>
      </c>
      <c r="AI257" s="278">
        <v>69.828609756097563</v>
      </c>
      <c r="AJ257" s="278">
        <v>69.994414634146352</v>
      </c>
      <c r="AK257" s="278">
        <v>70.18802439024391</v>
      </c>
      <c r="AL257" s="278">
        <v>70.409439024390267</v>
      </c>
      <c r="AM257" s="278">
        <v>70.656219512195136</v>
      </c>
      <c r="AN257" s="278">
        <v>70.926926829268311</v>
      </c>
      <c r="AO257" s="278">
        <v>71.215707317073182</v>
      </c>
      <c r="AP257" s="278">
        <v>71.512268292682933</v>
      </c>
      <c r="AQ257" s="278">
        <v>71.805390243902451</v>
      </c>
      <c r="AR257" s="278">
        <v>72.086268292682931</v>
      </c>
      <c r="AS257" s="278">
        <v>72.346121951219516</v>
      </c>
      <c r="AT257" s="278">
        <v>72.575609756097563</v>
      </c>
      <c r="AU257" s="278">
        <v>72.775268292682938</v>
      </c>
      <c r="AV257" s="278">
        <v>72.944560975609775</v>
      </c>
      <c r="AW257" s="278">
        <v>73.086439024390259</v>
      </c>
      <c r="AX257" s="278">
        <v>73.203829268292694</v>
      </c>
      <c r="AY257" s="278">
        <v>73.302048780487823</v>
      </c>
      <c r="AZ257" s="278">
        <v>73.390414634146353</v>
      </c>
      <c r="BA257" s="278">
        <v>73.478268292682927</v>
      </c>
      <c r="BB257" s="278">
        <v>73.571512195121954</v>
      </c>
      <c r="BC257" s="278">
        <v>73.675146341463417</v>
      </c>
      <c r="BD257" s="278">
        <v>73.794195121951219</v>
      </c>
      <c r="BE257" s="278">
        <v>73.92624390243904</v>
      </c>
      <c r="BF257" s="278">
        <v>74.07041463414636</v>
      </c>
      <c r="BG257" s="278">
        <v>74.226146341463419</v>
      </c>
      <c r="BH257" s="278">
        <v>74.391512195121962</v>
      </c>
    </row>
    <row r="258" spans="1:60" ht="15" x14ac:dyDescent="0.25">
      <c r="A258" s="278" t="s">
        <v>634</v>
      </c>
      <c r="B258" s="278" t="s">
        <v>635</v>
      </c>
      <c r="C258" s="278" t="s">
        <v>85</v>
      </c>
      <c r="D258" s="278" t="s">
        <v>86</v>
      </c>
      <c r="E258" s="278"/>
      <c r="F258" s="278"/>
      <c r="G258" s="278"/>
      <c r="H258" s="278"/>
      <c r="I258" s="278"/>
      <c r="J258" s="278"/>
      <c r="K258" s="278"/>
      <c r="L258" s="278"/>
      <c r="M258" s="278"/>
      <c r="N258" s="278"/>
      <c r="O258" s="278"/>
      <c r="P258" s="278"/>
      <c r="Q258" s="278"/>
      <c r="R258" s="278"/>
      <c r="S258" s="278"/>
      <c r="T258" s="278"/>
      <c r="U258" s="278"/>
      <c r="V258" s="278"/>
      <c r="W258" s="278"/>
      <c r="X258" s="278"/>
      <c r="Y258" s="278"/>
      <c r="Z258" s="278"/>
      <c r="AA258" s="278"/>
      <c r="AB258" s="278"/>
      <c r="AC258" s="278"/>
      <c r="AD258" s="278"/>
      <c r="AE258" s="278"/>
      <c r="AF258" s="278"/>
      <c r="AG258" s="278"/>
      <c r="AH258" s="278"/>
      <c r="AI258" s="278"/>
      <c r="AJ258" s="278"/>
      <c r="AK258" s="278"/>
      <c r="AL258" s="278"/>
      <c r="AM258" s="278"/>
      <c r="AN258" s="278"/>
      <c r="AO258" s="278"/>
      <c r="AP258" s="278"/>
      <c r="AQ258" s="278"/>
      <c r="AR258" s="278"/>
      <c r="AS258" s="278"/>
      <c r="AT258" s="278"/>
      <c r="AU258" s="278"/>
      <c r="AV258" s="278"/>
      <c r="AW258" s="278"/>
      <c r="AX258" s="278"/>
      <c r="AY258" s="278"/>
      <c r="AZ258" s="278"/>
      <c r="BA258" s="278"/>
      <c r="BB258" s="278"/>
      <c r="BC258" s="278"/>
      <c r="BD258" s="278"/>
      <c r="BE258" s="278"/>
      <c r="BF258" s="278"/>
      <c r="BG258" s="278"/>
      <c r="BH258" s="278"/>
    </row>
    <row r="259" spans="1:60" ht="15" x14ac:dyDescent="0.25">
      <c r="A259" s="278" t="s">
        <v>543</v>
      </c>
      <c r="B259" s="278" t="s">
        <v>544</v>
      </c>
      <c r="C259" s="278" t="s">
        <v>85</v>
      </c>
      <c r="D259" s="278" t="s">
        <v>86</v>
      </c>
      <c r="E259" s="278">
        <v>66.224853658536588</v>
      </c>
      <c r="F259" s="278">
        <v>66.487975609756091</v>
      </c>
      <c r="G259" s="278">
        <v>66.741097560975618</v>
      </c>
      <c r="H259" s="278">
        <v>66.996219512195125</v>
      </c>
      <c r="I259" s="278">
        <v>67.260365853658541</v>
      </c>
      <c r="J259" s="278">
        <v>67.540512195121963</v>
      </c>
      <c r="K259" s="278">
        <v>67.83512195121952</v>
      </c>
      <c r="L259" s="278">
        <v>68.138195121951227</v>
      </c>
      <c r="M259" s="278">
        <v>68.442731707317066</v>
      </c>
      <c r="N259" s="278">
        <v>68.748219512195135</v>
      </c>
      <c r="O259" s="278">
        <v>69.051195121951224</v>
      </c>
      <c r="P259" s="278">
        <v>69.351146341463419</v>
      </c>
      <c r="Q259" s="278">
        <v>69.646609756097575</v>
      </c>
      <c r="R259" s="278">
        <v>69.935585365853669</v>
      </c>
      <c r="S259" s="278">
        <v>70.217585365853665</v>
      </c>
      <c r="T259" s="278">
        <v>70.490073170731719</v>
      </c>
      <c r="U259" s="278">
        <v>70.750536585365865</v>
      </c>
      <c r="V259" s="278">
        <v>70.99992682926829</v>
      </c>
      <c r="W259" s="278">
        <v>71.239243902439043</v>
      </c>
      <c r="X259" s="278">
        <v>71.47097560975611</v>
      </c>
      <c r="Y259" s="278">
        <v>71.700121951219529</v>
      </c>
      <c r="Z259" s="278">
        <v>71.930707317073185</v>
      </c>
      <c r="AA259" s="278">
        <v>72.166243902439049</v>
      </c>
      <c r="AB259" s="278">
        <v>72.410243902439021</v>
      </c>
      <c r="AC259" s="278">
        <v>72.662219512195122</v>
      </c>
      <c r="AD259" s="278">
        <v>72.922170731707325</v>
      </c>
      <c r="AE259" s="278">
        <v>73.187048780487814</v>
      </c>
      <c r="AF259" s="278">
        <v>73.453853658536588</v>
      </c>
      <c r="AG259" s="278">
        <v>73.717585365853679</v>
      </c>
      <c r="AH259" s="278">
        <v>73.978243902439019</v>
      </c>
      <c r="AI259" s="278">
        <v>74.235853658536598</v>
      </c>
      <c r="AJ259" s="278">
        <v>74.491951219512202</v>
      </c>
      <c r="AK259" s="278">
        <v>74.747048780487816</v>
      </c>
      <c r="AL259" s="278">
        <v>75.002658536585372</v>
      </c>
      <c r="AM259" s="278">
        <v>75.257292682926831</v>
      </c>
      <c r="AN259" s="278">
        <v>75.509926829268295</v>
      </c>
      <c r="AO259" s="278">
        <v>75.759024390243908</v>
      </c>
      <c r="AP259" s="278">
        <v>76.00253658536586</v>
      </c>
      <c r="AQ259" s="278">
        <v>76.236975609756101</v>
      </c>
      <c r="AR259" s="278">
        <v>76.461853658536597</v>
      </c>
      <c r="AS259" s="278">
        <v>76.619512195121956</v>
      </c>
      <c r="AT259" s="278">
        <v>77.873170731707319</v>
      </c>
      <c r="AU259" s="278">
        <v>78.024390243902445</v>
      </c>
      <c r="AV259" s="278">
        <v>78.173170731707316</v>
      </c>
      <c r="AW259" s="278">
        <v>78.724390243902448</v>
      </c>
      <c r="AX259" s="278">
        <v>78.524390243902459</v>
      </c>
      <c r="AY259" s="278">
        <v>78.624390243902454</v>
      </c>
      <c r="AZ259" s="278">
        <v>78.824390243902442</v>
      </c>
      <c r="BA259" s="278">
        <v>78.924390243902451</v>
      </c>
      <c r="BB259" s="278">
        <v>79.073170731707322</v>
      </c>
      <c r="BC259" s="278">
        <v>79.17317073170733</v>
      </c>
      <c r="BD259" s="278">
        <v>79.373170731707319</v>
      </c>
      <c r="BE259" s="278">
        <v>79.473170731707327</v>
      </c>
      <c r="BF259" s="278">
        <v>79.62439024390244</v>
      </c>
      <c r="BG259" s="278">
        <v>79.773170731707339</v>
      </c>
      <c r="BH259" s="278">
        <v>79.873170731707333</v>
      </c>
    </row>
    <row r="260" spans="1:60" ht="15" x14ac:dyDescent="0.25">
      <c r="A260" s="278" t="s">
        <v>545</v>
      </c>
      <c r="B260" s="278" t="s">
        <v>546</v>
      </c>
      <c r="C260" s="278" t="s">
        <v>85</v>
      </c>
      <c r="D260" s="278" t="s">
        <v>86</v>
      </c>
      <c r="E260" s="278">
        <v>59.067024390243908</v>
      </c>
      <c r="F260" s="278">
        <v>59.744195121951229</v>
      </c>
      <c r="G260" s="278">
        <v>60.410536585365861</v>
      </c>
      <c r="H260" s="278">
        <v>61.043024390243907</v>
      </c>
      <c r="I260" s="278">
        <v>61.60714634146342</v>
      </c>
      <c r="J260" s="278">
        <v>61.996780487804884</v>
      </c>
      <c r="K260" s="278">
        <v>62.087390243902448</v>
      </c>
      <c r="L260" s="278">
        <v>61.842048780487808</v>
      </c>
      <c r="M260" s="278">
        <v>61.293048780487801</v>
      </c>
      <c r="N260" s="278">
        <v>60.525682926829276</v>
      </c>
      <c r="O260" s="278">
        <v>59.737048780487811</v>
      </c>
      <c r="P260" s="278">
        <v>59.174243902439031</v>
      </c>
      <c r="Q260" s="278">
        <v>59.021609756097568</v>
      </c>
      <c r="R260" s="278">
        <v>59.381219512195131</v>
      </c>
      <c r="S260" s="278">
        <v>60.253439024390254</v>
      </c>
      <c r="T260" s="278">
        <v>61.536365853658545</v>
      </c>
      <c r="U260" s="278">
        <v>63.042853658536593</v>
      </c>
      <c r="V260" s="278">
        <v>64.526707317073175</v>
      </c>
      <c r="W260" s="278">
        <v>65.796341463414635</v>
      </c>
      <c r="X260" s="278">
        <v>66.772512195121948</v>
      </c>
      <c r="Y260" s="278">
        <v>67.433658536585355</v>
      </c>
      <c r="Z260" s="278">
        <v>67.830463414634167</v>
      </c>
      <c r="AA260" s="278">
        <v>68.093878048780496</v>
      </c>
      <c r="AB260" s="278">
        <v>68.33273170731708</v>
      </c>
      <c r="AC260" s="278">
        <v>68.584121951219529</v>
      </c>
      <c r="AD260" s="278">
        <v>68.86853658536586</v>
      </c>
      <c r="AE260" s="278">
        <v>69.185902439024389</v>
      </c>
      <c r="AF260" s="278">
        <v>69.509585365853667</v>
      </c>
      <c r="AG260" s="278">
        <v>69.822512195121945</v>
      </c>
      <c r="AH260" s="278">
        <v>70.124195121951232</v>
      </c>
      <c r="AI260" s="278">
        <v>70.418195121951229</v>
      </c>
      <c r="AJ260" s="278">
        <v>70.708073170731709</v>
      </c>
      <c r="AK260" s="278">
        <v>70.995463414634159</v>
      </c>
      <c r="AL260" s="278">
        <v>71.282414634146335</v>
      </c>
      <c r="AM260" s="278">
        <v>71.568487804878046</v>
      </c>
      <c r="AN260" s="278">
        <v>71.852219512195134</v>
      </c>
      <c r="AO260" s="278">
        <v>72.131560975609773</v>
      </c>
      <c r="AP260" s="278">
        <v>72.403512195121962</v>
      </c>
      <c r="AQ260" s="278">
        <v>72.664512195121958</v>
      </c>
      <c r="AR260" s="278">
        <v>72.913536585365861</v>
      </c>
      <c r="AS260" s="278">
        <v>73.148585365853677</v>
      </c>
      <c r="AT260" s="278">
        <v>73.369585365853666</v>
      </c>
      <c r="AU260" s="278">
        <v>73.576560975609766</v>
      </c>
      <c r="AV260" s="278">
        <v>73.772536585365856</v>
      </c>
      <c r="AW260" s="278">
        <v>73.959024390243911</v>
      </c>
      <c r="AX260" s="278">
        <v>74.137121951219527</v>
      </c>
      <c r="AY260" s="278">
        <v>74.308390243902451</v>
      </c>
      <c r="AZ260" s="278">
        <v>74.474878048780496</v>
      </c>
      <c r="BA260" s="278">
        <v>74.638658536585382</v>
      </c>
      <c r="BB260" s="278">
        <v>74.803195121951219</v>
      </c>
      <c r="BC260" s="278">
        <v>74.970439024390259</v>
      </c>
      <c r="BD260" s="278">
        <v>75.142853658536595</v>
      </c>
      <c r="BE260" s="278">
        <v>75.32134146341464</v>
      </c>
      <c r="BF260" s="278">
        <v>75.505341463414652</v>
      </c>
      <c r="BG260" s="278">
        <v>75.695292682926834</v>
      </c>
      <c r="BH260" s="278">
        <v>75.891195121951228</v>
      </c>
    </row>
    <row r="261" spans="1:60" ht="15" x14ac:dyDescent="0.25">
      <c r="A261" s="278" t="s">
        <v>547</v>
      </c>
      <c r="B261" s="278" t="s">
        <v>548</v>
      </c>
      <c r="C261" s="278" t="s">
        <v>85</v>
      </c>
      <c r="D261" s="278" t="s">
        <v>86</v>
      </c>
      <c r="E261" s="278">
        <v>46.487487804878057</v>
      </c>
      <c r="F261" s="278">
        <v>47.088097560975612</v>
      </c>
      <c r="G261" s="278">
        <v>47.688195121951225</v>
      </c>
      <c r="H261" s="278">
        <v>48.287292682926825</v>
      </c>
      <c r="I261" s="278">
        <v>48.886829268292679</v>
      </c>
      <c r="J261" s="278">
        <v>49.48478048780489</v>
      </c>
      <c r="K261" s="278">
        <v>50.083121951219518</v>
      </c>
      <c r="L261" s="278">
        <v>50.681829268292688</v>
      </c>
      <c r="M261" s="278">
        <v>51.280926829268296</v>
      </c>
      <c r="N261" s="278">
        <v>51.879902439024399</v>
      </c>
      <c r="O261" s="278">
        <v>52.479804878048789</v>
      </c>
      <c r="P261" s="278">
        <v>53.079634146341476</v>
      </c>
      <c r="Q261" s="278">
        <v>53.679439024390248</v>
      </c>
      <c r="R261" s="278">
        <v>54.279268292682936</v>
      </c>
      <c r="S261" s="278">
        <v>54.878609756097561</v>
      </c>
      <c r="T261" s="278">
        <v>55.479975609756103</v>
      </c>
      <c r="U261" s="278">
        <v>56.088317073170742</v>
      </c>
      <c r="V261" s="278">
        <v>56.703097560975621</v>
      </c>
      <c r="W261" s="278">
        <v>57.322365853658546</v>
      </c>
      <c r="X261" s="278">
        <v>57.939195121951229</v>
      </c>
      <c r="Y261" s="278">
        <v>58.54270731707318</v>
      </c>
      <c r="Z261" s="278">
        <v>59.120560975609756</v>
      </c>
      <c r="AA261" s="278">
        <v>59.664878048780494</v>
      </c>
      <c r="AB261" s="278">
        <v>60.172121951219516</v>
      </c>
      <c r="AC261" s="278">
        <v>60.642268292682935</v>
      </c>
      <c r="AD261" s="278">
        <v>61.08219512195123</v>
      </c>
      <c r="AE261" s="278">
        <v>61.502219512195133</v>
      </c>
      <c r="AF261" s="278">
        <v>61.914634146341477</v>
      </c>
      <c r="AG261" s="278">
        <v>62.331756097560984</v>
      </c>
      <c r="AH261" s="278">
        <v>62.758024390243911</v>
      </c>
      <c r="AI261" s="278">
        <v>63.19685365853659</v>
      </c>
      <c r="AJ261" s="278">
        <v>63.64778048780488</v>
      </c>
      <c r="AK261" s="278">
        <v>64.103414634146347</v>
      </c>
      <c r="AL261" s="278">
        <v>64.55934146341464</v>
      </c>
      <c r="AM261" s="278">
        <v>65.012146341463421</v>
      </c>
      <c r="AN261" s="278">
        <v>65.459341463414631</v>
      </c>
      <c r="AO261" s="278">
        <v>65.899487804878063</v>
      </c>
      <c r="AP261" s="278">
        <v>66.330097560975616</v>
      </c>
      <c r="AQ261" s="278">
        <v>66.751195121951213</v>
      </c>
      <c r="AR261" s="278">
        <v>67.159829268292683</v>
      </c>
      <c r="AS261" s="278">
        <v>67.555000000000007</v>
      </c>
      <c r="AT261" s="278">
        <v>67.936243902439017</v>
      </c>
      <c r="AU261" s="278">
        <v>68.303536585365848</v>
      </c>
      <c r="AV261" s="278">
        <v>68.657853658536595</v>
      </c>
      <c r="AW261" s="278">
        <v>68.998195121951227</v>
      </c>
      <c r="AX261" s="278">
        <v>69.32604878048781</v>
      </c>
      <c r="AY261" s="278">
        <v>69.642878048780489</v>
      </c>
      <c r="AZ261" s="278">
        <v>69.948634146341476</v>
      </c>
      <c r="BA261" s="278">
        <v>70.243853658536594</v>
      </c>
      <c r="BB261" s="278">
        <v>70.529000000000011</v>
      </c>
      <c r="BC261" s="278">
        <v>70.803121951219524</v>
      </c>
      <c r="BD261" s="278">
        <v>71.064756097560988</v>
      </c>
      <c r="BE261" s="278">
        <v>71.313439024390249</v>
      </c>
      <c r="BF261" s="278">
        <v>71.549170731707321</v>
      </c>
      <c r="BG261" s="278">
        <v>71.77200000000002</v>
      </c>
      <c r="BH261" s="278">
        <v>71.984902439024395</v>
      </c>
    </row>
    <row r="262" spans="1:60" ht="15" x14ac:dyDescent="0.25">
      <c r="A262" s="278" t="s">
        <v>551</v>
      </c>
      <c r="B262" s="278" t="s">
        <v>552</v>
      </c>
      <c r="C262" s="278" t="s">
        <v>85</v>
      </c>
      <c r="D262" s="278" t="s">
        <v>86</v>
      </c>
      <c r="E262" s="278">
        <v>52.585685272336413</v>
      </c>
      <c r="F262" s="278">
        <v>53.089030482626853</v>
      </c>
      <c r="G262" s="278">
        <v>53.510894061347805</v>
      </c>
      <c r="H262" s="278">
        <v>54.041987458143574</v>
      </c>
      <c r="I262" s="278">
        <v>54.718961629141852</v>
      </c>
      <c r="J262" s="278">
        <v>55.385825893779717</v>
      </c>
      <c r="K262" s="278">
        <v>56.124477605701912</v>
      </c>
      <c r="L262" s="278">
        <v>56.836767301562865</v>
      </c>
      <c r="M262" s="278">
        <v>57.441998716795553</v>
      </c>
      <c r="N262" s="278">
        <v>58.055657385294225</v>
      </c>
      <c r="O262" s="278">
        <v>58.647313185668395</v>
      </c>
      <c r="P262" s="278">
        <v>59.173368303591673</v>
      </c>
      <c r="Q262" s="278">
        <v>59.658695288653959</v>
      </c>
      <c r="R262" s="278">
        <v>60.10516176400224</v>
      </c>
      <c r="S262" s="278">
        <v>60.596991205798702</v>
      </c>
      <c r="T262" s="278">
        <v>61.038502102849598</v>
      </c>
      <c r="U262" s="278">
        <v>61.45510669131211</v>
      </c>
      <c r="V262" s="278">
        <v>61.872696794375344</v>
      </c>
      <c r="W262" s="278">
        <v>62.228363965256811</v>
      </c>
      <c r="X262" s="278">
        <v>62.584729993068187</v>
      </c>
      <c r="Y262" s="278">
        <v>62.86580021084805</v>
      </c>
      <c r="Z262" s="278">
        <v>63.200694067925681</v>
      </c>
      <c r="AA262" s="278">
        <v>63.519297984757706</v>
      </c>
      <c r="AB262" s="278">
        <v>63.760132893158968</v>
      </c>
      <c r="AC262" s="278">
        <v>64.018093191990076</v>
      </c>
      <c r="AD262" s="278">
        <v>64.268337409086683</v>
      </c>
      <c r="AE262" s="278">
        <v>64.564328130651518</v>
      </c>
      <c r="AF262" s="278">
        <v>64.815683987476689</v>
      </c>
      <c r="AG262" s="278">
        <v>65.021309157582195</v>
      </c>
      <c r="AH262" s="278">
        <v>65.240467444232863</v>
      </c>
      <c r="AI262" s="278">
        <v>65.434316335452593</v>
      </c>
      <c r="AJ262" s="278">
        <v>65.623915180621125</v>
      </c>
      <c r="AK262" s="278">
        <v>65.78967887668945</v>
      </c>
      <c r="AL262" s="278">
        <v>65.91708380374628</v>
      </c>
      <c r="AM262" s="278">
        <v>66.127375306093867</v>
      </c>
      <c r="AN262" s="278">
        <v>66.325950472031479</v>
      </c>
      <c r="AO262" s="278">
        <v>66.615176642128986</v>
      </c>
      <c r="AP262" s="278">
        <v>66.91332879286638</v>
      </c>
      <c r="AQ262" s="278">
        <v>67.173119646806981</v>
      </c>
      <c r="AR262" s="278">
        <v>67.407277143230473</v>
      </c>
      <c r="AS262" s="278">
        <v>67.684931242469034</v>
      </c>
      <c r="AT262" s="278">
        <v>67.982431127110715</v>
      </c>
      <c r="AU262" s="278">
        <v>68.249094821595648</v>
      </c>
      <c r="AV262" s="278">
        <v>68.52261610810676</v>
      </c>
      <c r="AW262" s="278">
        <v>68.862513700237315</v>
      </c>
      <c r="AX262" s="278">
        <v>69.136153074757686</v>
      </c>
      <c r="AY262" s="278">
        <v>69.475579087246842</v>
      </c>
      <c r="AZ262" s="278">
        <v>69.794630727201209</v>
      </c>
      <c r="BA262" s="278">
        <v>70.084533347943193</v>
      </c>
      <c r="BB262" s="278">
        <v>70.406749445876514</v>
      </c>
      <c r="BC262" s="278">
        <v>70.684957451303973</v>
      </c>
      <c r="BD262" s="278">
        <v>70.973762946489671</v>
      </c>
      <c r="BE262" s="278">
        <v>71.216975918708528</v>
      </c>
      <c r="BF262" s="278">
        <v>71.46206472231178</v>
      </c>
      <c r="BG262" s="278">
        <v>71.69170193519065</v>
      </c>
      <c r="BH262" s="278">
        <v>71.888804211693909</v>
      </c>
    </row>
    <row r="263" spans="1:60" ht="15" x14ac:dyDescent="0.25">
      <c r="A263" s="278" t="s">
        <v>553</v>
      </c>
      <c r="B263" s="278" t="s">
        <v>554</v>
      </c>
      <c r="C263" s="278" t="s">
        <v>85</v>
      </c>
      <c r="D263" s="278" t="s">
        <v>86</v>
      </c>
      <c r="E263" s="278">
        <v>49.969512195121958</v>
      </c>
      <c r="F263" s="278">
        <v>50.469512195121958</v>
      </c>
      <c r="G263" s="278">
        <v>50.969512195121958</v>
      </c>
      <c r="H263" s="278">
        <v>51.469512195121958</v>
      </c>
      <c r="I263" s="278">
        <v>51.969512195121951</v>
      </c>
      <c r="J263" s="278">
        <v>52.469512195121958</v>
      </c>
      <c r="K263" s="278">
        <v>52.969512195121958</v>
      </c>
      <c r="L263" s="278">
        <v>53.469512195121965</v>
      </c>
      <c r="M263" s="278">
        <v>53.969512195121958</v>
      </c>
      <c r="N263" s="278">
        <v>54.469512195121951</v>
      </c>
      <c r="O263" s="278">
        <v>54.969512195121958</v>
      </c>
      <c r="P263" s="278">
        <v>55.469512195121958</v>
      </c>
      <c r="Q263" s="278">
        <v>55.969512195121965</v>
      </c>
      <c r="R263" s="278">
        <v>56.469512195121958</v>
      </c>
      <c r="S263" s="278">
        <v>56.969512195121951</v>
      </c>
      <c r="T263" s="278">
        <v>57.469512195121958</v>
      </c>
      <c r="U263" s="278">
        <v>57.969512195121958</v>
      </c>
      <c r="V263" s="278">
        <v>58.469512195121965</v>
      </c>
      <c r="W263" s="278">
        <v>58.969512195121958</v>
      </c>
      <c r="X263" s="278">
        <v>59.469512195121951</v>
      </c>
      <c r="Y263" s="278">
        <v>59.969512195121958</v>
      </c>
      <c r="Z263" s="278">
        <v>60.46851219512196</v>
      </c>
      <c r="AA263" s="278">
        <v>60.96651219512195</v>
      </c>
      <c r="AB263" s="278">
        <v>61.464512195121955</v>
      </c>
      <c r="AC263" s="278">
        <v>61.962512195121967</v>
      </c>
      <c r="AD263" s="278">
        <v>62.463000000000001</v>
      </c>
      <c r="AE263" s="278">
        <v>62.969000000000015</v>
      </c>
      <c r="AF263" s="278">
        <v>63.480975609756101</v>
      </c>
      <c r="AG263" s="278">
        <v>63.998951219512207</v>
      </c>
      <c r="AH263" s="278">
        <v>64.519414634146344</v>
      </c>
      <c r="AI263" s="278">
        <v>65.040414634146344</v>
      </c>
      <c r="AJ263" s="278">
        <v>65.558951219512196</v>
      </c>
      <c r="AK263" s="278">
        <v>66.070024390243915</v>
      </c>
      <c r="AL263" s="278">
        <v>66.569146341463423</v>
      </c>
      <c r="AM263" s="278">
        <v>67.051804878048799</v>
      </c>
      <c r="AN263" s="278">
        <v>67.513024390243913</v>
      </c>
      <c r="AO263" s="278">
        <v>67.947268292682935</v>
      </c>
      <c r="AP263" s="278">
        <v>68.354536585365864</v>
      </c>
      <c r="AQ263" s="278">
        <v>68.73829268292684</v>
      </c>
      <c r="AR263" s="278">
        <v>69.100560975609767</v>
      </c>
      <c r="AS263" s="278">
        <v>69.448317073170742</v>
      </c>
      <c r="AT263" s="278">
        <v>69.78909756097562</v>
      </c>
      <c r="AU263" s="278">
        <v>70.129390243902435</v>
      </c>
      <c r="AV263" s="278">
        <v>70.476707317073178</v>
      </c>
      <c r="AW263" s="278">
        <v>70.834024390243897</v>
      </c>
      <c r="AX263" s="278">
        <v>71.20734146341465</v>
      </c>
      <c r="AY263" s="278">
        <v>71.598121951219525</v>
      </c>
      <c r="AZ263" s="278">
        <v>72.003317073170749</v>
      </c>
      <c r="BA263" s="278">
        <v>72.414951219512204</v>
      </c>
      <c r="BB263" s="278">
        <v>72.827024390243906</v>
      </c>
      <c r="BC263" s="278">
        <v>73.230024390243912</v>
      </c>
      <c r="BD263" s="278">
        <v>73.612512195121965</v>
      </c>
      <c r="BE263" s="278">
        <v>73.967487804878061</v>
      </c>
      <c r="BF263" s="278">
        <v>74.290512195121948</v>
      </c>
      <c r="BG263" s="278">
        <v>74.580073170731708</v>
      </c>
      <c r="BH263" s="278">
        <v>74.838707317073187</v>
      </c>
    </row>
    <row r="264" spans="1:60" ht="15" x14ac:dyDescent="0.25">
      <c r="A264" s="278" t="s">
        <v>314</v>
      </c>
      <c r="B264" s="278" t="s">
        <v>828</v>
      </c>
      <c r="C264" s="278" t="s">
        <v>85</v>
      </c>
      <c r="D264" s="278" t="s">
        <v>86</v>
      </c>
      <c r="E264" s="278"/>
      <c r="F264" s="278"/>
      <c r="G264" s="278"/>
      <c r="H264" s="278"/>
      <c r="I264" s="278"/>
      <c r="J264" s="278"/>
      <c r="K264" s="278"/>
      <c r="L264" s="278"/>
      <c r="M264" s="278"/>
      <c r="N264" s="278"/>
      <c r="O264" s="278"/>
      <c r="P264" s="278"/>
      <c r="Q264" s="278"/>
      <c r="R264" s="278"/>
      <c r="S264" s="278"/>
      <c r="T264" s="278"/>
      <c r="U264" s="278"/>
      <c r="V264" s="278"/>
      <c r="W264" s="278"/>
      <c r="X264" s="278"/>
      <c r="Y264" s="278"/>
      <c r="Z264" s="278">
        <v>65.89756097560975</v>
      </c>
      <c r="AA264" s="278">
        <v>66.197560975609761</v>
      </c>
      <c r="AB264" s="278">
        <v>66.397560975609764</v>
      </c>
      <c r="AC264" s="278">
        <v>66.597560975609767</v>
      </c>
      <c r="AD264" s="278">
        <v>66.79756097560977</v>
      </c>
      <c r="AE264" s="278">
        <v>66.997560975609773</v>
      </c>
      <c r="AF264" s="278">
        <v>67.197560975609761</v>
      </c>
      <c r="AG264" s="278">
        <v>67.397560975609764</v>
      </c>
      <c r="AH264" s="278">
        <v>67.548780487804891</v>
      </c>
      <c r="AI264" s="278">
        <v>67.748780487804879</v>
      </c>
      <c r="AJ264" s="278">
        <v>67.948780487804896</v>
      </c>
      <c r="AK264" s="278">
        <v>68.099999999999994</v>
      </c>
      <c r="AL264" s="278">
        <v>68.248780487804893</v>
      </c>
      <c r="AM264" s="278">
        <v>68.400000000000006</v>
      </c>
      <c r="AN264" s="278">
        <v>68.551219512195118</v>
      </c>
      <c r="AO264" s="278">
        <v>68.7</v>
      </c>
      <c r="AP264" s="278">
        <v>68.851219512195129</v>
      </c>
      <c r="AQ264" s="278">
        <v>68.951219512195138</v>
      </c>
      <c r="AR264" s="278">
        <v>66.951219512195124</v>
      </c>
      <c r="AS264" s="278">
        <v>67.951219512195138</v>
      </c>
      <c r="AT264" s="278">
        <v>67.997560975609773</v>
      </c>
      <c r="AU264" s="278">
        <v>67.943902439024399</v>
      </c>
      <c r="AV264" s="278">
        <v>68.195121951219519</v>
      </c>
      <c r="AW264" s="278">
        <v>68.44634146341464</v>
      </c>
      <c r="AX264" s="278">
        <v>68.695121951219519</v>
      </c>
      <c r="AY264" s="278">
        <v>68.94634146341464</v>
      </c>
      <c r="AZ264" s="278">
        <v>69.197560975609775</v>
      </c>
      <c r="BA264" s="278">
        <v>69.39756097560975</v>
      </c>
      <c r="BB264" s="278">
        <v>69.648780487804885</v>
      </c>
      <c r="BC264" s="278">
        <v>69.900000000000006</v>
      </c>
      <c r="BD264" s="278">
        <v>70.148780487804885</v>
      </c>
      <c r="BE264" s="278">
        <v>70.497560975609773</v>
      </c>
      <c r="BF264" s="278">
        <v>70.797560975609755</v>
      </c>
      <c r="BG264" s="278">
        <v>71.097560975609767</v>
      </c>
      <c r="BH264" s="278">
        <v>71.346341463414632</v>
      </c>
    </row>
    <row r="265" spans="1:60" ht="15" x14ac:dyDescent="0.25">
      <c r="A265" s="278" t="s">
        <v>555</v>
      </c>
      <c r="B265" s="278" t="s">
        <v>556</v>
      </c>
      <c r="C265" s="278" t="s">
        <v>85</v>
      </c>
      <c r="D265" s="278" t="s">
        <v>86</v>
      </c>
      <c r="E265" s="278">
        <v>34.363804878048782</v>
      </c>
      <c r="F265" s="278">
        <v>34.47324390243903</v>
      </c>
      <c r="G265" s="278">
        <v>34.739560975609756</v>
      </c>
      <c r="H265" s="278">
        <v>35.186780487804882</v>
      </c>
      <c r="I265" s="278">
        <v>35.812878048780497</v>
      </c>
      <c r="J265" s="278">
        <v>36.593390243902448</v>
      </c>
      <c r="K265" s="278">
        <v>37.482317073170741</v>
      </c>
      <c r="L265" s="278">
        <v>38.420195121951224</v>
      </c>
      <c r="M265" s="278">
        <v>39.356585365853668</v>
      </c>
      <c r="N265" s="278">
        <v>40.268487804878049</v>
      </c>
      <c r="O265" s="278">
        <v>41.146414634146353</v>
      </c>
      <c r="P265" s="278">
        <v>41.998853658536589</v>
      </c>
      <c r="Q265" s="278">
        <v>42.85482926829269</v>
      </c>
      <c r="R265" s="278">
        <v>43.733804878048787</v>
      </c>
      <c r="S265" s="278">
        <v>44.639292682926829</v>
      </c>
      <c r="T265" s="278">
        <v>45.576317073170735</v>
      </c>
      <c r="U265" s="278">
        <v>46.545365853658545</v>
      </c>
      <c r="V265" s="278">
        <v>47.540463414634154</v>
      </c>
      <c r="W265" s="278">
        <v>48.548609756097569</v>
      </c>
      <c r="X265" s="278">
        <v>49.55829268292684</v>
      </c>
      <c r="Y265" s="278">
        <v>50.559536585365862</v>
      </c>
      <c r="Z265" s="278">
        <v>51.541341463414639</v>
      </c>
      <c r="AA265" s="278">
        <v>52.492707317073176</v>
      </c>
      <c r="AB265" s="278">
        <v>53.40212195121952</v>
      </c>
      <c r="AC265" s="278">
        <v>54.255585365853662</v>
      </c>
      <c r="AD265" s="278">
        <v>55.03858536585367</v>
      </c>
      <c r="AE265" s="278">
        <v>55.738634146341468</v>
      </c>
      <c r="AF265" s="278">
        <v>56.356731707317081</v>
      </c>
      <c r="AG265" s="278">
        <v>56.896341463414643</v>
      </c>
      <c r="AH265" s="278">
        <v>57.363000000000014</v>
      </c>
      <c r="AI265" s="278">
        <v>57.764195121951232</v>
      </c>
      <c r="AJ265" s="278">
        <v>58.1109024390244</v>
      </c>
      <c r="AK265" s="278">
        <v>58.418634146341468</v>
      </c>
      <c r="AL265" s="278">
        <v>58.702878048780498</v>
      </c>
      <c r="AM265" s="278">
        <v>58.97263414634147</v>
      </c>
      <c r="AN265" s="278">
        <v>59.234414634146354</v>
      </c>
      <c r="AO265" s="278">
        <v>59.485707317073178</v>
      </c>
      <c r="AP265" s="278">
        <v>59.725512195121951</v>
      </c>
      <c r="AQ265" s="278">
        <v>59.953829268292687</v>
      </c>
      <c r="AR265" s="278">
        <v>60.176146341463415</v>
      </c>
      <c r="AS265" s="278">
        <v>60.404439024390257</v>
      </c>
      <c r="AT265" s="278">
        <v>60.649219512195124</v>
      </c>
      <c r="AU265" s="278">
        <v>60.915439024390253</v>
      </c>
      <c r="AV265" s="278">
        <v>61.20712195121952</v>
      </c>
      <c r="AW265" s="278">
        <v>61.52173170731708</v>
      </c>
      <c r="AX265" s="278">
        <v>61.85529268292683</v>
      </c>
      <c r="AY265" s="278">
        <v>62.200829268292694</v>
      </c>
      <c r="AZ265" s="278">
        <v>62.546341463414642</v>
      </c>
      <c r="BA265" s="278">
        <v>62.881341463414635</v>
      </c>
      <c r="BB265" s="278">
        <v>63.200317073170744</v>
      </c>
      <c r="BC265" s="278">
        <v>63.498243902439036</v>
      </c>
      <c r="BD265" s="278">
        <v>63.775609756097573</v>
      </c>
      <c r="BE265" s="278">
        <v>64.033390243902446</v>
      </c>
      <c r="BF265" s="278">
        <v>64.277073170731711</v>
      </c>
      <c r="BG265" s="278">
        <v>64.507170731707319</v>
      </c>
      <c r="BH265" s="278">
        <v>64.725682926829279</v>
      </c>
    </row>
    <row r="266" spans="1:60" ht="15" x14ac:dyDescent="0.25">
      <c r="A266" s="278" t="s">
        <v>557</v>
      </c>
      <c r="B266" s="278" t="s">
        <v>558</v>
      </c>
      <c r="C266" s="278" t="s">
        <v>85</v>
      </c>
      <c r="D266" s="278" t="s">
        <v>86</v>
      </c>
      <c r="E266" s="278">
        <v>52.22624390243903</v>
      </c>
      <c r="F266" s="278">
        <v>52.56873170731707</v>
      </c>
      <c r="G266" s="278">
        <v>52.901341463414639</v>
      </c>
      <c r="H266" s="278">
        <v>53.234048780487818</v>
      </c>
      <c r="I266" s="278">
        <v>53.573658536585377</v>
      </c>
      <c r="J266" s="278">
        <v>53.928902439024391</v>
      </c>
      <c r="K266" s="278">
        <v>54.306878048780497</v>
      </c>
      <c r="L266" s="278">
        <v>54.703341463414638</v>
      </c>
      <c r="M266" s="278">
        <v>55.109268292682934</v>
      </c>
      <c r="N266" s="278">
        <v>55.516731707317085</v>
      </c>
      <c r="O266" s="278">
        <v>55.909487804878054</v>
      </c>
      <c r="P266" s="278">
        <v>56.268414634146346</v>
      </c>
      <c r="Q266" s="278">
        <v>56.580975609756109</v>
      </c>
      <c r="R266" s="278">
        <v>56.841048780487803</v>
      </c>
      <c r="S266" s="278">
        <v>57.050341463414647</v>
      </c>
      <c r="T266" s="278">
        <v>57.211463414634153</v>
      </c>
      <c r="U266" s="278">
        <v>57.332487804878049</v>
      </c>
      <c r="V266" s="278">
        <v>57.434146341463425</v>
      </c>
      <c r="W266" s="278">
        <v>57.538731707317083</v>
      </c>
      <c r="X266" s="278">
        <v>57.663097560975615</v>
      </c>
      <c r="Y266" s="278">
        <v>57.836073170731716</v>
      </c>
      <c r="Z266" s="278">
        <v>58.0819756097561</v>
      </c>
      <c r="AA266" s="278">
        <v>58.40570731707318</v>
      </c>
      <c r="AB266" s="278">
        <v>58.80221951219513</v>
      </c>
      <c r="AC266" s="278">
        <v>59.260487804878061</v>
      </c>
      <c r="AD266" s="278">
        <v>59.770024390243904</v>
      </c>
      <c r="AE266" s="278">
        <v>60.315902439024399</v>
      </c>
      <c r="AF266" s="278">
        <v>60.865317073170743</v>
      </c>
      <c r="AG266" s="278">
        <v>61.376853658536596</v>
      </c>
      <c r="AH266" s="278">
        <v>61.81414634146342</v>
      </c>
      <c r="AI266" s="278">
        <v>62.135682926829276</v>
      </c>
      <c r="AJ266" s="278">
        <v>62.305975609756111</v>
      </c>
      <c r="AK266" s="278">
        <v>62.312024390243906</v>
      </c>
      <c r="AL266" s="278">
        <v>62.147780487804887</v>
      </c>
      <c r="AM266" s="278">
        <v>61.807853658536587</v>
      </c>
      <c r="AN266" s="278">
        <v>61.273853658536595</v>
      </c>
      <c r="AO266" s="278">
        <v>60.534439024390252</v>
      </c>
      <c r="AP266" s="278">
        <v>59.621146341463415</v>
      </c>
      <c r="AQ266" s="278">
        <v>58.585439024390247</v>
      </c>
      <c r="AR266" s="278">
        <v>57.482707317073178</v>
      </c>
      <c r="AS266" s="278">
        <v>56.368317073170736</v>
      </c>
      <c r="AT266" s="278">
        <v>55.294658536585374</v>
      </c>
      <c r="AU266" s="278">
        <v>54.314951219512203</v>
      </c>
      <c r="AV266" s="278">
        <v>53.490439024390248</v>
      </c>
      <c r="AW266" s="278">
        <v>52.880317073170737</v>
      </c>
      <c r="AX266" s="278">
        <v>52.563170731707324</v>
      </c>
      <c r="AY266" s="278">
        <v>52.604609756097567</v>
      </c>
      <c r="AZ266" s="278">
        <v>52.997024390243908</v>
      </c>
      <c r="BA266" s="278">
        <v>53.704073170731718</v>
      </c>
      <c r="BB266" s="278">
        <v>54.683463414634154</v>
      </c>
      <c r="BC266" s="278">
        <v>55.869609756097567</v>
      </c>
      <c r="BD266" s="278">
        <v>57.181073170731707</v>
      </c>
      <c r="BE266" s="278">
        <v>58.520414634146341</v>
      </c>
      <c r="BF266" s="278">
        <v>59.800073170731714</v>
      </c>
      <c r="BG266" s="278">
        <v>60.954780487804882</v>
      </c>
      <c r="BH266" s="278">
        <v>61.934097560975616</v>
      </c>
    </row>
    <row r="267" spans="1:60" ht="15" x14ac:dyDescent="0.25">
      <c r="A267" s="278" t="s">
        <v>561</v>
      </c>
      <c r="B267" s="278" t="s">
        <v>562</v>
      </c>
      <c r="C267" s="278" t="s">
        <v>85</v>
      </c>
      <c r="D267" s="278" t="s">
        <v>86</v>
      </c>
      <c r="E267" s="278">
        <v>45.109804878048784</v>
      </c>
      <c r="F267" s="278">
        <v>45.487512195121958</v>
      </c>
      <c r="G267" s="278">
        <v>45.853658536585371</v>
      </c>
      <c r="H267" s="278">
        <v>46.209219512195126</v>
      </c>
      <c r="I267" s="278">
        <v>46.55868292682927</v>
      </c>
      <c r="J267" s="278">
        <v>46.912024390243907</v>
      </c>
      <c r="K267" s="278">
        <v>47.285268292682929</v>
      </c>
      <c r="L267" s="278">
        <v>47.683975609756104</v>
      </c>
      <c r="M267" s="278">
        <v>48.109146341463422</v>
      </c>
      <c r="N267" s="278">
        <v>48.556292682926838</v>
      </c>
      <c r="O267" s="278">
        <v>49.018951219512196</v>
      </c>
      <c r="P267" s="278">
        <v>49.489146341463425</v>
      </c>
      <c r="Q267" s="278">
        <v>49.94934146341464</v>
      </c>
      <c r="R267" s="278">
        <v>50.378512195121949</v>
      </c>
      <c r="S267" s="278">
        <v>50.756658536585377</v>
      </c>
      <c r="T267" s="278">
        <v>51.066707317073174</v>
      </c>
      <c r="U267" s="278">
        <v>51.295097560975613</v>
      </c>
      <c r="V267" s="278">
        <v>51.434829268292695</v>
      </c>
      <c r="W267" s="278">
        <v>51.480853658536596</v>
      </c>
      <c r="X267" s="278">
        <v>51.423195121951224</v>
      </c>
      <c r="Y267" s="278">
        <v>51.248292682926831</v>
      </c>
      <c r="Z267" s="278">
        <v>50.943170731707326</v>
      </c>
      <c r="AA267" s="278">
        <v>50.514365853658539</v>
      </c>
      <c r="AB267" s="278">
        <v>49.979975609756103</v>
      </c>
      <c r="AC267" s="278">
        <v>49.358097560975615</v>
      </c>
      <c r="AD267" s="278">
        <v>48.667365853658545</v>
      </c>
      <c r="AE267" s="278">
        <v>47.924390243902444</v>
      </c>
      <c r="AF267" s="278">
        <v>47.157780487804885</v>
      </c>
      <c r="AG267" s="278">
        <v>46.399585365853667</v>
      </c>
      <c r="AH267" s="278">
        <v>45.681365853658541</v>
      </c>
      <c r="AI267" s="278">
        <v>45.027634146341462</v>
      </c>
      <c r="AJ267" s="278">
        <v>44.454926829268295</v>
      </c>
      <c r="AK267" s="278">
        <v>43.96912195121952</v>
      </c>
      <c r="AL267" s="278">
        <v>43.581097560975614</v>
      </c>
      <c r="AM267" s="278">
        <v>43.309292682926838</v>
      </c>
      <c r="AN267" s="278">
        <v>43.172146341463424</v>
      </c>
      <c r="AO267" s="278">
        <v>43.181097560975608</v>
      </c>
      <c r="AP267" s="278">
        <v>43.336585365853665</v>
      </c>
      <c r="AQ267" s="278">
        <v>43.636024390243904</v>
      </c>
      <c r="AR267" s="278">
        <v>44.079804878048783</v>
      </c>
      <c r="AS267" s="278">
        <v>44.670317073170736</v>
      </c>
      <c r="AT267" s="278">
        <v>45.409975609756103</v>
      </c>
      <c r="AU267" s="278">
        <v>46.286219512195132</v>
      </c>
      <c r="AV267" s="278">
        <v>47.282073170731714</v>
      </c>
      <c r="AW267" s="278">
        <v>48.379463414634145</v>
      </c>
      <c r="AX267" s="278">
        <v>49.5749268292683</v>
      </c>
      <c r="AY267" s="278">
        <v>50.871439024390249</v>
      </c>
      <c r="AZ267" s="278">
        <v>52.254097560975616</v>
      </c>
      <c r="BA267" s="278">
        <v>53.68846341463415</v>
      </c>
      <c r="BB267" s="278">
        <v>55.131585365853667</v>
      </c>
      <c r="BC267" s="278">
        <v>56.524487804878056</v>
      </c>
      <c r="BD267" s="278">
        <v>57.808609756097574</v>
      </c>
      <c r="BE267" s="278">
        <v>58.947487804878058</v>
      </c>
      <c r="BF267" s="278">
        <v>59.920195121951224</v>
      </c>
      <c r="BG267" s="278">
        <v>60.715341463414646</v>
      </c>
      <c r="BH267" s="278">
        <v>61.339585365853665</v>
      </c>
    </row>
    <row r="268" spans="1:60" ht="15" x14ac:dyDescent="0.25">
      <c r="A268" s="278" t="s">
        <v>563</v>
      </c>
      <c r="B268" s="278" t="s">
        <v>564</v>
      </c>
      <c r="C268" s="278" t="s">
        <v>85</v>
      </c>
      <c r="D268" s="278" t="s">
        <v>86</v>
      </c>
      <c r="E268" s="278">
        <v>51.541975609756101</v>
      </c>
      <c r="F268" s="278">
        <v>51.914951219512204</v>
      </c>
      <c r="G268" s="278">
        <v>52.277902439024395</v>
      </c>
      <c r="H268" s="278">
        <v>52.629317073170732</v>
      </c>
      <c r="I268" s="278">
        <v>52.971658536585373</v>
      </c>
      <c r="J268" s="278">
        <v>53.304463414634156</v>
      </c>
      <c r="K268" s="278">
        <v>53.627707317073181</v>
      </c>
      <c r="L268" s="278">
        <v>53.945439024390254</v>
      </c>
      <c r="M268" s="278">
        <v>54.260146341463418</v>
      </c>
      <c r="N268" s="278">
        <v>54.576853658536592</v>
      </c>
      <c r="O268" s="278">
        <v>54.899097560975612</v>
      </c>
      <c r="P268" s="278">
        <v>55.229365853658543</v>
      </c>
      <c r="Q268" s="278">
        <v>55.570682926829271</v>
      </c>
      <c r="R268" s="278">
        <v>55.926536585365859</v>
      </c>
      <c r="S268" s="278">
        <v>56.30087804878049</v>
      </c>
      <c r="T268" s="278">
        <v>56.709219512195119</v>
      </c>
      <c r="U268" s="278">
        <v>57.169048780487813</v>
      </c>
      <c r="V268" s="278">
        <v>57.680341463414635</v>
      </c>
      <c r="W268" s="278">
        <v>58.230024390243912</v>
      </c>
      <c r="X268" s="278">
        <v>58.795975609756113</v>
      </c>
      <c r="Y268" s="278">
        <v>59.355560975609762</v>
      </c>
      <c r="Z268" s="278">
        <v>59.886048780487812</v>
      </c>
      <c r="AA268" s="278">
        <v>60.350878048780494</v>
      </c>
      <c r="AB268" s="278">
        <v>60.711585365853665</v>
      </c>
      <c r="AC268" s="278">
        <v>60.932756097560983</v>
      </c>
      <c r="AD268" s="278">
        <v>60.972024390243909</v>
      </c>
      <c r="AE268" s="278">
        <v>60.795048780487811</v>
      </c>
      <c r="AF268" s="278">
        <v>60.399585365853667</v>
      </c>
      <c r="AG268" s="278">
        <v>59.792463414634156</v>
      </c>
      <c r="AH268" s="278">
        <v>58.981414634146347</v>
      </c>
      <c r="AI268" s="278">
        <v>57.965731707317076</v>
      </c>
      <c r="AJ268" s="278">
        <v>56.749658536585379</v>
      </c>
      <c r="AK268" s="278">
        <v>55.372731707317087</v>
      </c>
      <c r="AL268" s="278">
        <v>53.89239024390244</v>
      </c>
      <c r="AM268" s="278">
        <v>52.365585365853669</v>
      </c>
      <c r="AN268" s="278">
        <v>50.841780487804883</v>
      </c>
      <c r="AO268" s="278">
        <v>49.36136585365854</v>
      </c>
      <c r="AP268" s="278">
        <v>47.964585365853665</v>
      </c>
      <c r="AQ268" s="278">
        <v>46.702097560975623</v>
      </c>
      <c r="AR268" s="278">
        <v>45.632170731707326</v>
      </c>
      <c r="AS268" s="278">
        <v>44.813560975609761</v>
      </c>
      <c r="AT268" s="278">
        <v>44.287585365853658</v>
      </c>
      <c r="AU268" s="278">
        <v>44.060634146341471</v>
      </c>
      <c r="AV268" s="278">
        <v>44.130634146341471</v>
      </c>
      <c r="AW268" s="278">
        <v>44.505951219512198</v>
      </c>
      <c r="AX268" s="278">
        <v>45.210951219512204</v>
      </c>
      <c r="AY268" s="278">
        <v>46.267048780487812</v>
      </c>
      <c r="AZ268" s="278">
        <v>47.635853658536597</v>
      </c>
      <c r="BA268" s="278">
        <v>49.249439024390256</v>
      </c>
      <c r="BB268" s="278">
        <v>51.028902439024399</v>
      </c>
      <c r="BC268" s="278">
        <v>52.877804878048785</v>
      </c>
      <c r="BD268" s="278">
        <v>54.697195121951225</v>
      </c>
      <c r="BE268" s="278">
        <v>56.407707317073175</v>
      </c>
      <c r="BF268" s="278">
        <v>57.940512195121961</v>
      </c>
      <c r="BG268" s="278">
        <v>59.244317073170741</v>
      </c>
      <c r="BH268" s="278">
        <v>60.279341463414646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268"/>
  <sheetViews>
    <sheetView topLeftCell="AT1" workbookViewId="0">
      <selection activeCell="E12" sqref="E12:BH12"/>
    </sheetView>
  </sheetViews>
  <sheetFormatPr defaultRowHeight="12.75" x14ac:dyDescent="0.2"/>
  <cols>
    <col min="1" max="1" width="44" style="23" bestFit="1" customWidth="1"/>
    <col min="2" max="2" width="25.7109375" style="23" bestFit="1" customWidth="1"/>
    <col min="3" max="3" width="31.42578125" style="23" bestFit="1" customWidth="1"/>
    <col min="4" max="4" width="13.5703125" style="23" bestFit="1" customWidth="1"/>
    <col min="5" max="59" width="11.42578125" style="23" bestFit="1" customWidth="1"/>
    <col min="60" max="60" width="5.42578125" style="23" bestFit="1" customWidth="1"/>
    <col min="61" max="256" width="9.140625" style="23"/>
    <col min="257" max="257" width="44" style="23" bestFit="1" customWidth="1"/>
    <col min="258" max="258" width="25.7109375" style="23" bestFit="1" customWidth="1"/>
    <col min="259" max="259" width="31.42578125" style="23" bestFit="1" customWidth="1"/>
    <col min="260" max="260" width="13.5703125" style="23" bestFit="1" customWidth="1"/>
    <col min="261" max="315" width="11.42578125" style="23" bestFit="1" customWidth="1"/>
    <col min="316" max="316" width="5.42578125" style="23" bestFit="1" customWidth="1"/>
    <col min="317" max="512" width="9.140625" style="23"/>
    <col min="513" max="513" width="44" style="23" bestFit="1" customWidth="1"/>
    <col min="514" max="514" width="25.7109375" style="23" bestFit="1" customWidth="1"/>
    <col min="515" max="515" width="31.42578125" style="23" bestFit="1" customWidth="1"/>
    <col min="516" max="516" width="13.5703125" style="23" bestFit="1" customWidth="1"/>
    <col min="517" max="571" width="11.42578125" style="23" bestFit="1" customWidth="1"/>
    <col min="572" max="572" width="5.42578125" style="23" bestFit="1" customWidth="1"/>
    <col min="573" max="768" width="9.140625" style="23"/>
    <col min="769" max="769" width="44" style="23" bestFit="1" customWidth="1"/>
    <col min="770" max="770" width="25.7109375" style="23" bestFit="1" customWidth="1"/>
    <col min="771" max="771" width="31.42578125" style="23" bestFit="1" customWidth="1"/>
    <col min="772" max="772" width="13.5703125" style="23" bestFit="1" customWidth="1"/>
    <col min="773" max="827" width="11.42578125" style="23" bestFit="1" customWidth="1"/>
    <col min="828" max="828" width="5.42578125" style="23" bestFit="1" customWidth="1"/>
    <col min="829" max="1024" width="9.140625" style="23"/>
    <col min="1025" max="1025" width="44" style="23" bestFit="1" customWidth="1"/>
    <col min="1026" max="1026" width="25.7109375" style="23" bestFit="1" customWidth="1"/>
    <col min="1027" max="1027" width="31.42578125" style="23" bestFit="1" customWidth="1"/>
    <col min="1028" max="1028" width="13.5703125" style="23" bestFit="1" customWidth="1"/>
    <col min="1029" max="1083" width="11.42578125" style="23" bestFit="1" customWidth="1"/>
    <col min="1084" max="1084" width="5.42578125" style="23" bestFit="1" customWidth="1"/>
    <col min="1085" max="1280" width="9.140625" style="23"/>
    <col min="1281" max="1281" width="44" style="23" bestFit="1" customWidth="1"/>
    <col min="1282" max="1282" width="25.7109375" style="23" bestFit="1" customWidth="1"/>
    <col min="1283" max="1283" width="31.42578125" style="23" bestFit="1" customWidth="1"/>
    <col min="1284" max="1284" width="13.5703125" style="23" bestFit="1" customWidth="1"/>
    <col min="1285" max="1339" width="11.42578125" style="23" bestFit="1" customWidth="1"/>
    <col min="1340" max="1340" width="5.42578125" style="23" bestFit="1" customWidth="1"/>
    <col min="1341" max="1536" width="9.140625" style="23"/>
    <col min="1537" max="1537" width="44" style="23" bestFit="1" customWidth="1"/>
    <col min="1538" max="1538" width="25.7109375" style="23" bestFit="1" customWidth="1"/>
    <col min="1539" max="1539" width="31.42578125" style="23" bestFit="1" customWidth="1"/>
    <col min="1540" max="1540" width="13.5703125" style="23" bestFit="1" customWidth="1"/>
    <col min="1541" max="1595" width="11.42578125" style="23" bestFit="1" customWidth="1"/>
    <col min="1596" max="1596" width="5.42578125" style="23" bestFit="1" customWidth="1"/>
    <col min="1597" max="1792" width="9.140625" style="23"/>
    <col min="1793" max="1793" width="44" style="23" bestFit="1" customWidth="1"/>
    <col min="1794" max="1794" width="25.7109375" style="23" bestFit="1" customWidth="1"/>
    <col min="1795" max="1795" width="31.42578125" style="23" bestFit="1" customWidth="1"/>
    <col min="1796" max="1796" width="13.5703125" style="23" bestFit="1" customWidth="1"/>
    <col min="1797" max="1851" width="11.42578125" style="23" bestFit="1" customWidth="1"/>
    <col min="1852" max="1852" width="5.42578125" style="23" bestFit="1" customWidth="1"/>
    <col min="1853" max="2048" width="9.140625" style="23"/>
    <col min="2049" max="2049" width="44" style="23" bestFit="1" customWidth="1"/>
    <col min="2050" max="2050" width="25.7109375" style="23" bestFit="1" customWidth="1"/>
    <col min="2051" max="2051" width="31.42578125" style="23" bestFit="1" customWidth="1"/>
    <col min="2052" max="2052" width="13.5703125" style="23" bestFit="1" customWidth="1"/>
    <col min="2053" max="2107" width="11.42578125" style="23" bestFit="1" customWidth="1"/>
    <col min="2108" max="2108" width="5.42578125" style="23" bestFit="1" customWidth="1"/>
    <col min="2109" max="2304" width="9.140625" style="23"/>
    <col min="2305" max="2305" width="44" style="23" bestFit="1" customWidth="1"/>
    <col min="2306" max="2306" width="25.7109375" style="23" bestFit="1" customWidth="1"/>
    <col min="2307" max="2307" width="31.42578125" style="23" bestFit="1" customWidth="1"/>
    <col min="2308" max="2308" width="13.5703125" style="23" bestFit="1" customWidth="1"/>
    <col min="2309" max="2363" width="11.42578125" style="23" bestFit="1" customWidth="1"/>
    <col min="2364" max="2364" width="5.42578125" style="23" bestFit="1" customWidth="1"/>
    <col min="2365" max="2560" width="9.140625" style="23"/>
    <col min="2561" max="2561" width="44" style="23" bestFit="1" customWidth="1"/>
    <col min="2562" max="2562" width="25.7109375" style="23" bestFit="1" customWidth="1"/>
    <col min="2563" max="2563" width="31.42578125" style="23" bestFit="1" customWidth="1"/>
    <col min="2564" max="2564" width="13.5703125" style="23" bestFit="1" customWidth="1"/>
    <col min="2565" max="2619" width="11.42578125" style="23" bestFit="1" customWidth="1"/>
    <col min="2620" max="2620" width="5.42578125" style="23" bestFit="1" customWidth="1"/>
    <col min="2621" max="2816" width="9.140625" style="23"/>
    <col min="2817" max="2817" width="44" style="23" bestFit="1" customWidth="1"/>
    <col min="2818" max="2818" width="25.7109375" style="23" bestFit="1" customWidth="1"/>
    <col min="2819" max="2819" width="31.42578125" style="23" bestFit="1" customWidth="1"/>
    <col min="2820" max="2820" width="13.5703125" style="23" bestFit="1" customWidth="1"/>
    <col min="2821" max="2875" width="11.42578125" style="23" bestFit="1" customWidth="1"/>
    <col min="2876" max="2876" width="5.42578125" style="23" bestFit="1" customWidth="1"/>
    <col min="2877" max="3072" width="9.140625" style="23"/>
    <col min="3073" max="3073" width="44" style="23" bestFit="1" customWidth="1"/>
    <col min="3074" max="3074" width="25.7109375" style="23" bestFit="1" customWidth="1"/>
    <col min="3075" max="3075" width="31.42578125" style="23" bestFit="1" customWidth="1"/>
    <col min="3076" max="3076" width="13.5703125" style="23" bestFit="1" customWidth="1"/>
    <col min="3077" max="3131" width="11.42578125" style="23" bestFit="1" customWidth="1"/>
    <col min="3132" max="3132" width="5.42578125" style="23" bestFit="1" customWidth="1"/>
    <col min="3133" max="3328" width="9.140625" style="23"/>
    <col min="3329" max="3329" width="44" style="23" bestFit="1" customWidth="1"/>
    <col min="3330" max="3330" width="25.7109375" style="23" bestFit="1" customWidth="1"/>
    <col min="3331" max="3331" width="31.42578125" style="23" bestFit="1" customWidth="1"/>
    <col min="3332" max="3332" width="13.5703125" style="23" bestFit="1" customWidth="1"/>
    <col min="3333" max="3387" width="11.42578125" style="23" bestFit="1" customWidth="1"/>
    <col min="3388" max="3388" width="5.42578125" style="23" bestFit="1" customWidth="1"/>
    <col min="3389" max="3584" width="9.140625" style="23"/>
    <col min="3585" max="3585" width="44" style="23" bestFit="1" customWidth="1"/>
    <col min="3586" max="3586" width="25.7109375" style="23" bestFit="1" customWidth="1"/>
    <col min="3587" max="3587" width="31.42578125" style="23" bestFit="1" customWidth="1"/>
    <col min="3588" max="3588" width="13.5703125" style="23" bestFit="1" customWidth="1"/>
    <col min="3589" max="3643" width="11.42578125" style="23" bestFit="1" customWidth="1"/>
    <col min="3644" max="3644" width="5.42578125" style="23" bestFit="1" customWidth="1"/>
    <col min="3645" max="3840" width="9.140625" style="23"/>
    <col min="3841" max="3841" width="44" style="23" bestFit="1" customWidth="1"/>
    <col min="3842" max="3842" width="25.7109375" style="23" bestFit="1" customWidth="1"/>
    <col min="3843" max="3843" width="31.42578125" style="23" bestFit="1" customWidth="1"/>
    <col min="3844" max="3844" width="13.5703125" style="23" bestFit="1" customWidth="1"/>
    <col min="3845" max="3899" width="11.42578125" style="23" bestFit="1" customWidth="1"/>
    <col min="3900" max="3900" width="5.42578125" style="23" bestFit="1" customWidth="1"/>
    <col min="3901" max="4096" width="9.140625" style="23"/>
    <col min="4097" max="4097" width="44" style="23" bestFit="1" customWidth="1"/>
    <col min="4098" max="4098" width="25.7109375" style="23" bestFit="1" customWidth="1"/>
    <col min="4099" max="4099" width="31.42578125" style="23" bestFit="1" customWidth="1"/>
    <col min="4100" max="4100" width="13.5703125" style="23" bestFit="1" customWidth="1"/>
    <col min="4101" max="4155" width="11.42578125" style="23" bestFit="1" customWidth="1"/>
    <col min="4156" max="4156" width="5.42578125" style="23" bestFit="1" customWidth="1"/>
    <col min="4157" max="4352" width="9.140625" style="23"/>
    <col min="4353" max="4353" width="44" style="23" bestFit="1" customWidth="1"/>
    <col min="4354" max="4354" width="25.7109375" style="23" bestFit="1" customWidth="1"/>
    <col min="4355" max="4355" width="31.42578125" style="23" bestFit="1" customWidth="1"/>
    <col min="4356" max="4356" width="13.5703125" style="23" bestFit="1" customWidth="1"/>
    <col min="4357" max="4411" width="11.42578125" style="23" bestFit="1" customWidth="1"/>
    <col min="4412" max="4412" width="5.42578125" style="23" bestFit="1" customWidth="1"/>
    <col min="4413" max="4608" width="9.140625" style="23"/>
    <col min="4609" max="4609" width="44" style="23" bestFit="1" customWidth="1"/>
    <col min="4610" max="4610" width="25.7109375" style="23" bestFit="1" customWidth="1"/>
    <col min="4611" max="4611" width="31.42578125" style="23" bestFit="1" customWidth="1"/>
    <col min="4612" max="4612" width="13.5703125" style="23" bestFit="1" customWidth="1"/>
    <col min="4613" max="4667" width="11.42578125" style="23" bestFit="1" customWidth="1"/>
    <col min="4668" max="4668" width="5.42578125" style="23" bestFit="1" customWidth="1"/>
    <col min="4669" max="4864" width="9.140625" style="23"/>
    <col min="4865" max="4865" width="44" style="23" bestFit="1" customWidth="1"/>
    <col min="4866" max="4866" width="25.7109375" style="23" bestFit="1" customWidth="1"/>
    <col min="4867" max="4867" width="31.42578125" style="23" bestFit="1" customWidth="1"/>
    <col min="4868" max="4868" width="13.5703125" style="23" bestFit="1" customWidth="1"/>
    <col min="4869" max="4923" width="11.42578125" style="23" bestFit="1" customWidth="1"/>
    <col min="4924" max="4924" width="5.42578125" style="23" bestFit="1" customWidth="1"/>
    <col min="4925" max="5120" width="9.140625" style="23"/>
    <col min="5121" max="5121" width="44" style="23" bestFit="1" customWidth="1"/>
    <col min="5122" max="5122" width="25.7109375" style="23" bestFit="1" customWidth="1"/>
    <col min="5123" max="5123" width="31.42578125" style="23" bestFit="1" customWidth="1"/>
    <col min="5124" max="5124" width="13.5703125" style="23" bestFit="1" customWidth="1"/>
    <col min="5125" max="5179" width="11.42578125" style="23" bestFit="1" customWidth="1"/>
    <col min="5180" max="5180" width="5.42578125" style="23" bestFit="1" customWidth="1"/>
    <col min="5181" max="5376" width="9.140625" style="23"/>
    <col min="5377" max="5377" width="44" style="23" bestFit="1" customWidth="1"/>
    <col min="5378" max="5378" width="25.7109375" style="23" bestFit="1" customWidth="1"/>
    <col min="5379" max="5379" width="31.42578125" style="23" bestFit="1" customWidth="1"/>
    <col min="5380" max="5380" width="13.5703125" style="23" bestFit="1" customWidth="1"/>
    <col min="5381" max="5435" width="11.42578125" style="23" bestFit="1" customWidth="1"/>
    <col min="5436" max="5436" width="5.42578125" style="23" bestFit="1" customWidth="1"/>
    <col min="5437" max="5632" width="9.140625" style="23"/>
    <col min="5633" max="5633" width="44" style="23" bestFit="1" customWidth="1"/>
    <col min="5634" max="5634" width="25.7109375" style="23" bestFit="1" customWidth="1"/>
    <col min="5635" max="5635" width="31.42578125" style="23" bestFit="1" customWidth="1"/>
    <col min="5636" max="5636" width="13.5703125" style="23" bestFit="1" customWidth="1"/>
    <col min="5637" max="5691" width="11.42578125" style="23" bestFit="1" customWidth="1"/>
    <col min="5692" max="5692" width="5.42578125" style="23" bestFit="1" customWidth="1"/>
    <col min="5693" max="5888" width="9.140625" style="23"/>
    <col min="5889" max="5889" width="44" style="23" bestFit="1" customWidth="1"/>
    <col min="5890" max="5890" width="25.7109375" style="23" bestFit="1" customWidth="1"/>
    <col min="5891" max="5891" width="31.42578125" style="23" bestFit="1" customWidth="1"/>
    <col min="5892" max="5892" width="13.5703125" style="23" bestFit="1" customWidth="1"/>
    <col min="5893" max="5947" width="11.42578125" style="23" bestFit="1" customWidth="1"/>
    <col min="5948" max="5948" width="5.42578125" style="23" bestFit="1" customWidth="1"/>
    <col min="5949" max="6144" width="9.140625" style="23"/>
    <col min="6145" max="6145" width="44" style="23" bestFit="1" customWidth="1"/>
    <col min="6146" max="6146" width="25.7109375" style="23" bestFit="1" customWidth="1"/>
    <col min="6147" max="6147" width="31.42578125" style="23" bestFit="1" customWidth="1"/>
    <col min="6148" max="6148" width="13.5703125" style="23" bestFit="1" customWidth="1"/>
    <col min="6149" max="6203" width="11.42578125" style="23" bestFit="1" customWidth="1"/>
    <col min="6204" max="6204" width="5.42578125" style="23" bestFit="1" customWidth="1"/>
    <col min="6205" max="6400" width="9.140625" style="23"/>
    <col min="6401" max="6401" width="44" style="23" bestFit="1" customWidth="1"/>
    <col min="6402" max="6402" width="25.7109375" style="23" bestFit="1" customWidth="1"/>
    <col min="6403" max="6403" width="31.42578125" style="23" bestFit="1" customWidth="1"/>
    <col min="6404" max="6404" width="13.5703125" style="23" bestFit="1" customWidth="1"/>
    <col min="6405" max="6459" width="11.42578125" style="23" bestFit="1" customWidth="1"/>
    <col min="6460" max="6460" width="5.42578125" style="23" bestFit="1" customWidth="1"/>
    <col min="6461" max="6656" width="9.140625" style="23"/>
    <col min="6657" max="6657" width="44" style="23" bestFit="1" customWidth="1"/>
    <col min="6658" max="6658" width="25.7109375" style="23" bestFit="1" customWidth="1"/>
    <col min="6659" max="6659" width="31.42578125" style="23" bestFit="1" customWidth="1"/>
    <col min="6660" max="6660" width="13.5703125" style="23" bestFit="1" customWidth="1"/>
    <col min="6661" max="6715" width="11.42578125" style="23" bestFit="1" customWidth="1"/>
    <col min="6716" max="6716" width="5.42578125" style="23" bestFit="1" customWidth="1"/>
    <col min="6717" max="6912" width="9.140625" style="23"/>
    <col min="6913" max="6913" width="44" style="23" bestFit="1" customWidth="1"/>
    <col min="6914" max="6914" width="25.7109375" style="23" bestFit="1" customWidth="1"/>
    <col min="6915" max="6915" width="31.42578125" style="23" bestFit="1" customWidth="1"/>
    <col min="6916" max="6916" width="13.5703125" style="23" bestFit="1" customWidth="1"/>
    <col min="6917" max="6971" width="11.42578125" style="23" bestFit="1" customWidth="1"/>
    <col min="6972" max="6972" width="5.42578125" style="23" bestFit="1" customWidth="1"/>
    <col min="6973" max="7168" width="9.140625" style="23"/>
    <col min="7169" max="7169" width="44" style="23" bestFit="1" customWidth="1"/>
    <col min="7170" max="7170" width="25.7109375" style="23" bestFit="1" customWidth="1"/>
    <col min="7171" max="7171" width="31.42578125" style="23" bestFit="1" customWidth="1"/>
    <col min="7172" max="7172" width="13.5703125" style="23" bestFit="1" customWidth="1"/>
    <col min="7173" max="7227" width="11.42578125" style="23" bestFit="1" customWidth="1"/>
    <col min="7228" max="7228" width="5.42578125" style="23" bestFit="1" customWidth="1"/>
    <col min="7229" max="7424" width="9.140625" style="23"/>
    <col min="7425" max="7425" width="44" style="23" bestFit="1" customWidth="1"/>
    <col min="7426" max="7426" width="25.7109375" style="23" bestFit="1" customWidth="1"/>
    <col min="7427" max="7427" width="31.42578125" style="23" bestFit="1" customWidth="1"/>
    <col min="7428" max="7428" width="13.5703125" style="23" bestFit="1" customWidth="1"/>
    <col min="7429" max="7483" width="11.42578125" style="23" bestFit="1" customWidth="1"/>
    <col min="7484" max="7484" width="5.42578125" style="23" bestFit="1" customWidth="1"/>
    <col min="7485" max="7680" width="9.140625" style="23"/>
    <col min="7681" max="7681" width="44" style="23" bestFit="1" customWidth="1"/>
    <col min="7682" max="7682" width="25.7109375" style="23" bestFit="1" customWidth="1"/>
    <col min="7683" max="7683" width="31.42578125" style="23" bestFit="1" customWidth="1"/>
    <col min="7684" max="7684" width="13.5703125" style="23" bestFit="1" customWidth="1"/>
    <col min="7685" max="7739" width="11.42578125" style="23" bestFit="1" customWidth="1"/>
    <col min="7740" max="7740" width="5.42578125" style="23" bestFit="1" customWidth="1"/>
    <col min="7741" max="7936" width="9.140625" style="23"/>
    <col min="7937" max="7937" width="44" style="23" bestFit="1" customWidth="1"/>
    <col min="7938" max="7938" width="25.7109375" style="23" bestFit="1" customWidth="1"/>
    <col min="7939" max="7939" width="31.42578125" style="23" bestFit="1" customWidth="1"/>
    <col min="7940" max="7940" width="13.5703125" style="23" bestFit="1" customWidth="1"/>
    <col min="7941" max="7995" width="11.42578125" style="23" bestFit="1" customWidth="1"/>
    <col min="7996" max="7996" width="5.42578125" style="23" bestFit="1" customWidth="1"/>
    <col min="7997" max="8192" width="9.140625" style="23"/>
    <col min="8193" max="8193" width="44" style="23" bestFit="1" customWidth="1"/>
    <col min="8194" max="8194" width="25.7109375" style="23" bestFit="1" customWidth="1"/>
    <col min="8195" max="8195" width="31.42578125" style="23" bestFit="1" customWidth="1"/>
    <col min="8196" max="8196" width="13.5703125" style="23" bestFit="1" customWidth="1"/>
    <col min="8197" max="8251" width="11.42578125" style="23" bestFit="1" customWidth="1"/>
    <col min="8252" max="8252" width="5.42578125" style="23" bestFit="1" customWidth="1"/>
    <col min="8253" max="8448" width="9.140625" style="23"/>
    <col min="8449" max="8449" width="44" style="23" bestFit="1" customWidth="1"/>
    <col min="8450" max="8450" width="25.7109375" style="23" bestFit="1" customWidth="1"/>
    <col min="8451" max="8451" width="31.42578125" style="23" bestFit="1" customWidth="1"/>
    <col min="8452" max="8452" width="13.5703125" style="23" bestFit="1" customWidth="1"/>
    <col min="8453" max="8507" width="11.42578125" style="23" bestFit="1" customWidth="1"/>
    <col min="8508" max="8508" width="5.42578125" style="23" bestFit="1" customWidth="1"/>
    <col min="8509" max="8704" width="9.140625" style="23"/>
    <col min="8705" max="8705" width="44" style="23" bestFit="1" customWidth="1"/>
    <col min="8706" max="8706" width="25.7109375" style="23" bestFit="1" customWidth="1"/>
    <col min="8707" max="8707" width="31.42578125" style="23" bestFit="1" customWidth="1"/>
    <col min="8708" max="8708" width="13.5703125" style="23" bestFit="1" customWidth="1"/>
    <col min="8709" max="8763" width="11.42578125" style="23" bestFit="1" customWidth="1"/>
    <col min="8764" max="8764" width="5.42578125" style="23" bestFit="1" customWidth="1"/>
    <col min="8765" max="8960" width="9.140625" style="23"/>
    <col min="8961" max="8961" width="44" style="23" bestFit="1" customWidth="1"/>
    <col min="8962" max="8962" width="25.7109375" style="23" bestFit="1" customWidth="1"/>
    <col min="8963" max="8963" width="31.42578125" style="23" bestFit="1" customWidth="1"/>
    <col min="8964" max="8964" width="13.5703125" style="23" bestFit="1" customWidth="1"/>
    <col min="8965" max="9019" width="11.42578125" style="23" bestFit="1" customWidth="1"/>
    <col min="9020" max="9020" width="5.42578125" style="23" bestFit="1" customWidth="1"/>
    <col min="9021" max="9216" width="9.140625" style="23"/>
    <col min="9217" max="9217" width="44" style="23" bestFit="1" customWidth="1"/>
    <col min="9218" max="9218" width="25.7109375" style="23" bestFit="1" customWidth="1"/>
    <col min="9219" max="9219" width="31.42578125" style="23" bestFit="1" customWidth="1"/>
    <col min="9220" max="9220" width="13.5703125" style="23" bestFit="1" customWidth="1"/>
    <col min="9221" max="9275" width="11.42578125" style="23" bestFit="1" customWidth="1"/>
    <col min="9276" max="9276" width="5.42578125" style="23" bestFit="1" customWidth="1"/>
    <col min="9277" max="9472" width="9.140625" style="23"/>
    <col min="9473" max="9473" width="44" style="23" bestFit="1" customWidth="1"/>
    <col min="9474" max="9474" width="25.7109375" style="23" bestFit="1" customWidth="1"/>
    <col min="9475" max="9475" width="31.42578125" style="23" bestFit="1" customWidth="1"/>
    <col min="9476" max="9476" width="13.5703125" style="23" bestFit="1" customWidth="1"/>
    <col min="9477" max="9531" width="11.42578125" style="23" bestFit="1" customWidth="1"/>
    <col min="9532" max="9532" width="5.42578125" style="23" bestFit="1" customWidth="1"/>
    <col min="9533" max="9728" width="9.140625" style="23"/>
    <col min="9729" max="9729" width="44" style="23" bestFit="1" customWidth="1"/>
    <col min="9730" max="9730" width="25.7109375" style="23" bestFit="1" customWidth="1"/>
    <col min="9731" max="9731" width="31.42578125" style="23" bestFit="1" customWidth="1"/>
    <col min="9732" max="9732" width="13.5703125" style="23" bestFit="1" customWidth="1"/>
    <col min="9733" max="9787" width="11.42578125" style="23" bestFit="1" customWidth="1"/>
    <col min="9788" max="9788" width="5.42578125" style="23" bestFit="1" customWidth="1"/>
    <col min="9789" max="9984" width="9.140625" style="23"/>
    <col min="9985" max="9985" width="44" style="23" bestFit="1" customWidth="1"/>
    <col min="9986" max="9986" width="25.7109375" style="23" bestFit="1" customWidth="1"/>
    <col min="9987" max="9987" width="31.42578125" style="23" bestFit="1" customWidth="1"/>
    <col min="9988" max="9988" width="13.5703125" style="23" bestFit="1" customWidth="1"/>
    <col min="9989" max="10043" width="11.42578125" style="23" bestFit="1" customWidth="1"/>
    <col min="10044" max="10044" width="5.42578125" style="23" bestFit="1" customWidth="1"/>
    <col min="10045" max="10240" width="9.140625" style="23"/>
    <col min="10241" max="10241" width="44" style="23" bestFit="1" customWidth="1"/>
    <col min="10242" max="10242" width="25.7109375" style="23" bestFit="1" customWidth="1"/>
    <col min="10243" max="10243" width="31.42578125" style="23" bestFit="1" customWidth="1"/>
    <col min="10244" max="10244" width="13.5703125" style="23" bestFit="1" customWidth="1"/>
    <col min="10245" max="10299" width="11.42578125" style="23" bestFit="1" customWidth="1"/>
    <col min="10300" max="10300" width="5.42578125" style="23" bestFit="1" customWidth="1"/>
    <col min="10301" max="10496" width="9.140625" style="23"/>
    <col min="10497" max="10497" width="44" style="23" bestFit="1" customWidth="1"/>
    <col min="10498" max="10498" width="25.7109375" style="23" bestFit="1" customWidth="1"/>
    <col min="10499" max="10499" width="31.42578125" style="23" bestFit="1" customWidth="1"/>
    <col min="10500" max="10500" width="13.5703125" style="23" bestFit="1" customWidth="1"/>
    <col min="10501" max="10555" width="11.42578125" style="23" bestFit="1" customWidth="1"/>
    <col min="10556" max="10556" width="5.42578125" style="23" bestFit="1" customWidth="1"/>
    <col min="10557" max="10752" width="9.140625" style="23"/>
    <col min="10753" max="10753" width="44" style="23" bestFit="1" customWidth="1"/>
    <col min="10754" max="10754" width="25.7109375" style="23" bestFit="1" customWidth="1"/>
    <col min="10755" max="10755" width="31.42578125" style="23" bestFit="1" customWidth="1"/>
    <col min="10756" max="10756" width="13.5703125" style="23" bestFit="1" customWidth="1"/>
    <col min="10757" max="10811" width="11.42578125" style="23" bestFit="1" customWidth="1"/>
    <col min="10812" max="10812" width="5.42578125" style="23" bestFit="1" customWidth="1"/>
    <col min="10813" max="11008" width="9.140625" style="23"/>
    <col min="11009" max="11009" width="44" style="23" bestFit="1" customWidth="1"/>
    <col min="11010" max="11010" width="25.7109375" style="23" bestFit="1" customWidth="1"/>
    <col min="11011" max="11011" width="31.42578125" style="23" bestFit="1" customWidth="1"/>
    <col min="11012" max="11012" width="13.5703125" style="23" bestFit="1" customWidth="1"/>
    <col min="11013" max="11067" width="11.42578125" style="23" bestFit="1" customWidth="1"/>
    <col min="11068" max="11068" width="5.42578125" style="23" bestFit="1" customWidth="1"/>
    <col min="11069" max="11264" width="9.140625" style="23"/>
    <col min="11265" max="11265" width="44" style="23" bestFit="1" customWidth="1"/>
    <col min="11266" max="11266" width="25.7109375" style="23" bestFit="1" customWidth="1"/>
    <col min="11267" max="11267" width="31.42578125" style="23" bestFit="1" customWidth="1"/>
    <col min="11268" max="11268" width="13.5703125" style="23" bestFit="1" customWidth="1"/>
    <col min="11269" max="11323" width="11.42578125" style="23" bestFit="1" customWidth="1"/>
    <col min="11324" max="11324" width="5.42578125" style="23" bestFit="1" customWidth="1"/>
    <col min="11325" max="11520" width="9.140625" style="23"/>
    <col min="11521" max="11521" width="44" style="23" bestFit="1" customWidth="1"/>
    <col min="11522" max="11522" width="25.7109375" style="23" bestFit="1" customWidth="1"/>
    <col min="11523" max="11523" width="31.42578125" style="23" bestFit="1" customWidth="1"/>
    <col min="11524" max="11524" width="13.5703125" style="23" bestFit="1" customWidth="1"/>
    <col min="11525" max="11579" width="11.42578125" style="23" bestFit="1" customWidth="1"/>
    <col min="11580" max="11580" width="5.42578125" style="23" bestFit="1" customWidth="1"/>
    <col min="11581" max="11776" width="9.140625" style="23"/>
    <col min="11777" max="11777" width="44" style="23" bestFit="1" customWidth="1"/>
    <col min="11778" max="11778" width="25.7109375" style="23" bestFit="1" customWidth="1"/>
    <col min="11779" max="11779" width="31.42578125" style="23" bestFit="1" customWidth="1"/>
    <col min="11780" max="11780" width="13.5703125" style="23" bestFit="1" customWidth="1"/>
    <col min="11781" max="11835" width="11.42578125" style="23" bestFit="1" customWidth="1"/>
    <col min="11836" max="11836" width="5.42578125" style="23" bestFit="1" customWidth="1"/>
    <col min="11837" max="12032" width="9.140625" style="23"/>
    <col min="12033" max="12033" width="44" style="23" bestFit="1" customWidth="1"/>
    <col min="12034" max="12034" width="25.7109375" style="23" bestFit="1" customWidth="1"/>
    <col min="12035" max="12035" width="31.42578125" style="23" bestFit="1" customWidth="1"/>
    <col min="12036" max="12036" width="13.5703125" style="23" bestFit="1" customWidth="1"/>
    <col min="12037" max="12091" width="11.42578125" style="23" bestFit="1" customWidth="1"/>
    <col min="12092" max="12092" width="5.42578125" style="23" bestFit="1" customWidth="1"/>
    <col min="12093" max="12288" width="9.140625" style="23"/>
    <col min="12289" max="12289" width="44" style="23" bestFit="1" customWidth="1"/>
    <col min="12290" max="12290" width="25.7109375" style="23" bestFit="1" customWidth="1"/>
    <col min="12291" max="12291" width="31.42578125" style="23" bestFit="1" customWidth="1"/>
    <col min="12292" max="12292" width="13.5703125" style="23" bestFit="1" customWidth="1"/>
    <col min="12293" max="12347" width="11.42578125" style="23" bestFit="1" customWidth="1"/>
    <col min="12348" max="12348" width="5.42578125" style="23" bestFit="1" customWidth="1"/>
    <col min="12349" max="12544" width="9.140625" style="23"/>
    <col min="12545" max="12545" width="44" style="23" bestFit="1" customWidth="1"/>
    <col min="12546" max="12546" width="25.7109375" style="23" bestFit="1" customWidth="1"/>
    <col min="12547" max="12547" width="31.42578125" style="23" bestFit="1" customWidth="1"/>
    <col min="12548" max="12548" width="13.5703125" style="23" bestFit="1" customWidth="1"/>
    <col min="12549" max="12603" width="11.42578125" style="23" bestFit="1" customWidth="1"/>
    <col min="12604" max="12604" width="5.42578125" style="23" bestFit="1" customWidth="1"/>
    <col min="12605" max="12800" width="9.140625" style="23"/>
    <col min="12801" max="12801" width="44" style="23" bestFit="1" customWidth="1"/>
    <col min="12802" max="12802" width="25.7109375" style="23" bestFit="1" customWidth="1"/>
    <col min="12803" max="12803" width="31.42578125" style="23" bestFit="1" customWidth="1"/>
    <col min="12804" max="12804" width="13.5703125" style="23" bestFit="1" customWidth="1"/>
    <col min="12805" max="12859" width="11.42578125" style="23" bestFit="1" customWidth="1"/>
    <col min="12860" max="12860" width="5.42578125" style="23" bestFit="1" customWidth="1"/>
    <col min="12861" max="13056" width="9.140625" style="23"/>
    <col min="13057" max="13057" width="44" style="23" bestFit="1" customWidth="1"/>
    <col min="13058" max="13058" width="25.7109375" style="23" bestFit="1" customWidth="1"/>
    <col min="13059" max="13059" width="31.42578125" style="23" bestFit="1" customWidth="1"/>
    <col min="13060" max="13060" width="13.5703125" style="23" bestFit="1" customWidth="1"/>
    <col min="13061" max="13115" width="11.42578125" style="23" bestFit="1" customWidth="1"/>
    <col min="13116" max="13116" width="5.42578125" style="23" bestFit="1" customWidth="1"/>
    <col min="13117" max="13312" width="9.140625" style="23"/>
    <col min="13313" max="13313" width="44" style="23" bestFit="1" customWidth="1"/>
    <col min="13314" max="13314" width="25.7109375" style="23" bestFit="1" customWidth="1"/>
    <col min="13315" max="13315" width="31.42578125" style="23" bestFit="1" customWidth="1"/>
    <col min="13316" max="13316" width="13.5703125" style="23" bestFit="1" customWidth="1"/>
    <col min="13317" max="13371" width="11.42578125" style="23" bestFit="1" customWidth="1"/>
    <col min="13372" max="13372" width="5.42578125" style="23" bestFit="1" customWidth="1"/>
    <col min="13373" max="13568" width="9.140625" style="23"/>
    <col min="13569" max="13569" width="44" style="23" bestFit="1" customWidth="1"/>
    <col min="13570" max="13570" width="25.7109375" style="23" bestFit="1" customWidth="1"/>
    <col min="13571" max="13571" width="31.42578125" style="23" bestFit="1" customWidth="1"/>
    <col min="13572" max="13572" width="13.5703125" style="23" bestFit="1" customWidth="1"/>
    <col min="13573" max="13627" width="11.42578125" style="23" bestFit="1" customWidth="1"/>
    <col min="13628" max="13628" width="5.42578125" style="23" bestFit="1" customWidth="1"/>
    <col min="13629" max="13824" width="9.140625" style="23"/>
    <col min="13825" max="13825" width="44" style="23" bestFit="1" customWidth="1"/>
    <col min="13826" max="13826" width="25.7109375" style="23" bestFit="1" customWidth="1"/>
    <col min="13827" max="13827" width="31.42578125" style="23" bestFit="1" customWidth="1"/>
    <col min="13828" max="13828" width="13.5703125" style="23" bestFit="1" customWidth="1"/>
    <col min="13829" max="13883" width="11.42578125" style="23" bestFit="1" customWidth="1"/>
    <col min="13884" max="13884" width="5.42578125" style="23" bestFit="1" customWidth="1"/>
    <col min="13885" max="14080" width="9.140625" style="23"/>
    <col min="14081" max="14081" width="44" style="23" bestFit="1" customWidth="1"/>
    <col min="14082" max="14082" width="25.7109375" style="23" bestFit="1" customWidth="1"/>
    <col min="14083" max="14083" width="31.42578125" style="23" bestFit="1" customWidth="1"/>
    <col min="14084" max="14084" width="13.5703125" style="23" bestFit="1" customWidth="1"/>
    <col min="14085" max="14139" width="11.42578125" style="23" bestFit="1" customWidth="1"/>
    <col min="14140" max="14140" width="5.42578125" style="23" bestFit="1" customWidth="1"/>
    <col min="14141" max="14336" width="9.140625" style="23"/>
    <col min="14337" max="14337" width="44" style="23" bestFit="1" customWidth="1"/>
    <col min="14338" max="14338" width="25.7109375" style="23" bestFit="1" customWidth="1"/>
    <col min="14339" max="14339" width="31.42578125" style="23" bestFit="1" customWidth="1"/>
    <col min="14340" max="14340" width="13.5703125" style="23" bestFit="1" customWidth="1"/>
    <col min="14341" max="14395" width="11.42578125" style="23" bestFit="1" customWidth="1"/>
    <col min="14396" max="14396" width="5.42578125" style="23" bestFit="1" customWidth="1"/>
    <col min="14397" max="14592" width="9.140625" style="23"/>
    <col min="14593" max="14593" width="44" style="23" bestFit="1" customWidth="1"/>
    <col min="14594" max="14594" width="25.7109375" style="23" bestFit="1" customWidth="1"/>
    <col min="14595" max="14595" width="31.42578125" style="23" bestFit="1" customWidth="1"/>
    <col min="14596" max="14596" width="13.5703125" style="23" bestFit="1" customWidth="1"/>
    <col min="14597" max="14651" width="11.42578125" style="23" bestFit="1" customWidth="1"/>
    <col min="14652" max="14652" width="5.42578125" style="23" bestFit="1" customWidth="1"/>
    <col min="14653" max="14848" width="9.140625" style="23"/>
    <col min="14849" max="14849" width="44" style="23" bestFit="1" customWidth="1"/>
    <col min="14850" max="14850" width="25.7109375" style="23" bestFit="1" customWidth="1"/>
    <col min="14851" max="14851" width="31.42578125" style="23" bestFit="1" customWidth="1"/>
    <col min="14852" max="14852" width="13.5703125" style="23" bestFit="1" customWidth="1"/>
    <col min="14853" max="14907" width="11.42578125" style="23" bestFit="1" customWidth="1"/>
    <col min="14908" max="14908" width="5.42578125" style="23" bestFit="1" customWidth="1"/>
    <col min="14909" max="15104" width="9.140625" style="23"/>
    <col min="15105" max="15105" width="44" style="23" bestFit="1" customWidth="1"/>
    <col min="15106" max="15106" width="25.7109375" style="23" bestFit="1" customWidth="1"/>
    <col min="15107" max="15107" width="31.42578125" style="23" bestFit="1" customWidth="1"/>
    <col min="15108" max="15108" width="13.5703125" style="23" bestFit="1" customWidth="1"/>
    <col min="15109" max="15163" width="11.42578125" style="23" bestFit="1" customWidth="1"/>
    <col min="15164" max="15164" width="5.42578125" style="23" bestFit="1" customWidth="1"/>
    <col min="15165" max="15360" width="9.140625" style="23"/>
    <col min="15361" max="15361" width="44" style="23" bestFit="1" customWidth="1"/>
    <col min="15362" max="15362" width="25.7109375" style="23" bestFit="1" customWidth="1"/>
    <col min="15363" max="15363" width="31.42578125" style="23" bestFit="1" customWidth="1"/>
    <col min="15364" max="15364" width="13.5703125" style="23" bestFit="1" customWidth="1"/>
    <col min="15365" max="15419" width="11.42578125" style="23" bestFit="1" customWidth="1"/>
    <col min="15420" max="15420" width="5.42578125" style="23" bestFit="1" customWidth="1"/>
    <col min="15421" max="15616" width="9.140625" style="23"/>
    <col min="15617" max="15617" width="44" style="23" bestFit="1" customWidth="1"/>
    <col min="15618" max="15618" width="25.7109375" style="23" bestFit="1" customWidth="1"/>
    <col min="15619" max="15619" width="31.42578125" style="23" bestFit="1" customWidth="1"/>
    <col min="15620" max="15620" width="13.5703125" style="23" bestFit="1" customWidth="1"/>
    <col min="15621" max="15675" width="11.42578125" style="23" bestFit="1" customWidth="1"/>
    <col min="15676" max="15676" width="5.42578125" style="23" bestFit="1" customWidth="1"/>
    <col min="15677" max="15872" width="9.140625" style="23"/>
    <col min="15873" max="15873" width="44" style="23" bestFit="1" customWidth="1"/>
    <col min="15874" max="15874" width="25.7109375" style="23" bestFit="1" customWidth="1"/>
    <col min="15875" max="15875" width="31.42578125" style="23" bestFit="1" customWidth="1"/>
    <col min="15876" max="15876" width="13.5703125" style="23" bestFit="1" customWidth="1"/>
    <col min="15877" max="15931" width="11.42578125" style="23" bestFit="1" customWidth="1"/>
    <col min="15932" max="15932" width="5.42578125" style="23" bestFit="1" customWidth="1"/>
    <col min="15933" max="16128" width="9.140625" style="23"/>
    <col min="16129" max="16129" width="44" style="23" bestFit="1" customWidth="1"/>
    <col min="16130" max="16130" width="25.7109375" style="23" bestFit="1" customWidth="1"/>
    <col min="16131" max="16131" width="31.42578125" style="23" bestFit="1" customWidth="1"/>
    <col min="16132" max="16132" width="13.5703125" style="23" bestFit="1" customWidth="1"/>
    <col min="16133" max="16187" width="11.42578125" style="23" bestFit="1" customWidth="1"/>
    <col min="16188" max="16188" width="5.42578125" style="23" bestFit="1" customWidth="1"/>
    <col min="16189" max="16384" width="9.140625" style="23"/>
  </cols>
  <sheetData>
    <row r="1" spans="1:62" ht="15" x14ac:dyDescent="0.25">
      <c r="A1" s="276" t="s">
        <v>20</v>
      </c>
      <c r="B1" s="276" t="s">
        <v>21</v>
      </c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  <c r="AE1" s="276"/>
      <c r="AF1" s="276"/>
      <c r="AG1" s="276"/>
      <c r="AH1" s="276"/>
      <c r="AI1" s="276"/>
      <c r="AJ1" s="276"/>
      <c r="AK1" s="276"/>
      <c r="AL1" s="276"/>
      <c r="AM1" s="276"/>
      <c r="AN1" s="276"/>
      <c r="AO1" s="276"/>
      <c r="AP1" s="276"/>
      <c r="AQ1" s="276"/>
      <c r="AR1" s="276"/>
      <c r="AS1" s="276"/>
      <c r="AT1" s="276"/>
      <c r="AU1" s="276"/>
      <c r="AV1" s="276"/>
      <c r="AW1" s="276"/>
      <c r="AX1" s="276"/>
      <c r="AY1" s="276"/>
      <c r="AZ1" s="276"/>
      <c r="BA1" s="276"/>
      <c r="BB1" s="276"/>
      <c r="BC1" s="276"/>
      <c r="BD1" s="276"/>
      <c r="BE1" s="276"/>
      <c r="BF1" s="276"/>
      <c r="BG1" s="276"/>
      <c r="BH1" s="276"/>
      <c r="BI1" s="276"/>
      <c r="BJ1" s="276"/>
    </row>
    <row r="2" spans="1:62" ht="15" x14ac:dyDescent="0.25">
      <c r="A2" s="276" t="s">
        <v>22</v>
      </c>
      <c r="B2" s="277">
        <v>43091</v>
      </c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  <c r="AJ2" s="276"/>
      <c r="AK2" s="276"/>
      <c r="AL2" s="276"/>
      <c r="AM2" s="276"/>
      <c r="AN2" s="276"/>
      <c r="AO2" s="276"/>
      <c r="AP2" s="276"/>
      <c r="AQ2" s="276"/>
      <c r="AR2" s="276"/>
      <c r="AS2" s="276"/>
      <c r="AT2" s="276"/>
      <c r="AU2" s="276"/>
      <c r="AV2" s="276"/>
      <c r="AW2" s="276"/>
      <c r="AX2" s="276"/>
      <c r="AY2" s="276"/>
      <c r="AZ2" s="276"/>
      <c r="BA2" s="276"/>
      <c r="BB2" s="276"/>
      <c r="BC2" s="276"/>
      <c r="BD2" s="276"/>
      <c r="BE2" s="276"/>
      <c r="BF2" s="276"/>
      <c r="BG2" s="276"/>
      <c r="BH2" s="276"/>
      <c r="BI2" s="276"/>
      <c r="BJ2" s="276"/>
    </row>
    <row r="4" spans="1:62" ht="15" x14ac:dyDescent="0.25">
      <c r="A4" s="276" t="s">
        <v>23</v>
      </c>
      <c r="B4" s="276" t="s">
        <v>24</v>
      </c>
      <c r="C4" s="276" t="s">
        <v>25</v>
      </c>
      <c r="D4" s="276" t="s">
        <v>26</v>
      </c>
      <c r="E4" s="276" t="s">
        <v>27</v>
      </c>
      <c r="F4" s="276" t="s">
        <v>28</v>
      </c>
      <c r="G4" s="276" t="s">
        <v>29</v>
      </c>
      <c r="H4" s="276" t="s">
        <v>30</v>
      </c>
      <c r="I4" s="276" t="s">
        <v>31</v>
      </c>
      <c r="J4" s="276" t="s">
        <v>32</v>
      </c>
      <c r="K4" s="276" t="s">
        <v>33</v>
      </c>
      <c r="L4" s="276" t="s">
        <v>34</v>
      </c>
      <c r="M4" s="276" t="s">
        <v>35</v>
      </c>
      <c r="N4" s="276" t="s">
        <v>36</v>
      </c>
      <c r="O4" s="276" t="s">
        <v>37</v>
      </c>
      <c r="P4" s="276" t="s">
        <v>38</v>
      </c>
      <c r="Q4" s="276" t="s">
        <v>39</v>
      </c>
      <c r="R4" s="276" t="s">
        <v>40</v>
      </c>
      <c r="S4" s="276" t="s">
        <v>41</v>
      </c>
      <c r="T4" s="276" t="s">
        <v>42</v>
      </c>
      <c r="U4" s="276" t="s">
        <v>43</v>
      </c>
      <c r="V4" s="276" t="s">
        <v>44</v>
      </c>
      <c r="W4" s="276" t="s">
        <v>45</v>
      </c>
      <c r="X4" s="276" t="s">
        <v>46</v>
      </c>
      <c r="Y4" s="276" t="s">
        <v>47</v>
      </c>
      <c r="Z4" s="276" t="s">
        <v>48</v>
      </c>
      <c r="AA4" s="276" t="s">
        <v>49</v>
      </c>
      <c r="AB4" s="276" t="s">
        <v>50</v>
      </c>
      <c r="AC4" s="276" t="s">
        <v>51</v>
      </c>
      <c r="AD4" s="276" t="s">
        <v>52</v>
      </c>
      <c r="AE4" s="276" t="s">
        <v>53</v>
      </c>
      <c r="AF4" s="276" t="s">
        <v>54</v>
      </c>
      <c r="AG4" s="276" t="s">
        <v>55</v>
      </c>
      <c r="AH4" s="276" t="s">
        <v>56</v>
      </c>
      <c r="AI4" s="276" t="s">
        <v>57</v>
      </c>
      <c r="AJ4" s="276" t="s">
        <v>58</v>
      </c>
      <c r="AK4" s="276" t="s">
        <v>59</v>
      </c>
      <c r="AL4" s="276" t="s">
        <v>60</v>
      </c>
      <c r="AM4" s="276" t="s">
        <v>61</v>
      </c>
      <c r="AN4" s="276" t="s">
        <v>62</v>
      </c>
      <c r="AO4" s="276" t="s">
        <v>63</v>
      </c>
      <c r="AP4" s="276" t="s">
        <v>64</v>
      </c>
      <c r="AQ4" s="276" t="s">
        <v>65</v>
      </c>
      <c r="AR4" s="276" t="s">
        <v>66</v>
      </c>
      <c r="AS4" s="276" t="s">
        <v>67</v>
      </c>
      <c r="AT4" s="276" t="s">
        <v>68</v>
      </c>
      <c r="AU4" s="276" t="s">
        <v>69</v>
      </c>
      <c r="AV4" s="276" t="s">
        <v>70</v>
      </c>
      <c r="AW4" s="276" t="s">
        <v>71</v>
      </c>
      <c r="AX4" s="276" t="s">
        <v>72</v>
      </c>
      <c r="AY4" s="276" t="s">
        <v>73</v>
      </c>
      <c r="AZ4" s="276" t="s">
        <v>74</v>
      </c>
      <c r="BA4" s="276" t="s">
        <v>75</v>
      </c>
      <c r="BB4" s="276" t="s">
        <v>76</v>
      </c>
      <c r="BC4" s="276" t="s">
        <v>77</v>
      </c>
      <c r="BD4" s="276" t="s">
        <v>78</v>
      </c>
      <c r="BE4" s="276" t="s">
        <v>79</v>
      </c>
      <c r="BF4" s="276" t="s">
        <v>80</v>
      </c>
      <c r="BG4" s="276" t="s">
        <v>81</v>
      </c>
      <c r="BH4" s="276" t="s">
        <v>82</v>
      </c>
      <c r="BI4" s="276" t="s">
        <v>792</v>
      </c>
      <c r="BJ4" s="276" t="s">
        <v>827</v>
      </c>
    </row>
    <row r="5" spans="1:62" ht="15" x14ac:dyDescent="0.25">
      <c r="A5" s="276" t="s">
        <v>83</v>
      </c>
      <c r="B5" s="276" t="s">
        <v>84</v>
      </c>
      <c r="C5" s="276" t="s">
        <v>579</v>
      </c>
      <c r="D5" s="276" t="s">
        <v>580</v>
      </c>
      <c r="E5" s="276">
        <v>4.82</v>
      </c>
      <c r="F5" s="276">
        <v>4.6550000000000002</v>
      </c>
      <c r="G5" s="276">
        <v>4.4710000000000001</v>
      </c>
      <c r="H5" s="276">
        <v>4.2709999999999999</v>
      </c>
      <c r="I5" s="276">
        <v>4.0590000000000002</v>
      </c>
      <c r="J5" s="276">
        <v>3.8420000000000001</v>
      </c>
      <c r="K5" s="276">
        <v>3.625</v>
      </c>
      <c r="L5" s="276">
        <v>3.4169999999999998</v>
      </c>
      <c r="M5" s="276">
        <v>3.226</v>
      </c>
      <c r="N5" s="276">
        <v>3.0539999999999998</v>
      </c>
      <c r="O5" s="276">
        <v>2.9079999999999999</v>
      </c>
      <c r="P5" s="276">
        <v>2.7879999999999998</v>
      </c>
      <c r="Q5" s="276">
        <v>2.6909999999999998</v>
      </c>
      <c r="R5" s="276">
        <v>2.613</v>
      </c>
      <c r="S5" s="276">
        <v>2.552</v>
      </c>
      <c r="T5" s="276">
        <v>2.5059999999999998</v>
      </c>
      <c r="U5" s="276">
        <v>2.472</v>
      </c>
      <c r="V5" s="276">
        <v>2.4460000000000002</v>
      </c>
      <c r="W5" s="276">
        <v>2.4249999999999998</v>
      </c>
      <c r="X5" s="276">
        <v>2.4079999999999999</v>
      </c>
      <c r="Y5" s="276">
        <v>2.3919999999999999</v>
      </c>
      <c r="Z5" s="276">
        <v>2.3769999999999998</v>
      </c>
      <c r="AA5" s="276">
        <v>2.3639999999999999</v>
      </c>
      <c r="AB5" s="276">
        <v>2.3530000000000002</v>
      </c>
      <c r="AC5" s="276">
        <v>2.3420000000000001</v>
      </c>
      <c r="AD5" s="276">
        <v>2.3319999999999999</v>
      </c>
      <c r="AE5" s="276">
        <v>2.3199999999999998</v>
      </c>
      <c r="AF5" s="276">
        <v>2.3069999999999999</v>
      </c>
      <c r="AG5" s="276">
        <v>2.2909999999999999</v>
      </c>
      <c r="AH5" s="276">
        <v>2.2719999999999998</v>
      </c>
      <c r="AI5" s="276">
        <v>2.2490000000000001</v>
      </c>
      <c r="AJ5" s="276">
        <v>2.2210000000000001</v>
      </c>
      <c r="AK5" s="276">
        <v>2.1869999999999998</v>
      </c>
      <c r="AL5" s="276">
        <v>2.149</v>
      </c>
      <c r="AM5" s="276">
        <v>2.1080000000000001</v>
      </c>
      <c r="AN5" s="276">
        <v>2.0640000000000001</v>
      </c>
      <c r="AO5" s="276">
        <v>2.0209999999999999</v>
      </c>
      <c r="AP5" s="276">
        <v>1.978</v>
      </c>
      <c r="AQ5" s="276">
        <v>1.9390000000000001</v>
      </c>
      <c r="AR5" s="276">
        <v>1.903</v>
      </c>
      <c r="AS5" s="276">
        <v>1.8720000000000001</v>
      </c>
      <c r="AT5" s="276">
        <v>1.8460000000000001</v>
      </c>
      <c r="AU5" s="276">
        <v>1.823</v>
      </c>
      <c r="AV5" s="276">
        <v>1.8029999999999999</v>
      </c>
      <c r="AW5" s="276">
        <v>1.7869999999999999</v>
      </c>
      <c r="AX5" s="276">
        <v>1.774</v>
      </c>
      <c r="AY5" s="276">
        <v>1.766</v>
      </c>
      <c r="AZ5" s="276">
        <v>1.7629999999999999</v>
      </c>
      <c r="BA5" s="276">
        <v>1.764</v>
      </c>
      <c r="BB5" s="276">
        <v>1.7689999999999999</v>
      </c>
      <c r="BC5" s="276">
        <v>1.776</v>
      </c>
      <c r="BD5" s="276">
        <v>1.7829999999999999</v>
      </c>
      <c r="BE5" s="276">
        <v>1.7909999999999999</v>
      </c>
      <c r="BF5" s="276">
        <v>1.796</v>
      </c>
      <c r="BG5" s="276">
        <v>1.8</v>
      </c>
      <c r="BH5" s="276">
        <v>1.8009999999999999</v>
      </c>
      <c r="BI5" s="276"/>
      <c r="BJ5" s="276"/>
    </row>
    <row r="6" spans="1:62" ht="15" x14ac:dyDescent="0.25">
      <c r="A6" s="276" t="s">
        <v>89</v>
      </c>
      <c r="B6" s="276" t="s">
        <v>90</v>
      </c>
      <c r="C6" s="276" t="s">
        <v>579</v>
      </c>
      <c r="D6" s="276" t="s">
        <v>580</v>
      </c>
      <c r="E6" s="276">
        <v>7.45</v>
      </c>
      <c r="F6" s="276">
        <v>7.45</v>
      </c>
      <c r="G6" s="276">
        <v>7.45</v>
      </c>
      <c r="H6" s="276">
        <v>7.45</v>
      </c>
      <c r="I6" s="276">
        <v>7.45</v>
      </c>
      <c r="J6" s="276">
        <v>7.45</v>
      </c>
      <c r="K6" s="276">
        <v>7.45</v>
      </c>
      <c r="L6" s="276">
        <v>7.45</v>
      </c>
      <c r="M6" s="276">
        <v>7.45</v>
      </c>
      <c r="N6" s="276">
        <v>7.45</v>
      </c>
      <c r="O6" s="276">
        <v>7.45</v>
      </c>
      <c r="P6" s="276">
        <v>7.45</v>
      </c>
      <c r="Q6" s="276">
        <v>7.45</v>
      </c>
      <c r="R6" s="276">
        <v>7.45</v>
      </c>
      <c r="S6" s="276">
        <v>7.45</v>
      </c>
      <c r="T6" s="276">
        <v>7.45</v>
      </c>
      <c r="U6" s="276">
        <v>7.45</v>
      </c>
      <c r="V6" s="276">
        <v>7.4489999999999998</v>
      </c>
      <c r="W6" s="276">
        <v>7.4489999999999998</v>
      </c>
      <c r="X6" s="276">
        <v>7.4489999999999998</v>
      </c>
      <c r="Y6" s="276">
        <v>7.4489999999999998</v>
      </c>
      <c r="Z6" s="276">
        <v>7.4489999999999998</v>
      </c>
      <c r="AA6" s="276">
        <v>7.45</v>
      </c>
      <c r="AB6" s="276">
        <v>7.452</v>
      </c>
      <c r="AC6" s="276">
        <v>7.4550000000000001</v>
      </c>
      <c r="AD6" s="276">
        <v>7.4580000000000002</v>
      </c>
      <c r="AE6" s="276">
        <v>7.46</v>
      </c>
      <c r="AF6" s="276">
        <v>7.4610000000000003</v>
      </c>
      <c r="AG6" s="276">
        <v>7.4610000000000003</v>
      </c>
      <c r="AH6" s="276">
        <v>7.4610000000000003</v>
      </c>
      <c r="AI6" s="276">
        <v>7.4660000000000002</v>
      </c>
      <c r="AJ6" s="276">
        <v>7.4790000000000001</v>
      </c>
      <c r="AK6" s="276">
        <v>7.5019999999999998</v>
      </c>
      <c r="AL6" s="276">
        <v>7.5350000000000001</v>
      </c>
      <c r="AM6" s="276">
        <v>7.5720000000000001</v>
      </c>
      <c r="AN6" s="276">
        <v>7.6059999999999999</v>
      </c>
      <c r="AO6" s="276">
        <v>7.63</v>
      </c>
      <c r="AP6" s="276">
        <v>7.6349999999999998</v>
      </c>
      <c r="AQ6" s="276">
        <v>7.6159999999999997</v>
      </c>
      <c r="AR6" s="276">
        <v>7.569</v>
      </c>
      <c r="AS6" s="276">
        <v>7.4939999999999998</v>
      </c>
      <c r="AT6" s="276">
        <v>7.3920000000000003</v>
      </c>
      <c r="AU6" s="276">
        <v>7.2709999999999999</v>
      </c>
      <c r="AV6" s="276">
        <v>7.1360000000000001</v>
      </c>
      <c r="AW6" s="276">
        <v>6.9880000000000004</v>
      </c>
      <c r="AX6" s="276">
        <v>6.827</v>
      </c>
      <c r="AY6" s="276">
        <v>6.6509999999999998</v>
      </c>
      <c r="AZ6" s="276">
        <v>6.46</v>
      </c>
      <c r="BA6" s="276">
        <v>6.2539999999999996</v>
      </c>
      <c r="BB6" s="276">
        <v>6.0380000000000003</v>
      </c>
      <c r="BC6" s="276">
        <v>5.8159999999999998</v>
      </c>
      <c r="BD6" s="276">
        <v>5.5949999999999998</v>
      </c>
      <c r="BE6" s="276">
        <v>5.38</v>
      </c>
      <c r="BF6" s="276">
        <v>5.1740000000000004</v>
      </c>
      <c r="BG6" s="276">
        <v>4.9809999999999999</v>
      </c>
      <c r="BH6" s="276">
        <v>4.8019999999999996</v>
      </c>
      <c r="BI6" s="276"/>
      <c r="BJ6" s="276"/>
    </row>
    <row r="7" spans="1:62" ht="15" x14ac:dyDescent="0.25">
      <c r="A7" s="276" t="s">
        <v>91</v>
      </c>
      <c r="B7" s="276" t="s">
        <v>92</v>
      </c>
      <c r="C7" s="276" t="s">
        <v>579</v>
      </c>
      <c r="D7" s="276" t="s">
        <v>580</v>
      </c>
      <c r="E7" s="276">
        <v>7.4779999999999998</v>
      </c>
      <c r="F7" s="276">
        <v>7.524</v>
      </c>
      <c r="G7" s="276">
        <v>7.5629999999999997</v>
      </c>
      <c r="H7" s="276">
        <v>7.5919999999999996</v>
      </c>
      <c r="I7" s="276">
        <v>7.6109999999999998</v>
      </c>
      <c r="J7" s="276">
        <v>7.6189999999999998</v>
      </c>
      <c r="K7" s="276">
        <v>7.6180000000000003</v>
      </c>
      <c r="L7" s="276">
        <v>7.6130000000000004</v>
      </c>
      <c r="M7" s="276">
        <v>7.6079999999999997</v>
      </c>
      <c r="N7" s="276">
        <v>7.6040000000000001</v>
      </c>
      <c r="O7" s="276">
        <v>7.601</v>
      </c>
      <c r="P7" s="276">
        <v>7.6029999999999998</v>
      </c>
      <c r="Q7" s="276">
        <v>7.6059999999999999</v>
      </c>
      <c r="R7" s="276">
        <v>7.6109999999999998</v>
      </c>
      <c r="S7" s="276">
        <v>7.6139999999999999</v>
      </c>
      <c r="T7" s="276">
        <v>7.6150000000000002</v>
      </c>
      <c r="U7" s="276">
        <v>7.609</v>
      </c>
      <c r="V7" s="276">
        <v>7.5940000000000003</v>
      </c>
      <c r="W7" s="276">
        <v>7.5709999999999997</v>
      </c>
      <c r="X7" s="276">
        <v>7.54</v>
      </c>
      <c r="Y7" s="276">
        <v>7.5039999999999996</v>
      </c>
      <c r="Z7" s="276">
        <v>7.4690000000000003</v>
      </c>
      <c r="AA7" s="276">
        <v>7.4379999999999997</v>
      </c>
      <c r="AB7" s="276">
        <v>7.4130000000000003</v>
      </c>
      <c r="AC7" s="276">
        <v>7.3940000000000001</v>
      </c>
      <c r="AD7" s="276">
        <v>7.38</v>
      </c>
      <c r="AE7" s="276">
        <v>7.3659999999999997</v>
      </c>
      <c r="AF7" s="276">
        <v>7.3490000000000002</v>
      </c>
      <c r="AG7" s="276">
        <v>7.3239999999999998</v>
      </c>
      <c r="AH7" s="276">
        <v>7.2910000000000004</v>
      </c>
      <c r="AI7" s="276">
        <v>7.2469999999999999</v>
      </c>
      <c r="AJ7" s="276">
        <v>7.1929999999999996</v>
      </c>
      <c r="AK7" s="276">
        <v>7.13</v>
      </c>
      <c r="AL7" s="276">
        <v>7.0629999999999997</v>
      </c>
      <c r="AM7" s="276">
        <v>6.992</v>
      </c>
      <c r="AN7" s="276">
        <v>6.9219999999999997</v>
      </c>
      <c r="AO7" s="276">
        <v>6.8540000000000001</v>
      </c>
      <c r="AP7" s="276">
        <v>6.7910000000000004</v>
      </c>
      <c r="AQ7" s="276">
        <v>6.734</v>
      </c>
      <c r="AR7" s="276">
        <v>6.6829999999999998</v>
      </c>
      <c r="AS7" s="276">
        <v>6.6390000000000002</v>
      </c>
      <c r="AT7" s="276">
        <v>6.6020000000000003</v>
      </c>
      <c r="AU7" s="276">
        <v>6.5679999999999996</v>
      </c>
      <c r="AV7" s="276">
        <v>6.5359999999999996</v>
      </c>
      <c r="AW7" s="276">
        <v>6.5019999999999998</v>
      </c>
      <c r="AX7" s="276">
        <v>6.4649999999999999</v>
      </c>
      <c r="AY7" s="276">
        <v>6.42</v>
      </c>
      <c r="AZ7" s="276">
        <v>6.3680000000000003</v>
      </c>
      <c r="BA7" s="276">
        <v>6.3070000000000004</v>
      </c>
      <c r="BB7" s="276">
        <v>6.2380000000000004</v>
      </c>
      <c r="BC7" s="276">
        <v>6.1619999999999999</v>
      </c>
      <c r="BD7" s="276">
        <v>6.0819999999999999</v>
      </c>
      <c r="BE7" s="276">
        <v>6</v>
      </c>
      <c r="BF7" s="276">
        <v>5.92</v>
      </c>
      <c r="BG7" s="276">
        <v>5.8410000000000002</v>
      </c>
      <c r="BH7" s="276">
        <v>5.766</v>
      </c>
      <c r="BI7" s="276"/>
      <c r="BJ7" s="276"/>
    </row>
    <row r="8" spans="1:62" ht="15" x14ac:dyDescent="0.25">
      <c r="A8" s="276" t="s">
        <v>93</v>
      </c>
      <c r="B8" s="276" t="s">
        <v>94</v>
      </c>
      <c r="C8" s="276" t="s">
        <v>579</v>
      </c>
      <c r="D8" s="276" t="s">
        <v>580</v>
      </c>
      <c r="E8" s="276">
        <v>6.4889999999999999</v>
      </c>
      <c r="F8" s="276">
        <v>6.4009999999999998</v>
      </c>
      <c r="G8" s="276">
        <v>6.282</v>
      </c>
      <c r="H8" s="276">
        <v>6.133</v>
      </c>
      <c r="I8" s="276">
        <v>5.96</v>
      </c>
      <c r="J8" s="276">
        <v>5.7729999999999997</v>
      </c>
      <c r="K8" s="276">
        <v>5.5810000000000004</v>
      </c>
      <c r="L8" s="276">
        <v>5.3940000000000001</v>
      </c>
      <c r="M8" s="276">
        <v>5.218</v>
      </c>
      <c r="N8" s="276">
        <v>5.0570000000000004</v>
      </c>
      <c r="O8" s="276">
        <v>4.91</v>
      </c>
      <c r="P8" s="276">
        <v>4.7750000000000004</v>
      </c>
      <c r="Q8" s="276">
        <v>4.6420000000000003</v>
      </c>
      <c r="R8" s="276">
        <v>4.5090000000000003</v>
      </c>
      <c r="S8" s="276">
        <v>4.3730000000000002</v>
      </c>
      <c r="T8" s="276">
        <v>4.2350000000000003</v>
      </c>
      <c r="U8" s="276">
        <v>4.0990000000000002</v>
      </c>
      <c r="V8" s="276">
        <v>3.9660000000000002</v>
      </c>
      <c r="W8" s="276">
        <v>3.8410000000000002</v>
      </c>
      <c r="X8" s="276">
        <v>3.7250000000000001</v>
      </c>
      <c r="Y8" s="276">
        <v>3.621</v>
      </c>
      <c r="Z8" s="276">
        <v>3.53</v>
      </c>
      <c r="AA8" s="276">
        <v>3.452</v>
      </c>
      <c r="AB8" s="276">
        <v>3.383</v>
      </c>
      <c r="AC8" s="276">
        <v>3.323</v>
      </c>
      <c r="AD8" s="276">
        <v>3.2690000000000001</v>
      </c>
      <c r="AE8" s="276">
        <v>3.2170000000000001</v>
      </c>
      <c r="AF8" s="276">
        <v>3.1640000000000001</v>
      </c>
      <c r="AG8" s="276">
        <v>3.1080000000000001</v>
      </c>
      <c r="AH8" s="276">
        <v>3.0459999999999998</v>
      </c>
      <c r="AI8" s="276">
        <v>2.9780000000000002</v>
      </c>
      <c r="AJ8" s="276">
        <v>2.9049999999999998</v>
      </c>
      <c r="AK8" s="276">
        <v>2.8290000000000002</v>
      </c>
      <c r="AL8" s="276">
        <v>2.7509999999999999</v>
      </c>
      <c r="AM8" s="276">
        <v>2.6720000000000002</v>
      </c>
      <c r="AN8" s="276">
        <v>2.5910000000000002</v>
      </c>
      <c r="AO8" s="276">
        <v>2.5070000000000001</v>
      </c>
      <c r="AP8" s="276">
        <v>2.4220000000000002</v>
      </c>
      <c r="AQ8" s="276">
        <v>2.3340000000000001</v>
      </c>
      <c r="AR8" s="276">
        <v>2.246</v>
      </c>
      <c r="AS8" s="276">
        <v>2.157</v>
      </c>
      <c r="AT8" s="276">
        <v>2.0680000000000001</v>
      </c>
      <c r="AU8" s="276">
        <v>1.9810000000000001</v>
      </c>
      <c r="AV8" s="276">
        <v>1.897</v>
      </c>
      <c r="AW8" s="276">
        <v>1.821</v>
      </c>
      <c r="AX8" s="276">
        <v>1.754</v>
      </c>
      <c r="AY8" s="276">
        <v>1.7030000000000001</v>
      </c>
      <c r="AZ8" s="276">
        <v>1.6679999999999999</v>
      </c>
      <c r="BA8" s="276">
        <v>1.65</v>
      </c>
      <c r="BB8" s="276">
        <v>1.6459999999999999</v>
      </c>
      <c r="BC8" s="276">
        <v>1.653</v>
      </c>
      <c r="BD8" s="276">
        <v>1.6679999999999999</v>
      </c>
      <c r="BE8" s="276">
        <v>1.6850000000000001</v>
      </c>
      <c r="BF8" s="276">
        <v>1.7</v>
      </c>
      <c r="BG8" s="276">
        <v>1.71</v>
      </c>
      <c r="BH8" s="276">
        <v>1.714</v>
      </c>
      <c r="BI8" s="276"/>
      <c r="BJ8" s="276"/>
    </row>
    <row r="9" spans="1:62" ht="15" x14ac:dyDescent="0.25">
      <c r="A9" s="276" t="s">
        <v>87</v>
      </c>
      <c r="B9" s="276" t="s">
        <v>88</v>
      </c>
      <c r="C9" s="276" t="s">
        <v>579</v>
      </c>
      <c r="D9" s="276" t="s">
        <v>580</v>
      </c>
      <c r="E9" s="276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6"/>
      <c r="S9" s="276"/>
      <c r="T9" s="276"/>
      <c r="U9" s="276"/>
      <c r="V9" s="276"/>
      <c r="W9" s="276"/>
      <c r="X9" s="276"/>
      <c r="Y9" s="276"/>
      <c r="Z9" s="276"/>
      <c r="AA9" s="276"/>
      <c r="AB9" s="276"/>
      <c r="AC9" s="276"/>
      <c r="AD9" s="276"/>
      <c r="AE9" s="276"/>
      <c r="AF9" s="276"/>
      <c r="AG9" s="276"/>
      <c r="AH9" s="276"/>
      <c r="AI9" s="276"/>
      <c r="AJ9" s="276"/>
      <c r="AK9" s="276"/>
      <c r="AL9" s="276"/>
      <c r="AM9" s="276"/>
      <c r="AN9" s="276"/>
      <c r="AO9" s="276"/>
      <c r="AP9" s="276"/>
      <c r="AQ9" s="276"/>
      <c r="AR9" s="276"/>
      <c r="AS9" s="276"/>
      <c r="AT9" s="276"/>
      <c r="AU9" s="276"/>
      <c r="AV9" s="276"/>
      <c r="AW9" s="276"/>
      <c r="AX9" s="276"/>
      <c r="AY9" s="276">
        <v>1.24</v>
      </c>
      <c r="AZ9" s="276">
        <v>1.18</v>
      </c>
      <c r="BA9" s="276">
        <v>1.25</v>
      </c>
      <c r="BB9" s="276">
        <v>1.19</v>
      </c>
      <c r="BC9" s="276">
        <v>1.27</v>
      </c>
      <c r="BD9" s="276"/>
      <c r="BE9" s="276"/>
      <c r="BF9" s="276"/>
      <c r="BG9" s="276"/>
      <c r="BH9" s="276"/>
      <c r="BI9" s="276"/>
      <c r="BJ9" s="276"/>
    </row>
    <row r="10" spans="1:62" ht="15" x14ac:dyDescent="0.25">
      <c r="A10" s="276" t="s">
        <v>95</v>
      </c>
      <c r="B10" s="276" t="s">
        <v>96</v>
      </c>
      <c r="C10" s="276" t="s">
        <v>579</v>
      </c>
      <c r="D10" s="276" t="s">
        <v>580</v>
      </c>
      <c r="E10" s="276">
        <v>6.948746670818978</v>
      </c>
      <c r="F10" s="276">
        <v>6.9713700453960774</v>
      </c>
      <c r="G10" s="276">
        <v>6.9923495210464228</v>
      </c>
      <c r="H10" s="276">
        <v>7.0092646735497235</v>
      </c>
      <c r="I10" s="276">
        <v>7.0201050423030633</v>
      </c>
      <c r="J10" s="276">
        <v>7.023159359353242</v>
      </c>
      <c r="K10" s="276">
        <v>7.0158237764398841</v>
      </c>
      <c r="L10" s="276">
        <v>6.9986281976082285</v>
      </c>
      <c r="M10" s="276">
        <v>6.9722049545601799</v>
      </c>
      <c r="N10" s="276">
        <v>6.9361107388032348</v>
      </c>
      <c r="O10" s="276">
        <v>6.8919750228101586</v>
      </c>
      <c r="P10" s="276">
        <v>6.8419810121532425</v>
      </c>
      <c r="Q10" s="276">
        <v>6.7889412934976683</v>
      </c>
      <c r="R10" s="276">
        <v>6.7352160179529275</v>
      </c>
      <c r="S10" s="276">
        <v>6.6820122564031701</v>
      </c>
      <c r="T10" s="276">
        <v>6.6298746960055253</v>
      </c>
      <c r="U10" s="276">
        <v>6.5777911173892765</v>
      </c>
      <c r="V10" s="276">
        <v>6.5242998398271572</v>
      </c>
      <c r="W10" s="276">
        <v>6.4669519073094426</v>
      </c>
      <c r="X10" s="276">
        <v>6.404073590052012</v>
      </c>
      <c r="Y10" s="276">
        <v>6.3357556105078183</v>
      </c>
      <c r="Z10" s="276">
        <v>6.2603704991035958</v>
      </c>
      <c r="AA10" s="276">
        <v>6.1789561961580697</v>
      </c>
      <c r="AB10" s="276">
        <v>6.0902733151834489</v>
      </c>
      <c r="AC10" s="276">
        <v>5.994150414403598</v>
      </c>
      <c r="AD10" s="276">
        <v>5.8887245344969195</v>
      </c>
      <c r="AE10" s="276">
        <v>5.7702484493717332</v>
      </c>
      <c r="AF10" s="276">
        <v>5.6401182994575612</v>
      </c>
      <c r="AG10" s="276">
        <v>5.4993880024065547</v>
      </c>
      <c r="AH10" s="276">
        <v>5.3495054419293329</v>
      </c>
      <c r="AI10" s="276">
        <v>5.2061922994043162</v>
      </c>
      <c r="AJ10" s="276">
        <v>5.0455184086481042</v>
      </c>
      <c r="AK10" s="276">
        <v>4.9018785244997023</v>
      </c>
      <c r="AL10" s="276">
        <v>4.7371339810724056</v>
      </c>
      <c r="AM10" s="276">
        <v>4.5758055337001933</v>
      </c>
      <c r="AN10" s="276">
        <v>4.4106930901406338</v>
      </c>
      <c r="AO10" s="276">
        <v>4.2678180852556578</v>
      </c>
      <c r="AP10" s="276">
        <v>4.135882231104719</v>
      </c>
      <c r="AQ10" s="276">
        <v>4.0158821473148167</v>
      </c>
      <c r="AR10" s="276">
        <v>3.9091088679173644</v>
      </c>
      <c r="AS10" s="276">
        <v>3.8162257524920848</v>
      </c>
      <c r="AT10" s="276">
        <v>3.7361411930828763</v>
      </c>
      <c r="AU10" s="276">
        <v>3.667374625626612</v>
      </c>
      <c r="AV10" s="276">
        <v>3.6089117664141197</v>
      </c>
      <c r="AW10" s="276">
        <v>3.5597601324097967</v>
      </c>
      <c r="AX10" s="276">
        <v>3.5210015441672344</v>
      </c>
      <c r="AY10" s="276">
        <v>3.4933509847659052</v>
      </c>
      <c r="AZ10" s="276">
        <v>3.4768049523608631</v>
      </c>
      <c r="BA10" s="276">
        <v>3.4701264894600952</v>
      </c>
      <c r="BB10" s="276">
        <v>3.469736491379559</v>
      </c>
      <c r="BC10" s="276">
        <v>3.4716657748836548</v>
      </c>
      <c r="BD10" s="276">
        <v>3.4700027404776521</v>
      </c>
      <c r="BE10" s="276">
        <v>3.4613472549206543</v>
      </c>
      <c r="BF10" s="276">
        <v>3.4428286571089046</v>
      </c>
      <c r="BG10" s="276">
        <v>3.4132994549374347</v>
      </c>
      <c r="BH10" s="276">
        <v>3.3738396858852999</v>
      </c>
      <c r="BI10" s="276"/>
      <c r="BJ10" s="276"/>
    </row>
    <row r="11" spans="1:62" ht="15" x14ac:dyDescent="0.25">
      <c r="A11" s="276" t="s">
        <v>97</v>
      </c>
      <c r="B11" s="276" t="s">
        <v>98</v>
      </c>
      <c r="C11" s="276" t="s">
        <v>579</v>
      </c>
      <c r="D11" s="276" t="s">
        <v>580</v>
      </c>
      <c r="E11" s="276">
        <v>6.9290000000000003</v>
      </c>
      <c r="F11" s="276">
        <v>6.91</v>
      </c>
      <c r="G11" s="276">
        <v>6.8920000000000003</v>
      </c>
      <c r="H11" s="276">
        <v>6.875</v>
      </c>
      <c r="I11" s="276">
        <v>6.8570000000000002</v>
      </c>
      <c r="J11" s="276">
        <v>6.8380000000000001</v>
      </c>
      <c r="K11" s="276">
        <v>6.8170000000000002</v>
      </c>
      <c r="L11" s="276">
        <v>6.7910000000000004</v>
      </c>
      <c r="M11" s="276">
        <v>6.7569999999999997</v>
      </c>
      <c r="N11" s="276">
        <v>6.7130000000000001</v>
      </c>
      <c r="O11" s="276">
        <v>6.6550000000000002</v>
      </c>
      <c r="P11" s="276">
        <v>6.5789999999999997</v>
      </c>
      <c r="Q11" s="276">
        <v>6.484</v>
      </c>
      <c r="R11" s="276">
        <v>6.3719999999999999</v>
      </c>
      <c r="S11" s="276">
        <v>6.2450000000000001</v>
      </c>
      <c r="T11" s="276">
        <v>6.1109999999999998</v>
      </c>
      <c r="U11" s="276">
        <v>5.9729999999999999</v>
      </c>
      <c r="V11" s="276">
        <v>5.84</v>
      </c>
      <c r="W11" s="276">
        <v>5.7160000000000002</v>
      </c>
      <c r="X11" s="276">
        <v>5.6029999999999998</v>
      </c>
      <c r="Y11" s="276">
        <v>5.5049999999999999</v>
      </c>
      <c r="Z11" s="276">
        <v>5.4219999999999997</v>
      </c>
      <c r="AA11" s="276">
        <v>5.35</v>
      </c>
      <c r="AB11" s="276">
        <v>5.2830000000000004</v>
      </c>
      <c r="AC11" s="276">
        <v>5.2149999999999999</v>
      </c>
      <c r="AD11" s="276">
        <v>5.1390000000000002</v>
      </c>
      <c r="AE11" s="276">
        <v>5.0469999999999997</v>
      </c>
      <c r="AF11" s="276">
        <v>4.9340000000000002</v>
      </c>
      <c r="AG11" s="276">
        <v>4.7969999999999997</v>
      </c>
      <c r="AH11" s="276">
        <v>4.6360000000000001</v>
      </c>
      <c r="AI11" s="276">
        <v>4.4539999999999997</v>
      </c>
      <c r="AJ11" s="276">
        <v>4.2530000000000001</v>
      </c>
      <c r="AK11" s="276">
        <v>4.0410000000000004</v>
      </c>
      <c r="AL11" s="276">
        <v>3.827</v>
      </c>
      <c r="AM11" s="276">
        <v>3.6179999999999999</v>
      </c>
      <c r="AN11" s="276">
        <v>3.4180000000000001</v>
      </c>
      <c r="AO11" s="276">
        <v>3.2320000000000002</v>
      </c>
      <c r="AP11" s="276">
        <v>3.0619999999999998</v>
      </c>
      <c r="AQ11" s="276">
        <v>2.907</v>
      </c>
      <c r="AR11" s="276">
        <v>2.7679999999999998</v>
      </c>
      <c r="AS11" s="276">
        <v>2.6440000000000001</v>
      </c>
      <c r="AT11" s="276">
        <v>2.532</v>
      </c>
      <c r="AU11" s="276">
        <v>2.4279999999999999</v>
      </c>
      <c r="AV11" s="276">
        <v>2.33</v>
      </c>
      <c r="AW11" s="276">
        <v>2.238</v>
      </c>
      <c r="AX11" s="276">
        <v>2.1509999999999998</v>
      </c>
      <c r="AY11" s="276">
        <v>2.073</v>
      </c>
      <c r="AZ11" s="276">
        <v>2.0049999999999999</v>
      </c>
      <c r="BA11" s="276">
        <v>1.9490000000000001</v>
      </c>
      <c r="BB11" s="276">
        <v>1.9039999999999999</v>
      </c>
      <c r="BC11" s="276">
        <v>1.869</v>
      </c>
      <c r="BD11" s="276">
        <v>1.841</v>
      </c>
      <c r="BE11" s="276">
        <v>1.82</v>
      </c>
      <c r="BF11" s="276">
        <v>1.8009999999999999</v>
      </c>
      <c r="BG11" s="276">
        <v>1.7829999999999999</v>
      </c>
      <c r="BH11" s="276">
        <v>1.7649999999999999</v>
      </c>
      <c r="BI11" s="276"/>
      <c r="BJ11" s="276"/>
    </row>
    <row r="12" spans="1:62" ht="15" x14ac:dyDescent="0.25">
      <c r="A12" s="276" t="s">
        <v>99</v>
      </c>
      <c r="B12" s="276" t="s">
        <v>100</v>
      </c>
      <c r="C12" s="276" t="s">
        <v>579</v>
      </c>
      <c r="D12" s="276" t="s">
        <v>580</v>
      </c>
      <c r="E12" s="276">
        <v>3.109</v>
      </c>
      <c r="F12" s="276">
        <v>3.1</v>
      </c>
      <c r="G12" s="276">
        <v>3.089</v>
      </c>
      <c r="H12" s="276">
        <v>3.0779999999999998</v>
      </c>
      <c r="I12" s="276">
        <v>3.0680000000000001</v>
      </c>
      <c r="J12" s="276">
        <v>3.0579999999999998</v>
      </c>
      <c r="K12" s="276">
        <v>3.0510000000000002</v>
      </c>
      <c r="L12" s="276">
        <v>3.048</v>
      </c>
      <c r="M12" s="276">
        <v>3.0489999999999999</v>
      </c>
      <c r="N12" s="276">
        <v>3.056</v>
      </c>
      <c r="O12" s="276">
        <v>3.073</v>
      </c>
      <c r="P12" s="276">
        <v>3.1040000000000001</v>
      </c>
      <c r="Q12" s="276">
        <v>3.1480000000000001</v>
      </c>
      <c r="R12" s="276">
        <v>3.2029999999999998</v>
      </c>
      <c r="S12" s="276">
        <v>3.2639999999999998</v>
      </c>
      <c r="T12" s="276">
        <v>3.3210000000000002</v>
      </c>
      <c r="U12" s="276">
        <v>3.3660000000000001</v>
      </c>
      <c r="V12" s="276">
        <v>3.391</v>
      </c>
      <c r="W12" s="276">
        <v>3.391</v>
      </c>
      <c r="X12" s="276">
        <v>3.3679999999999999</v>
      </c>
      <c r="Y12" s="276">
        <v>3.3250000000000002</v>
      </c>
      <c r="Z12" s="276">
        <v>3.27</v>
      </c>
      <c r="AA12" s="276">
        <v>3.2130000000000001</v>
      </c>
      <c r="AB12" s="276">
        <v>3.1629999999999998</v>
      </c>
      <c r="AC12" s="276">
        <v>3.1230000000000002</v>
      </c>
      <c r="AD12" s="276">
        <v>3.093</v>
      </c>
      <c r="AE12" s="276">
        <v>3.073</v>
      </c>
      <c r="AF12" s="276">
        <v>3.056</v>
      </c>
      <c r="AG12" s="276">
        <v>3.0369999999999999</v>
      </c>
      <c r="AH12" s="276">
        <v>3.016</v>
      </c>
      <c r="AI12" s="276">
        <v>2.9889999999999999</v>
      </c>
      <c r="AJ12" s="276">
        <v>2.9540000000000002</v>
      </c>
      <c r="AK12" s="276">
        <v>2.9129999999999998</v>
      </c>
      <c r="AL12" s="276">
        <v>2.8660000000000001</v>
      </c>
      <c r="AM12" s="276">
        <v>2.8149999999999999</v>
      </c>
      <c r="AN12" s="276">
        <v>2.762</v>
      </c>
      <c r="AO12" s="276">
        <v>2.7109999999999999</v>
      </c>
      <c r="AP12" s="276">
        <v>2.6640000000000001</v>
      </c>
      <c r="AQ12" s="276">
        <v>2.6230000000000002</v>
      </c>
      <c r="AR12" s="276">
        <v>2.589</v>
      </c>
      <c r="AS12" s="276">
        <v>2.5609999999999999</v>
      </c>
      <c r="AT12" s="276">
        <v>2.5369999999999999</v>
      </c>
      <c r="AU12" s="276">
        <v>2.516</v>
      </c>
      <c r="AV12" s="276">
        <v>2.4950000000000001</v>
      </c>
      <c r="AW12" s="276">
        <v>2.4740000000000002</v>
      </c>
      <c r="AX12" s="276">
        <v>2.452</v>
      </c>
      <c r="AY12" s="276">
        <v>2.4319999999999999</v>
      </c>
      <c r="AZ12" s="276">
        <v>2.4129999999999998</v>
      </c>
      <c r="BA12" s="276">
        <v>2.3959999999999999</v>
      </c>
      <c r="BB12" s="276">
        <v>2.3820000000000001</v>
      </c>
      <c r="BC12" s="276">
        <v>2.37</v>
      </c>
      <c r="BD12" s="276">
        <v>2.3580000000000001</v>
      </c>
      <c r="BE12" s="276">
        <v>2.347</v>
      </c>
      <c r="BF12" s="276">
        <v>2.335</v>
      </c>
      <c r="BG12" s="276">
        <v>2.3220000000000001</v>
      </c>
      <c r="BH12" s="276">
        <v>2.3079999999999998</v>
      </c>
      <c r="BI12" s="276"/>
      <c r="BJ12" s="276"/>
    </row>
    <row r="13" spans="1:62" ht="15" x14ac:dyDescent="0.25">
      <c r="A13" s="276" t="s">
        <v>101</v>
      </c>
      <c r="B13" s="276" t="s">
        <v>102</v>
      </c>
      <c r="C13" s="276" t="s">
        <v>579</v>
      </c>
      <c r="D13" s="276" t="s">
        <v>580</v>
      </c>
      <c r="E13" s="276">
        <v>4.7859999999999996</v>
      </c>
      <c r="F13" s="276">
        <v>4.67</v>
      </c>
      <c r="G13" s="276">
        <v>4.5209999999999999</v>
      </c>
      <c r="H13" s="276">
        <v>4.3449999999999998</v>
      </c>
      <c r="I13" s="276">
        <v>4.1500000000000004</v>
      </c>
      <c r="J13" s="276">
        <v>3.95</v>
      </c>
      <c r="K13" s="276">
        <v>3.758</v>
      </c>
      <c r="L13" s="276">
        <v>3.5819999999999999</v>
      </c>
      <c r="M13" s="276">
        <v>3.4289999999999998</v>
      </c>
      <c r="N13" s="276">
        <v>3.302</v>
      </c>
      <c r="O13" s="276">
        <v>3.1989999999999998</v>
      </c>
      <c r="P13" s="276">
        <v>3.1139999999999999</v>
      </c>
      <c r="Q13" s="276">
        <v>3.0350000000000001</v>
      </c>
      <c r="R13" s="276">
        <v>2.956</v>
      </c>
      <c r="S13" s="276">
        <v>2.875</v>
      </c>
      <c r="T13" s="276">
        <v>2.7919999999999998</v>
      </c>
      <c r="U13" s="276">
        <v>2.7120000000000002</v>
      </c>
      <c r="V13" s="276">
        <v>2.641</v>
      </c>
      <c r="W13" s="276">
        <v>2.5819999999999999</v>
      </c>
      <c r="X13" s="276">
        <v>2.5379999999999998</v>
      </c>
      <c r="Y13" s="276">
        <v>2.5099999999999998</v>
      </c>
      <c r="Z13" s="276">
        <v>2.4990000000000001</v>
      </c>
      <c r="AA13" s="276">
        <v>2.5030000000000001</v>
      </c>
      <c r="AB13" s="276">
        <v>2.5169999999999999</v>
      </c>
      <c r="AC13" s="276">
        <v>2.5379999999999998</v>
      </c>
      <c r="AD13" s="276">
        <v>2.5590000000000002</v>
      </c>
      <c r="AE13" s="276">
        <v>2.5779999999999998</v>
      </c>
      <c r="AF13" s="276">
        <v>2.5910000000000002</v>
      </c>
      <c r="AG13" s="276">
        <v>2.5920000000000001</v>
      </c>
      <c r="AH13" s="276">
        <v>2.5779999999999998</v>
      </c>
      <c r="AI13" s="276">
        <v>2.544</v>
      </c>
      <c r="AJ13" s="276">
        <v>2.484</v>
      </c>
      <c r="AK13" s="276">
        <v>2.4</v>
      </c>
      <c r="AL13" s="276">
        <v>2.2970000000000002</v>
      </c>
      <c r="AM13" s="276">
        <v>2.1789999999999998</v>
      </c>
      <c r="AN13" s="276">
        <v>2.056</v>
      </c>
      <c r="AO13" s="276">
        <v>1.9379999999999999</v>
      </c>
      <c r="AP13" s="276">
        <v>1.8320000000000001</v>
      </c>
      <c r="AQ13" s="276">
        <v>1.7470000000000001</v>
      </c>
      <c r="AR13" s="276">
        <v>1.6850000000000001</v>
      </c>
      <c r="AS13" s="276">
        <v>1.6479999999999999</v>
      </c>
      <c r="AT13" s="276">
        <v>1.635</v>
      </c>
      <c r="AU13" s="276">
        <v>1.637</v>
      </c>
      <c r="AV13" s="276">
        <v>1.6479999999999999</v>
      </c>
      <c r="AW13" s="276">
        <v>1.665</v>
      </c>
      <c r="AX13" s="276">
        <v>1.681</v>
      </c>
      <c r="AY13" s="276">
        <v>1.694</v>
      </c>
      <c r="AZ13" s="276">
        <v>1.702</v>
      </c>
      <c r="BA13" s="276">
        <v>1.706</v>
      </c>
      <c r="BB13" s="276">
        <v>1.7030000000000001</v>
      </c>
      <c r="BC13" s="276">
        <v>1.6930000000000001</v>
      </c>
      <c r="BD13" s="276">
        <v>1.68</v>
      </c>
      <c r="BE13" s="276">
        <v>1.6639999999999999</v>
      </c>
      <c r="BF13" s="276">
        <v>1.6479999999999999</v>
      </c>
      <c r="BG13" s="276">
        <v>1.6339999999999999</v>
      </c>
      <c r="BH13" s="276">
        <v>1.6220000000000001</v>
      </c>
      <c r="BI13" s="276"/>
      <c r="BJ13" s="276"/>
    </row>
    <row r="14" spans="1:62" ht="15" x14ac:dyDescent="0.25">
      <c r="A14" s="276" t="s">
        <v>103</v>
      </c>
      <c r="B14" s="276" t="s">
        <v>104</v>
      </c>
      <c r="C14" s="276" t="s">
        <v>579</v>
      </c>
      <c r="D14" s="276" t="s">
        <v>580</v>
      </c>
      <c r="E14" s="276"/>
      <c r="F14" s="276"/>
      <c r="G14" s="276"/>
      <c r="H14" s="276"/>
      <c r="I14" s="276"/>
      <c r="J14" s="276"/>
      <c r="K14" s="276"/>
      <c r="L14" s="276"/>
      <c r="M14" s="276"/>
      <c r="N14" s="276"/>
      <c r="O14" s="276"/>
      <c r="P14" s="276"/>
      <c r="Q14" s="276"/>
      <c r="R14" s="276"/>
      <c r="S14" s="276"/>
      <c r="T14" s="276"/>
      <c r="U14" s="276"/>
      <c r="V14" s="276"/>
      <c r="W14" s="276"/>
      <c r="X14" s="276"/>
      <c r="Y14" s="276"/>
      <c r="Z14" s="276"/>
      <c r="AA14" s="276"/>
      <c r="AB14" s="276"/>
      <c r="AC14" s="276"/>
      <c r="AD14" s="276"/>
      <c r="AE14" s="276"/>
      <c r="AF14" s="276"/>
      <c r="AG14" s="276"/>
      <c r="AH14" s="276"/>
      <c r="AI14" s="276"/>
      <c r="AJ14" s="276"/>
      <c r="AK14" s="276"/>
      <c r="AL14" s="276"/>
      <c r="AM14" s="276"/>
      <c r="AN14" s="276"/>
      <c r="AO14" s="276"/>
      <c r="AP14" s="276"/>
      <c r="AQ14" s="276"/>
      <c r="AR14" s="276"/>
      <c r="AS14" s="276"/>
      <c r="AT14" s="276"/>
      <c r="AU14" s="276"/>
      <c r="AV14" s="276"/>
      <c r="AW14" s="276"/>
      <c r="AX14" s="276"/>
      <c r="AY14" s="276"/>
      <c r="AZ14" s="276"/>
      <c r="BA14" s="276"/>
      <c r="BB14" s="276"/>
      <c r="BC14" s="276"/>
      <c r="BD14" s="276"/>
      <c r="BE14" s="276"/>
      <c r="BF14" s="276"/>
      <c r="BG14" s="276"/>
      <c r="BH14" s="276"/>
      <c r="BI14" s="276"/>
      <c r="BJ14" s="276"/>
    </row>
    <row r="15" spans="1:62" ht="15" x14ac:dyDescent="0.25">
      <c r="A15" s="276" t="s">
        <v>105</v>
      </c>
      <c r="B15" s="276" t="s">
        <v>106</v>
      </c>
      <c r="C15" s="276" t="s">
        <v>579</v>
      </c>
      <c r="D15" s="276" t="s">
        <v>580</v>
      </c>
      <c r="E15" s="276">
        <v>4.4249999999999998</v>
      </c>
      <c r="F15" s="276">
        <v>4.3860000000000001</v>
      </c>
      <c r="G15" s="276">
        <v>4.3440000000000003</v>
      </c>
      <c r="H15" s="276">
        <v>4.2990000000000004</v>
      </c>
      <c r="I15" s="276">
        <v>4.25</v>
      </c>
      <c r="J15" s="276">
        <v>4.1929999999999996</v>
      </c>
      <c r="K15" s="276">
        <v>4.125</v>
      </c>
      <c r="L15" s="276">
        <v>4.0419999999999998</v>
      </c>
      <c r="M15" s="276">
        <v>3.9420000000000002</v>
      </c>
      <c r="N15" s="276">
        <v>3.8239999999999998</v>
      </c>
      <c r="O15" s="276">
        <v>3.6840000000000002</v>
      </c>
      <c r="P15" s="276">
        <v>3.5169999999999999</v>
      </c>
      <c r="Q15" s="276">
        <v>3.3279999999999998</v>
      </c>
      <c r="R15" s="276">
        <v>3.1219999999999999</v>
      </c>
      <c r="S15" s="276">
        <v>2.9079999999999999</v>
      </c>
      <c r="T15" s="276">
        <v>2.7010000000000001</v>
      </c>
      <c r="U15" s="276">
        <v>2.5139999999999998</v>
      </c>
      <c r="V15" s="276">
        <v>2.3580000000000001</v>
      </c>
      <c r="W15" s="276">
        <v>2.2389999999999999</v>
      </c>
      <c r="X15" s="276">
        <v>2.1589999999999998</v>
      </c>
      <c r="Y15" s="276">
        <v>2.1150000000000002</v>
      </c>
      <c r="Z15" s="276">
        <v>2.0979999999999999</v>
      </c>
      <c r="AA15" s="276">
        <v>2.0960000000000001</v>
      </c>
      <c r="AB15" s="276">
        <v>2.0979999999999999</v>
      </c>
      <c r="AC15" s="276">
        <v>2.0979999999999999</v>
      </c>
      <c r="AD15" s="276">
        <v>2.0920000000000001</v>
      </c>
      <c r="AE15" s="276">
        <v>2.0819999999999999</v>
      </c>
      <c r="AF15" s="276">
        <v>2.0699999999999998</v>
      </c>
      <c r="AG15" s="276">
        <v>2.0619999999999998</v>
      </c>
      <c r="AH15" s="276">
        <v>2.0579999999999998</v>
      </c>
      <c r="AI15" s="276">
        <v>2.0609999999999999</v>
      </c>
      <c r="AJ15" s="276">
        <v>2.073</v>
      </c>
      <c r="AK15" s="276">
        <v>2.0960000000000001</v>
      </c>
      <c r="AL15" s="276">
        <v>2.1280000000000001</v>
      </c>
      <c r="AM15" s="276">
        <v>2.1659999999999999</v>
      </c>
      <c r="AN15" s="276">
        <v>2.2080000000000002</v>
      </c>
      <c r="AO15" s="276">
        <v>2.2480000000000002</v>
      </c>
      <c r="AP15" s="276">
        <v>2.2810000000000001</v>
      </c>
      <c r="AQ15" s="276">
        <v>2.3039999999999998</v>
      </c>
      <c r="AR15" s="276">
        <v>2.3159999999999998</v>
      </c>
      <c r="AS15" s="276">
        <v>2.3159999999999998</v>
      </c>
      <c r="AT15" s="276">
        <v>2.3050000000000002</v>
      </c>
      <c r="AU15" s="276">
        <v>2.2879999999999998</v>
      </c>
      <c r="AV15" s="276">
        <v>2.2679999999999998</v>
      </c>
      <c r="AW15" s="276">
        <v>2.246</v>
      </c>
      <c r="AX15" s="276">
        <v>2.2240000000000002</v>
      </c>
      <c r="AY15" s="276">
        <v>2.2029999999999998</v>
      </c>
      <c r="AZ15" s="276">
        <v>2.1829999999999998</v>
      </c>
      <c r="BA15" s="276">
        <v>2.1640000000000001</v>
      </c>
      <c r="BB15" s="276">
        <v>2.1459999999999999</v>
      </c>
      <c r="BC15" s="276">
        <v>2.13</v>
      </c>
      <c r="BD15" s="276">
        <v>2.1150000000000002</v>
      </c>
      <c r="BE15" s="276">
        <v>2.1019999999999999</v>
      </c>
      <c r="BF15" s="276">
        <v>2.089</v>
      </c>
      <c r="BG15" s="276">
        <v>2.0760000000000001</v>
      </c>
      <c r="BH15" s="276">
        <v>2.0630000000000002</v>
      </c>
      <c r="BI15" s="276"/>
      <c r="BJ15" s="276"/>
    </row>
    <row r="16" spans="1:62" ht="15" x14ac:dyDescent="0.25">
      <c r="A16" s="276" t="s">
        <v>107</v>
      </c>
      <c r="B16" s="276" t="s">
        <v>108</v>
      </c>
      <c r="C16" s="276" t="s">
        <v>579</v>
      </c>
      <c r="D16" s="276" t="s">
        <v>580</v>
      </c>
      <c r="E16" s="276">
        <v>3.4529999999999998</v>
      </c>
      <c r="F16" s="276">
        <v>3.54</v>
      </c>
      <c r="G16" s="276">
        <v>3.4420000000000002</v>
      </c>
      <c r="H16" s="276">
        <v>3.3319999999999999</v>
      </c>
      <c r="I16" s="276">
        <v>3.1459999999999999</v>
      </c>
      <c r="J16" s="276">
        <v>2.9769999999999999</v>
      </c>
      <c r="K16" s="276">
        <v>2.8809999999999998</v>
      </c>
      <c r="L16" s="276">
        <v>2.8479999999999999</v>
      </c>
      <c r="M16" s="276">
        <v>2.8879999999999999</v>
      </c>
      <c r="N16" s="276">
        <v>2.8860000000000001</v>
      </c>
      <c r="O16" s="276">
        <v>2.859</v>
      </c>
      <c r="P16" s="276">
        <v>2.9609999999999999</v>
      </c>
      <c r="Q16" s="276">
        <v>2.7440000000000002</v>
      </c>
      <c r="R16" s="276">
        <v>2.4910000000000001</v>
      </c>
      <c r="S16" s="276">
        <v>2.3969999999999998</v>
      </c>
      <c r="T16" s="276">
        <v>2.1480000000000001</v>
      </c>
      <c r="U16" s="276">
        <v>2.06</v>
      </c>
      <c r="V16" s="276">
        <v>2.0070000000000001</v>
      </c>
      <c r="W16" s="276">
        <v>1.9490000000000001</v>
      </c>
      <c r="X16" s="276">
        <v>1.907</v>
      </c>
      <c r="Y16" s="276">
        <v>1.891</v>
      </c>
      <c r="Z16" s="276">
        <v>1.9350000000000001</v>
      </c>
      <c r="AA16" s="276">
        <v>1.929</v>
      </c>
      <c r="AB16" s="276">
        <v>1.9239999999999999</v>
      </c>
      <c r="AC16" s="276">
        <v>1.84</v>
      </c>
      <c r="AD16" s="276">
        <v>1.923</v>
      </c>
      <c r="AE16" s="276">
        <v>1.8680000000000001</v>
      </c>
      <c r="AF16" s="276">
        <v>1.845</v>
      </c>
      <c r="AG16" s="276">
        <v>1.831</v>
      </c>
      <c r="AH16" s="276">
        <v>1.8380000000000001</v>
      </c>
      <c r="AI16" s="276">
        <v>1.9019999999999999</v>
      </c>
      <c r="AJ16" s="276">
        <v>1.849</v>
      </c>
      <c r="AK16" s="276">
        <v>1.8879999999999999</v>
      </c>
      <c r="AL16" s="276">
        <v>1.859</v>
      </c>
      <c r="AM16" s="276">
        <v>1.8420000000000001</v>
      </c>
      <c r="AN16" s="276">
        <v>1.8220000000000001</v>
      </c>
      <c r="AO16" s="276">
        <v>1.796</v>
      </c>
      <c r="AP16" s="276">
        <v>1.778</v>
      </c>
      <c r="AQ16" s="276">
        <v>1.762</v>
      </c>
      <c r="AR16" s="276">
        <v>1.7549999999999999</v>
      </c>
      <c r="AS16" s="276">
        <v>1.756</v>
      </c>
      <c r="AT16" s="276">
        <v>1.7390000000000001</v>
      </c>
      <c r="AU16" s="276">
        <v>1.756</v>
      </c>
      <c r="AV16" s="276">
        <v>1.748</v>
      </c>
      <c r="AW16" s="276">
        <v>1.768</v>
      </c>
      <c r="AX16" s="276">
        <v>1.8069999999999999</v>
      </c>
      <c r="AY16" s="276">
        <v>1.9079999999999999</v>
      </c>
      <c r="AZ16" s="276">
        <v>1.9590000000000001</v>
      </c>
      <c r="BA16" s="276">
        <v>1.984</v>
      </c>
      <c r="BB16" s="276">
        <v>1.9710000000000001</v>
      </c>
      <c r="BC16" s="276">
        <v>1.9279999999999999</v>
      </c>
      <c r="BD16" s="276">
        <v>1.927</v>
      </c>
      <c r="BE16" s="276">
        <v>1.921</v>
      </c>
      <c r="BF16" s="276">
        <v>1.859</v>
      </c>
      <c r="BG16" s="276">
        <v>1.833</v>
      </c>
      <c r="BH16" s="276">
        <v>1.833</v>
      </c>
      <c r="BI16" s="276"/>
      <c r="BJ16" s="276"/>
    </row>
    <row r="17" spans="1:60" ht="15" x14ac:dyDescent="0.25">
      <c r="A17" s="276" t="s">
        <v>109</v>
      </c>
      <c r="B17" s="276" t="s">
        <v>110</v>
      </c>
      <c r="C17" s="276" t="s">
        <v>579</v>
      </c>
      <c r="D17" s="276" t="s">
        <v>580</v>
      </c>
      <c r="E17" s="276">
        <v>2.69</v>
      </c>
      <c r="F17" s="276">
        <v>2.78</v>
      </c>
      <c r="G17" s="276">
        <v>2.8</v>
      </c>
      <c r="H17" s="276">
        <v>2.82</v>
      </c>
      <c r="I17" s="276">
        <v>2.79</v>
      </c>
      <c r="J17" s="276">
        <v>2.7</v>
      </c>
      <c r="K17" s="276">
        <v>2.66</v>
      </c>
      <c r="L17" s="276">
        <v>2.62</v>
      </c>
      <c r="M17" s="276">
        <v>2.58</v>
      </c>
      <c r="N17" s="276">
        <v>2.4900000000000002</v>
      </c>
      <c r="O17" s="276">
        <v>2.29</v>
      </c>
      <c r="P17" s="276">
        <v>2.2000000000000002</v>
      </c>
      <c r="Q17" s="276">
        <v>2.08</v>
      </c>
      <c r="R17" s="276">
        <v>1.94</v>
      </c>
      <c r="S17" s="276">
        <v>1.91</v>
      </c>
      <c r="T17" s="276">
        <v>1.83</v>
      </c>
      <c r="U17" s="276">
        <v>1.69</v>
      </c>
      <c r="V17" s="276">
        <v>1.63</v>
      </c>
      <c r="W17" s="276">
        <v>1.6</v>
      </c>
      <c r="X17" s="276">
        <v>1.6</v>
      </c>
      <c r="Y17" s="276">
        <v>1.65</v>
      </c>
      <c r="Z17" s="276">
        <v>1.67</v>
      </c>
      <c r="AA17" s="276">
        <v>1.66</v>
      </c>
      <c r="AB17" s="276">
        <v>1.56</v>
      </c>
      <c r="AC17" s="276">
        <v>1.52</v>
      </c>
      <c r="AD17" s="276">
        <v>1.47</v>
      </c>
      <c r="AE17" s="276">
        <v>1.45</v>
      </c>
      <c r="AF17" s="276">
        <v>1.43</v>
      </c>
      <c r="AG17" s="276">
        <v>1.45</v>
      </c>
      <c r="AH17" s="276">
        <v>1.45</v>
      </c>
      <c r="AI17" s="276">
        <v>1.46</v>
      </c>
      <c r="AJ17" s="276">
        <v>1.51</v>
      </c>
      <c r="AK17" s="276">
        <v>1.51</v>
      </c>
      <c r="AL17" s="276">
        <v>1.5</v>
      </c>
      <c r="AM17" s="276">
        <v>1.47</v>
      </c>
      <c r="AN17" s="276">
        <v>1.42</v>
      </c>
      <c r="AO17" s="276">
        <v>1.45</v>
      </c>
      <c r="AP17" s="276">
        <v>1.39</v>
      </c>
      <c r="AQ17" s="276">
        <v>1.37</v>
      </c>
      <c r="AR17" s="276">
        <v>1.34</v>
      </c>
      <c r="AS17" s="276">
        <v>1.36</v>
      </c>
      <c r="AT17" s="276">
        <v>1.33</v>
      </c>
      <c r="AU17" s="276">
        <v>1.39</v>
      </c>
      <c r="AV17" s="276">
        <v>1.38</v>
      </c>
      <c r="AW17" s="276">
        <v>1.42</v>
      </c>
      <c r="AX17" s="276">
        <v>1.41</v>
      </c>
      <c r="AY17" s="276">
        <v>1.41</v>
      </c>
      <c r="AZ17" s="276">
        <v>1.38</v>
      </c>
      <c r="BA17" s="276">
        <v>1.42</v>
      </c>
      <c r="BB17" s="276">
        <v>1.39</v>
      </c>
      <c r="BC17" s="276">
        <v>1.44</v>
      </c>
      <c r="BD17" s="276">
        <v>1.43</v>
      </c>
      <c r="BE17" s="276">
        <v>1.44</v>
      </c>
      <c r="BF17" s="276">
        <v>1.44</v>
      </c>
      <c r="BG17" s="276">
        <v>1.47</v>
      </c>
      <c r="BH17" s="276">
        <v>1.47</v>
      </c>
    </row>
    <row r="18" spans="1:60" ht="15" x14ac:dyDescent="0.25">
      <c r="A18" s="276" t="s">
        <v>111</v>
      </c>
      <c r="B18" s="276" t="s">
        <v>112</v>
      </c>
      <c r="C18" s="276" t="s">
        <v>579</v>
      </c>
      <c r="D18" s="276" t="s">
        <v>580</v>
      </c>
      <c r="E18" s="276">
        <v>5.8780000000000001</v>
      </c>
      <c r="F18" s="276">
        <v>5.9370000000000003</v>
      </c>
      <c r="G18" s="276">
        <v>5.9610000000000003</v>
      </c>
      <c r="H18" s="276">
        <v>5.9450000000000003</v>
      </c>
      <c r="I18" s="276">
        <v>5.8879999999999999</v>
      </c>
      <c r="J18" s="276">
        <v>5.7919999999999998</v>
      </c>
      <c r="K18" s="276">
        <v>5.6630000000000003</v>
      </c>
      <c r="L18" s="276">
        <v>5.5119999999999996</v>
      </c>
      <c r="M18" s="276">
        <v>5.351</v>
      </c>
      <c r="N18" s="276">
        <v>5.1849999999999996</v>
      </c>
      <c r="O18" s="276">
        <v>5.0179999999999998</v>
      </c>
      <c r="P18" s="276">
        <v>4.8499999999999996</v>
      </c>
      <c r="Q18" s="276">
        <v>4.681</v>
      </c>
      <c r="R18" s="276">
        <v>4.51</v>
      </c>
      <c r="S18" s="276">
        <v>4.3410000000000002</v>
      </c>
      <c r="T18" s="276">
        <v>4.1760000000000002</v>
      </c>
      <c r="U18" s="276">
        <v>4.0179999999999998</v>
      </c>
      <c r="V18" s="276">
        <v>3.8690000000000002</v>
      </c>
      <c r="W18" s="276">
        <v>3.73</v>
      </c>
      <c r="X18" s="276">
        <v>3.605</v>
      </c>
      <c r="Y18" s="276">
        <v>3.4969999999999999</v>
      </c>
      <c r="Z18" s="276">
        <v>3.41</v>
      </c>
      <c r="AA18" s="276">
        <v>3.343</v>
      </c>
      <c r="AB18" s="276">
        <v>3.2930000000000001</v>
      </c>
      <c r="AC18" s="276">
        <v>3.2589999999999999</v>
      </c>
      <c r="AD18" s="276">
        <v>2.91</v>
      </c>
      <c r="AE18" s="276">
        <v>2.9</v>
      </c>
      <c r="AF18" s="276">
        <v>2.9026000000000001</v>
      </c>
      <c r="AG18" s="276">
        <v>2.8</v>
      </c>
      <c r="AH18" s="276">
        <v>2.8</v>
      </c>
      <c r="AI18" s="276">
        <v>2.74</v>
      </c>
      <c r="AJ18" s="276">
        <v>2.87</v>
      </c>
      <c r="AK18" s="276">
        <v>2.74</v>
      </c>
      <c r="AL18" s="276">
        <v>2.7</v>
      </c>
      <c r="AM18" s="276">
        <v>2.52</v>
      </c>
      <c r="AN18" s="276">
        <v>2.29</v>
      </c>
      <c r="AO18" s="276">
        <v>2.06</v>
      </c>
      <c r="AP18" s="276">
        <v>2.0699999999999998</v>
      </c>
      <c r="AQ18" s="276">
        <v>2</v>
      </c>
      <c r="AR18" s="276">
        <v>2.0699999999999998</v>
      </c>
      <c r="AS18" s="276">
        <v>2</v>
      </c>
      <c r="AT18" s="276">
        <v>1.8</v>
      </c>
      <c r="AU18" s="276">
        <v>1.8</v>
      </c>
      <c r="AV18" s="276">
        <v>1.9</v>
      </c>
      <c r="AW18" s="276">
        <v>2.0535000000000001</v>
      </c>
      <c r="AX18" s="276">
        <v>2</v>
      </c>
      <c r="AY18" s="276">
        <v>1.97</v>
      </c>
      <c r="AZ18" s="276">
        <v>1.97</v>
      </c>
      <c r="BA18" s="276">
        <v>1.9</v>
      </c>
      <c r="BB18" s="276">
        <v>1.82</v>
      </c>
      <c r="BC18" s="276">
        <v>1.92</v>
      </c>
      <c r="BD18" s="276">
        <v>1.96</v>
      </c>
      <c r="BE18" s="276">
        <v>2</v>
      </c>
      <c r="BF18" s="276">
        <v>1.98</v>
      </c>
      <c r="BG18" s="276">
        <v>1.97</v>
      </c>
      <c r="BH18" s="276">
        <v>1.97</v>
      </c>
    </row>
    <row r="19" spans="1:60" ht="15" x14ac:dyDescent="0.25">
      <c r="A19" s="276" t="s">
        <v>113</v>
      </c>
      <c r="B19" s="276" t="s">
        <v>114</v>
      </c>
      <c r="C19" s="276" t="s">
        <v>579</v>
      </c>
      <c r="D19" s="276" t="s">
        <v>580</v>
      </c>
      <c r="E19" s="276">
        <v>6.9530000000000003</v>
      </c>
      <c r="F19" s="276">
        <v>6.9989999999999997</v>
      </c>
      <c r="G19" s="276">
        <v>7.0460000000000003</v>
      </c>
      <c r="H19" s="276">
        <v>7.0940000000000003</v>
      </c>
      <c r="I19" s="276">
        <v>7.141</v>
      </c>
      <c r="J19" s="276">
        <v>7.1829999999999998</v>
      </c>
      <c r="K19" s="276">
        <v>7.218</v>
      </c>
      <c r="L19" s="276">
        <v>7.2450000000000001</v>
      </c>
      <c r="M19" s="276">
        <v>7.2649999999999997</v>
      </c>
      <c r="N19" s="276">
        <v>7.2789999999999999</v>
      </c>
      <c r="O19" s="276">
        <v>7.2889999999999997</v>
      </c>
      <c r="P19" s="276">
        <v>7.2990000000000004</v>
      </c>
      <c r="Q19" s="276">
        <v>7.3120000000000003</v>
      </c>
      <c r="R19" s="276">
        <v>7.3289999999999997</v>
      </c>
      <c r="S19" s="276">
        <v>7.35</v>
      </c>
      <c r="T19" s="276">
        <v>7.3730000000000002</v>
      </c>
      <c r="U19" s="276">
        <v>7.3940000000000001</v>
      </c>
      <c r="V19" s="276">
        <v>7.41</v>
      </c>
      <c r="W19" s="276">
        <v>7.4180000000000001</v>
      </c>
      <c r="X19" s="276">
        <v>7.42</v>
      </c>
      <c r="Y19" s="276">
        <v>7.4180000000000001</v>
      </c>
      <c r="Z19" s="276">
        <v>7.4169999999999998</v>
      </c>
      <c r="AA19" s="276">
        <v>7.423</v>
      </c>
      <c r="AB19" s="276">
        <v>7.4379999999999997</v>
      </c>
      <c r="AC19" s="276">
        <v>7.4589999999999996</v>
      </c>
      <c r="AD19" s="276">
        <v>7.4850000000000003</v>
      </c>
      <c r="AE19" s="276">
        <v>7.5090000000000003</v>
      </c>
      <c r="AF19" s="276">
        <v>7.5270000000000001</v>
      </c>
      <c r="AG19" s="276">
        <v>7.5330000000000004</v>
      </c>
      <c r="AH19" s="276">
        <v>7.5259999999999998</v>
      </c>
      <c r="AI19" s="276">
        <v>7.5049999999999999</v>
      </c>
      <c r="AJ19" s="276">
        <v>7.4729999999999999</v>
      </c>
      <c r="AK19" s="276">
        <v>7.4320000000000004</v>
      </c>
      <c r="AL19" s="276">
        <v>7.3869999999999996</v>
      </c>
      <c r="AM19" s="276">
        <v>7.3380000000000001</v>
      </c>
      <c r="AN19" s="276">
        <v>7.2880000000000003</v>
      </c>
      <c r="AO19" s="276">
        <v>7.2359999999999998</v>
      </c>
      <c r="AP19" s="276">
        <v>7.1820000000000004</v>
      </c>
      <c r="AQ19" s="276">
        <v>7.1260000000000003</v>
      </c>
      <c r="AR19" s="276">
        <v>7.0679999999999996</v>
      </c>
      <c r="AS19" s="276">
        <v>7.008</v>
      </c>
      <c r="AT19" s="276">
        <v>6.9480000000000004</v>
      </c>
      <c r="AU19" s="276">
        <v>6.8869999999999996</v>
      </c>
      <c r="AV19" s="276">
        <v>6.8239999999999998</v>
      </c>
      <c r="AW19" s="276">
        <v>6.7590000000000003</v>
      </c>
      <c r="AX19" s="276">
        <v>6.69</v>
      </c>
      <c r="AY19" s="276">
        <v>6.6159999999999997</v>
      </c>
      <c r="AZ19" s="276">
        <v>6.5339999999999998</v>
      </c>
      <c r="BA19" s="276">
        <v>6.4470000000000001</v>
      </c>
      <c r="BB19" s="276">
        <v>6.3529999999999998</v>
      </c>
      <c r="BC19" s="276">
        <v>6.2560000000000002</v>
      </c>
      <c r="BD19" s="276">
        <v>6.1559999999999997</v>
      </c>
      <c r="BE19" s="276">
        <v>6.0579999999999998</v>
      </c>
      <c r="BF19" s="276">
        <v>5.9619999999999997</v>
      </c>
      <c r="BG19" s="276">
        <v>5.8689999999999998</v>
      </c>
      <c r="BH19" s="276">
        <v>5.7809999999999997</v>
      </c>
    </row>
    <row r="20" spans="1:60" ht="15" x14ac:dyDescent="0.25">
      <c r="A20" s="276" t="s">
        <v>115</v>
      </c>
      <c r="B20" s="276" t="s">
        <v>116</v>
      </c>
      <c r="C20" s="276" t="s">
        <v>579</v>
      </c>
      <c r="D20" s="276" t="s">
        <v>580</v>
      </c>
      <c r="E20" s="276">
        <v>2.54</v>
      </c>
      <c r="F20" s="276">
        <v>2.63</v>
      </c>
      <c r="G20" s="276">
        <v>2.59</v>
      </c>
      <c r="H20" s="276">
        <v>2.68</v>
      </c>
      <c r="I20" s="276">
        <v>2.71</v>
      </c>
      <c r="J20" s="276">
        <v>2.61</v>
      </c>
      <c r="K20" s="276">
        <v>2.52</v>
      </c>
      <c r="L20" s="276">
        <v>2.41</v>
      </c>
      <c r="M20" s="276">
        <v>2.31</v>
      </c>
      <c r="N20" s="276">
        <v>2.27</v>
      </c>
      <c r="O20" s="276">
        <v>2.25</v>
      </c>
      <c r="P20" s="276">
        <v>2.21</v>
      </c>
      <c r="Q20" s="276">
        <v>2.09</v>
      </c>
      <c r="R20" s="276">
        <v>1.95</v>
      </c>
      <c r="S20" s="276">
        <v>1.83</v>
      </c>
      <c r="T20" s="276">
        <v>1.74</v>
      </c>
      <c r="U20" s="276">
        <v>1.73</v>
      </c>
      <c r="V20" s="276">
        <v>1.71</v>
      </c>
      <c r="W20" s="276">
        <v>1.69</v>
      </c>
      <c r="X20" s="276">
        <v>1.69</v>
      </c>
      <c r="Y20" s="276">
        <v>1.68</v>
      </c>
      <c r="Z20" s="276">
        <v>1.66</v>
      </c>
      <c r="AA20" s="276">
        <v>1.61</v>
      </c>
      <c r="AB20" s="276">
        <v>1.57</v>
      </c>
      <c r="AC20" s="276">
        <v>1.54</v>
      </c>
      <c r="AD20" s="276">
        <v>1.51</v>
      </c>
      <c r="AE20" s="276">
        <v>1.54</v>
      </c>
      <c r="AF20" s="276">
        <v>1.54</v>
      </c>
      <c r="AG20" s="276">
        <v>1.57</v>
      </c>
      <c r="AH20" s="276">
        <v>1.58</v>
      </c>
      <c r="AI20" s="276">
        <v>1.62</v>
      </c>
      <c r="AJ20" s="276">
        <v>1.66</v>
      </c>
      <c r="AK20" s="276">
        <v>1.65</v>
      </c>
      <c r="AL20" s="276">
        <v>1.61</v>
      </c>
      <c r="AM20" s="276">
        <v>1.56</v>
      </c>
      <c r="AN20" s="276">
        <v>1.56</v>
      </c>
      <c r="AO20" s="276">
        <v>1.59</v>
      </c>
      <c r="AP20" s="276">
        <v>1.6</v>
      </c>
      <c r="AQ20" s="276">
        <v>1.6</v>
      </c>
      <c r="AR20" s="276">
        <v>1.62</v>
      </c>
      <c r="AS20" s="276">
        <v>1.67</v>
      </c>
      <c r="AT20" s="276">
        <v>1.67</v>
      </c>
      <c r="AU20" s="276">
        <v>1.65</v>
      </c>
      <c r="AV20" s="276">
        <v>1.67</v>
      </c>
      <c r="AW20" s="276">
        <v>1.72</v>
      </c>
      <c r="AX20" s="276">
        <v>1.76</v>
      </c>
      <c r="AY20" s="276">
        <v>1.8</v>
      </c>
      <c r="AZ20" s="276">
        <v>1.82</v>
      </c>
      <c r="BA20" s="276">
        <v>1.85</v>
      </c>
      <c r="BB20" s="276">
        <v>1.84</v>
      </c>
      <c r="BC20" s="276">
        <v>1.86</v>
      </c>
      <c r="BD20" s="276">
        <v>1.81</v>
      </c>
      <c r="BE20" s="276">
        <v>1.79</v>
      </c>
      <c r="BF20" s="276">
        <v>1.75</v>
      </c>
      <c r="BG20" s="276">
        <v>1.74</v>
      </c>
      <c r="BH20" s="276">
        <v>1.74</v>
      </c>
    </row>
    <row r="21" spans="1:60" ht="15" x14ac:dyDescent="0.25">
      <c r="A21" s="276" t="s">
        <v>117</v>
      </c>
      <c r="B21" s="276" t="s">
        <v>118</v>
      </c>
      <c r="C21" s="276" t="s">
        <v>579</v>
      </c>
      <c r="D21" s="276" t="s">
        <v>580</v>
      </c>
      <c r="E21" s="276">
        <v>6.282</v>
      </c>
      <c r="F21" s="276">
        <v>6.3390000000000004</v>
      </c>
      <c r="G21" s="276">
        <v>6.3940000000000001</v>
      </c>
      <c r="H21" s="276">
        <v>6.4470000000000001</v>
      </c>
      <c r="I21" s="276">
        <v>6.4969999999999999</v>
      </c>
      <c r="J21" s="276">
        <v>6.5439999999999996</v>
      </c>
      <c r="K21" s="276">
        <v>6.5880000000000001</v>
      </c>
      <c r="L21" s="276">
        <v>6.63</v>
      </c>
      <c r="M21" s="276">
        <v>6.6710000000000003</v>
      </c>
      <c r="N21" s="276">
        <v>6.71</v>
      </c>
      <c r="O21" s="276">
        <v>6.7480000000000002</v>
      </c>
      <c r="P21" s="276">
        <v>6.7859999999999996</v>
      </c>
      <c r="Q21" s="276">
        <v>6.8230000000000004</v>
      </c>
      <c r="R21" s="276">
        <v>6.86</v>
      </c>
      <c r="S21" s="276">
        <v>6.8959999999999999</v>
      </c>
      <c r="T21" s="276">
        <v>6.9290000000000003</v>
      </c>
      <c r="U21" s="276">
        <v>6.9589999999999996</v>
      </c>
      <c r="V21" s="276">
        <v>6.984</v>
      </c>
      <c r="W21" s="276">
        <v>7.0039999999999996</v>
      </c>
      <c r="X21" s="276">
        <v>7.0179999999999998</v>
      </c>
      <c r="Y21" s="276">
        <v>7.0250000000000004</v>
      </c>
      <c r="Z21" s="276">
        <v>7.0250000000000004</v>
      </c>
      <c r="AA21" s="276">
        <v>7.0209999999999999</v>
      </c>
      <c r="AB21" s="276">
        <v>7.01</v>
      </c>
      <c r="AC21" s="276">
        <v>6.9939999999999998</v>
      </c>
      <c r="AD21" s="276">
        <v>6.9720000000000004</v>
      </c>
      <c r="AE21" s="276">
        <v>6.9420000000000002</v>
      </c>
      <c r="AF21" s="276">
        <v>6.9039999999999999</v>
      </c>
      <c r="AG21" s="276">
        <v>6.8579999999999997</v>
      </c>
      <c r="AH21" s="276">
        <v>6.8049999999999997</v>
      </c>
      <c r="AI21" s="276">
        <v>6.7439999999999998</v>
      </c>
      <c r="AJ21" s="276">
        <v>6.6769999999999996</v>
      </c>
      <c r="AK21" s="276">
        <v>6.6029999999999998</v>
      </c>
      <c r="AL21" s="276">
        <v>6.5259999999999998</v>
      </c>
      <c r="AM21" s="276">
        <v>6.4459999999999997</v>
      </c>
      <c r="AN21" s="276">
        <v>6.3639999999999999</v>
      </c>
      <c r="AO21" s="276">
        <v>6.282</v>
      </c>
      <c r="AP21" s="276">
        <v>6.1989999999999998</v>
      </c>
      <c r="AQ21" s="276">
        <v>6.1180000000000003</v>
      </c>
      <c r="AR21" s="276">
        <v>6.0380000000000003</v>
      </c>
      <c r="AS21" s="276">
        <v>5.9619999999999997</v>
      </c>
      <c r="AT21" s="276">
        <v>5.8890000000000002</v>
      </c>
      <c r="AU21" s="276">
        <v>5.82</v>
      </c>
      <c r="AV21" s="276">
        <v>5.7539999999999996</v>
      </c>
      <c r="AW21" s="276">
        <v>5.6909999999999998</v>
      </c>
      <c r="AX21" s="276">
        <v>5.6319999999999997</v>
      </c>
      <c r="AY21" s="276">
        <v>5.5759999999999996</v>
      </c>
      <c r="AZ21" s="276">
        <v>5.5220000000000002</v>
      </c>
      <c r="BA21" s="276">
        <v>5.4690000000000003</v>
      </c>
      <c r="BB21" s="276">
        <v>5.4160000000000004</v>
      </c>
      <c r="BC21" s="276">
        <v>5.3620000000000001</v>
      </c>
      <c r="BD21" s="276">
        <v>5.3049999999999997</v>
      </c>
      <c r="BE21" s="276">
        <v>5.2460000000000004</v>
      </c>
      <c r="BF21" s="276">
        <v>5.1829999999999998</v>
      </c>
      <c r="BG21" s="276">
        <v>5.117</v>
      </c>
      <c r="BH21" s="276">
        <v>5.048</v>
      </c>
    </row>
    <row r="22" spans="1:60" ht="15" x14ac:dyDescent="0.25">
      <c r="A22" s="276" t="s">
        <v>119</v>
      </c>
      <c r="B22" s="276" t="s">
        <v>120</v>
      </c>
      <c r="C22" s="276" t="s">
        <v>579</v>
      </c>
      <c r="D22" s="276" t="s">
        <v>580</v>
      </c>
      <c r="E22" s="276">
        <v>6.2910000000000004</v>
      </c>
      <c r="F22" s="276">
        <v>6.3159999999999998</v>
      </c>
      <c r="G22" s="276">
        <v>6.3440000000000003</v>
      </c>
      <c r="H22" s="276">
        <v>6.3769999999999998</v>
      </c>
      <c r="I22" s="276">
        <v>6.4139999999999997</v>
      </c>
      <c r="J22" s="276">
        <v>6.4539999999999997</v>
      </c>
      <c r="K22" s="276">
        <v>6.4930000000000003</v>
      </c>
      <c r="L22" s="276">
        <v>6.53</v>
      </c>
      <c r="M22" s="276">
        <v>6.5629999999999997</v>
      </c>
      <c r="N22" s="276">
        <v>6.593</v>
      </c>
      <c r="O22" s="276">
        <v>6.6230000000000002</v>
      </c>
      <c r="P22" s="276">
        <v>6.657</v>
      </c>
      <c r="Q22" s="276">
        <v>6.6970000000000001</v>
      </c>
      <c r="R22" s="276">
        <v>6.7439999999999998</v>
      </c>
      <c r="S22" s="276">
        <v>6.7990000000000004</v>
      </c>
      <c r="T22" s="276">
        <v>6.859</v>
      </c>
      <c r="U22" s="276">
        <v>6.9219999999999997</v>
      </c>
      <c r="V22" s="276">
        <v>6.984</v>
      </c>
      <c r="W22" s="276">
        <v>7.0410000000000004</v>
      </c>
      <c r="X22" s="276">
        <v>7.09</v>
      </c>
      <c r="Y22" s="276">
        <v>7.1269999999999998</v>
      </c>
      <c r="Z22" s="276">
        <v>7.1520000000000001</v>
      </c>
      <c r="AA22" s="276">
        <v>7.165</v>
      </c>
      <c r="AB22" s="276">
        <v>7.1669999999999998</v>
      </c>
      <c r="AC22" s="276">
        <v>7.1589999999999998</v>
      </c>
      <c r="AD22" s="276">
        <v>7.1420000000000003</v>
      </c>
      <c r="AE22" s="276">
        <v>7.1189999999999998</v>
      </c>
      <c r="AF22" s="276">
        <v>7.0919999999999996</v>
      </c>
      <c r="AG22" s="276">
        <v>7.0640000000000001</v>
      </c>
      <c r="AH22" s="276">
        <v>7.0359999999999996</v>
      </c>
      <c r="AI22" s="276">
        <v>7.0069999999999997</v>
      </c>
      <c r="AJ22" s="276">
        <v>6.9790000000000001</v>
      </c>
      <c r="AK22" s="276">
        <v>6.95</v>
      </c>
      <c r="AL22" s="276">
        <v>6.9169999999999998</v>
      </c>
      <c r="AM22" s="276">
        <v>6.8819999999999997</v>
      </c>
      <c r="AN22" s="276">
        <v>6.8440000000000003</v>
      </c>
      <c r="AO22" s="276">
        <v>6.8010000000000002</v>
      </c>
      <c r="AP22" s="276">
        <v>6.7539999999999996</v>
      </c>
      <c r="AQ22" s="276">
        <v>6.7039999999999997</v>
      </c>
      <c r="AR22" s="276">
        <v>6.65</v>
      </c>
      <c r="AS22" s="276">
        <v>6.5919999999999996</v>
      </c>
      <c r="AT22" s="276">
        <v>6.5309999999999997</v>
      </c>
      <c r="AU22" s="276">
        <v>6.468</v>
      </c>
      <c r="AV22" s="276">
        <v>6.4029999999999996</v>
      </c>
      <c r="AW22" s="276">
        <v>6.335</v>
      </c>
      <c r="AX22" s="276">
        <v>6.2649999999999997</v>
      </c>
      <c r="AY22" s="276">
        <v>6.1920000000000002</v>
      </c>
      <c r="AZ22" s="276">
        <v>6.1159999999999997</v>
      </c>
      <c r="BA22" s="276">
        <v>6.0359999999999996</v>
      </c>
      <c r="BB22" s="276">
        <v>5.9530000000000003</v>
      </c>
      <c r="BC22" s="276">
        <v>5.8680000000000003</v>
      </c>
      <c r="BD22" s="276">
        <v>5.7809999999999997</v>
      </c>
      <c r="BE22" s="276">
        <v>5.6929999999999996</v>
      </c>
      <c r="BF22" s="276">
        <v>5.6070000000000002</v>
      </c>
      <c r="BG22" s="276">
        <v>5.5209999999999999</v>
      </c>
      <c r="BH22" s="276">
        <v>5.4359999999999999</v>
      </c>
    </row>
    <row r="23" spans="1:60" ht="15" x14ac:dyDescent="0.25">
      <c r="A23" s="276" t="s">
        <v>121</v>
      </c>
      <c r="B23" s="276" t="s">
        <v>122</v>
      </c>
      <c r="C23" s="276" t="s">
        <v>579</v>
      </c>
      <c r="D23" s="276" t="s">
        <v>580</v>
      </c>
      <c r="E23" s="276">
        <v>6.7249999999999996</v>
      </c>
      <c r="F23" s="276">
        <v>6.7610000000000001</v>
      </c>
      <c r="G23" s="276">
        <v>6.7939999999999996</v>
      </c>
      <c r="H23" s="276">
        <v>6.8250000000000002</v>
      </c>
      <c r="I23" s="276">
        <v>6.8529999999999998</v>
      </c>
      <c r="J23" s="276">
        <v>6.8780000000000001</v>
      </c>
      <c r="K23" s="276">
        <v>6.9009999999999998</v>
      </c>
      <c r="L23" s="276">
        <v>6.92</v>
      </c>
      <c r="M23" s="276">
        <v>6.9349999999999996</v>
      </c>
      <c r="N23" s="276">
        <v>6.9450000000000003</v>
      </c>
      <c r="O23" s="276">
        <v>6.9470000000000001</v>
      </c>
      <c r="P23" s="276">
        <v>6.9420000000000002</v>
      </c>
      <c r="Q23" s="276">
        <v>6.9279999999999999</v>
      </c>
      <c r="R23" s="276">
        <v>6.9039999999999999</v>
      </c>
      <c r="S23" s="276">
        <v>6.8689999999999998</v>
      </c>
      <c r="T23" s="276">
        <v>6.8209999999999997</v>
      </c>
      <c r="U23" s="276">
        <v>6.758</v>
      </c>
      <c r="V23" s="276">
        <v>6.681</v>
      </c>
      <c r="W23" s="276">
        <v>6.59</v>
      </c>
      <c r="X23" s="276">
        <v>6.4829999999999997</v>
      </c>
      <c r="Y23" s="276">
        <v>6.359</v>
      </c>
      <c r="Z23" s="276">
        <v>6.2169999999999996</v>
      </c>
      <c r="AA23" s="276">
        <v>6.0579999999999998</v>
      </c>
      <c r="AB23" s="276">
        <v>5.8840000000000003</v>
      </c>
      <c r="AC23" s="276">
        <v>5.6980000000000004</v>
      </c>
      <c r="AD23" s="276">
        <v>5.5010000000000003</v>
      </c>
      <c r="AE23" s="276">
        <v>5.298</v>
      </c>
      <c r="AF23" s="276">
        <v>5.0919999999999996</v>
      </c>
      <c r="AG23" s="276">
        <v>4.8869999999999996</v>
      </c>
      <c r="AH23" s="276">
        <v>4.6859999999999999</v>
      </c>
      <c r="AI23" s="276">
        <v>4.4939999999999998</v>
      </c>
      <c r="AJ23" s="276">
        <v>4.3140000000000001</v>
      </c>
      <c r="AK23" s="276">
        <v>4.1459999999999999</v>
      </c>
      <c r="AL23" s="276">
        <v>3.99</v>
      </c>
      <c r="AM23" s="276">
        <v>3.8460000000000001</v>
      </c>
      <c r="AN23" s="276">
        <v>3.7130000000000001</v>
      </c>
      <c r="AO23" s="276">
        <v>3.5920000000000001</v>
      </c>
      <c r="AP23" s="276">
        <v>3.4790000000000001</v>
      </c>
      <c r="AQ23" s="276">
        <v>3.3719999999999999</v>
      </c>
      <c r="AR23" s="276">
        <v>3.27</v>
      </c>
      <c r="AS23" s="276">
        <v>3.17</v>
      </c>
      <c r="AT23" s="276">
        <v>3.0710000000000002</v>
      </c>
      <c r="AU23" s="276">
        <v>2.9729999999999999</v>
      </c>
      <c r="AV23" s="276">
        <v>2.8759999999999999</v>
      </c>
      <c r="AW23" s="276">
        <v>2.782</v>
      </c>
      <c r="AX23" s="276">
        <v>2.69</v>
      </c>
      <c r="AY23" s="276">
        <v>2.6030000000000002</v>
      </c>
      <c r="AZ23" s="276">
        <v>2.5219999999999998</v>
      </c>
      <c r="BA23" s="276">
        <v>2.4489999999999998</v>
      </c>
      <c r="BB23" s="276">
        <v>2.3839999999999999</v>
      </c>
      <c r="BC23" s="276">
        <v>2.3279999999999998</v>
      </c>
      <c r="BD23" s="276">
        <v>2.2789999999999999</v>
      </c>
      <c r="BE23" s="276">
        <v>2.2360000000000002</v>
      </c>
      <c r="BF23" s="276">
        <v>2.1989999999999998</v>
      </c>
      <c r="BG23" s="276">
        <v>2.165</v>
      </c>
      <c r="BH23" s="276">
        <v>2.133</v>
      </c>
    </row>
    <row r="24" spans="1:60" ht="15" x14ac:dyDescent="0.25">
      <c r="A24" s="276" t="s">
        <v>123</v>
      </c>
      <c r="B24" s="276" t="s">
        <v>124</v>
      </c>
      <c r="C24" s="276" t="s">
        <v>579</v>
      </c>
      <c r="D24" s="276" t="s">
        <v>580</v>
      </c>
      <c r="E24" s="276">
        <v>2.31</v>
      </c>
      <c r="F24" s="276">
        <v>2.29</v>
      </c>
      <c r="G24" s="276">
        <v>2.2400000000000002</v>
      </c>
      <c r="H24" s="276">
        <v>2.21</v>
      </c>
      <c r="I24" s="276">
        <v>2.19</v>
      </c>
      <c r="J24" s="276">
        <v>2.09</v>
      </c>
      <c r="K24" s="276">
        <v>2.0299999999999998</v>
      </c>
      <c r="L24" s="276">
        <v>2.02</v>
      </c>
      <c r="M24" s="276">
        <v>2.27</v>
      </c>
      <c r="N24" s="276">
        <v>2.27</v>
      </c>
      <c r="O24" s="276">
        <v>2.17</v>
      </c>
      <c r="P24" s="276">
        <v>2.1</v>
      </c>
      <c r="Q24" s="276">
        <v>2.0299999999999998</v>
      </c>
      <c r="R24" s="276">
        <v>2.15</v>
      </c>
      <c r="S24" s="276">
        <v>2.29</v>
      </c>
      <c r="T24" s="276">
        <v>2.23</v>
      </c>
      <c r="U24" s="276">
        <v>2.2400000000000002</v>
      </c>
      <c r="V24" s="276">
        <v>2.21</v>
      </c>
      <c r="W24" s="276">
        <v>2.15</v>
      </c>
      <c r="X24" s="276">
        <v>2.16</v>
      </c>
      <c r="Y24" s="276">
        <v>2.0499999999999998</v>
      </c>
      <c r="Z24" s="276">
        <v>2</v>
      </c>
      <c r="AA24" s="276">
        <v>2.0099999999999998</v>
      </c>
      <c r="AB24" s="276">
        <v>2.0099999999999998</v>
      </c>
      <c r="AC24" s="276">
        <v>2.0099999999999998</v>
      </c>
      <c r="AD24" s="276">
        <v>1.97</v>
      </c>
      <c r="AE24" s="276">
        <v>2.02</v>
      </c>
      <c r="AF24" s="276">
        <v>1.96</v>
      </c>
      <c r="AG24" s="276">
        <v>1.97</v>
      </c>
      <c r="AH24" s="276">
        <v>1.9</v>
      </c>
      <c r="AI24" s="276">
        <v>1.82</v>
      </c>
      <c r="AJ24" s="276">
        <v>1.66</v>
      </c>
      <c r="AK24" s="276">
        <v>1.55</v>
      </c>
      <c r="AL24" s="276">
        <v>1.46</v>
      </c>
      <c r="AM24" s="276">
        <v>1.37</v>
      </c>
      <c r="AN24" s="276">
        <v>1.23</v>
      </c>
      <c r="AO24" s="276">
        <v>1.23</v>
      </c>
      <c r="AP24" s="276">
        <v>1.0900000000000001</v>
      </c>
      <c r="AQ24" s="276">
        <v>1.1100000000000001</v>
      </c>
      <c r="AR24" s="276">
        <v>1.23</v>
      </c>
      <c r="AS24" s="276">
        <v>1.26</v>
      </c>
      <c r="AT24" s="276">
        <v>1.21</v>
      </c>
      <c r="AU24" s="276">
        <v>1.23</v>
      </c>
      <c r="AV24" s="276">
        <v>1.26</v>
      </c>
      <c r="AW24" s="276">
        <v>1.33</v>
      </c>
      <c r="AX24" s="276">
        <v>1.37</v>
      </c>
      <c r="AY24" s="276">
        <v>1.44</v>
      </c>
      <c r="AZ24" s="276">
        <v>1.49</v>
      </c>
      <c r="BA24" s="276">
        <v>1.56</v>
      </c>
      <c r="BB24" s="276">
        <v>1.66</v>
      </c>
      <c r="BC24" s="276">
        <v>1.57</v>
      </c>
      <c r="BD24" s="276">
        <v>1.51</v>
      </c>
      <c r="BE24" s="276">
        <v>1.5</v>
      </c>
      <c r="BF24" s="276">
        <v>1.48</v>
      </c>
      <c r="BG24" s="276">
        <v>1.53</v>
      </c>
      <c r="BH24" s="276">
        <v>1.53</v>
      </c>
    </row>
    <row r="25" spans="1:60" ht="15" x14ac:dyDescent="0.25">
      <c r="A25" s="276" t="s">
        <v>125</v>
      </c>
      <c r="B25" s="276" t="s">
        <v>126</v>
      </c>
      <c r="C25" s="276" t="s">
        <v>579</v>
      </c>
      <c r="D25" s="276" t="s">
        <v>580</v>
      </c>
      <c r="E25" s="276">
        <v>7.0869999999999997</v>
      </c>
      <c r="F25" s="276">
        <v>7.1289999999999996</v>
      </c>
      <c r="G25" s="276">
        <v>7.1630000000000003</v>
      </c>
      <c r="H25" s="276">
        <v>7.1849999999999996</v>
      </c>
      <c r="I25" s="276">
        <v>7.1879999999999997</v>
      </c>
      <c r="J25" s="276">
        <v>7.1619999999999999</v>
      </c>
      <c r="K25" s="276">
        <v>7.0990000000000002</v>
      </c>
      <c r="L25" s="276">
        <v>6.9969999999999999</v>
      </c>
      <c r="M25" s="276">
        <v>6.86</v>
      </c>
      <c r="N25" s="276">
        <v>6.6920000000000002</v>
      </c>
      <c r="O25" s="276">
        <v>6.5010000000000003</v>
      </c>
      <c r="P25" s="276">
        <v>6.2969999999999997</v>
      </c>
      <c r="Q25" s="276">
        <v>6.0940000000000003</v>
      </c>
      <c r="R25" s="276">
        <v>5.899</v>
      </c>
      <c r="S25" s="276">
        <v>5.7210000000000001</v>
      </c>
      <c r="T25" s="276">
        <v>5.56</v>
      </c>
      <c r="U25" s="276">
        <v>5.4169999999999998</v>
      </c>
      <c r="V25" s="276">
        <v>5.2850000000000001</v>
      </c>
      <c r="W25" s="276">
        <v>5.1580000000000004</v>
      </c>
      <c r="X25" s="276">
        <v>5.0359999999999996</v>
      </c>
      <c r="Y25" s="276">
        <v>4.9160000000000004</v>
      </c>
      <c r="Z25" s="276">
        <v>4.8</v>
      </c>
      <c r="AA25" s="276">
        <v>4.6879999999999997</v>
      </c>
      <c r="AB25" s="276">
        <v>4.5780000000000003</v>
      </c>
      <c r="AC25" s="276">
        <v>4.47</v>
      </c>
      <c r="AD25" s="276">
        <v>4.3600000000000003</v>
      </c>
      <c r="AE25" s="276">
        <v>4.2450000000000001</v>
      </c>
      <c r="AF25" s="276">
        <v>4.1239999999999997</v>
      </c>
      <c r="AG25" s="276">
        <v>3.9969999999999999</v>
      </c>
      <c r="AH25" s="276">
        <v>3.8660000000000001</v>
      </c>
      <c r="AI25" s="276">
        <v>3.7320000000000002</v>
      </c>
      <c r="AJ25" s="276">
        <v>3.5990000000000002</v>
      </c>
      <c r="AK25" s="276">
        <v>3.4710000000000001</v>
      </c>
      <c r="AL25" s="276">
        <v>3.3519999999999999</v>
      </c>
      <c r="AM25" s="276">
        <v>3.2440000000000002</v>
      </c>
      <c r="AN25" s="276">
        <v>3.1469999999999998</v>
      </c>
      <c r="AO25" s="276">
        <v>3.0619999999999998</v>
      </c>
      <c r="AP25" s="276">
        <v>2.9870000000000001</v>
      </c>
      <c r="AQ25" s="276">
        <v>2.919</v>
      </c>
      <c r="AR25" s="276">
        <v>2.8559999999999999</v>
      </c>
      <c r="AS25" s="276">
        <v>2.7949999999999999</v>
      </c>
      <c r="AT25" s="276">
        <v>2.7309999999999999</v>
      </c>
      <c r="AU25" s="276">
        <v>2.6629999999999998</v>
      </c>
      <c r="AV25" s="276">
        <v>2.59</v>
      </c>
      <c r="AW25" s="276">
        <v>2.5139999999999998</v>
      </c>
      <c r="AX25" s="276">
        <v>2.4359999999999999</v>
      </c>
      <c r="AY25" s="276">
        <v>2.363</v>
      </c>
      <c r="AZ25" s="276">
        <v>2.2970000000000002</v>
      </c>
      <c r="BA25" s="276">
        <v>2.2410000000000001</v>
      </c>
      <c r="BB25" s="276">
        <v>2.1970000000000001</v>
      </c>
      <c r="BC25" s="276">
        <v>2.1640000000000001</v>
      </c>
      <c r="BD25" s="276">
        <v>2.1389999999999998</v>
      </c>
      <c r="BE25" s="276">
        <v>2.1179999999999999</v>
      </c>
      <c r="BF25" s="276">
        <v>2.0979999999999999</v>
      </c>
      <c r="BG25" s="276">
        <v>2.0779999999999998</v>
      </c>
      <c r="BH25" s="276">
        <v>2.056</v>
      </c>
    </row>
    <row r="26" spans="1:60" ht="15" x14ac:dyDescent="0.25">
      <c r="A26" s="276" t="s">
        <v>127</v>
      </c>
      <c r="B26" s="276" t="s">
        <v>128</v>
      </c>
      <c r="C26" s="276" t="s">
        <v>579</v>
      </c>
      <c r="D26" s="276" t="s">
        <v>580</v>
      </c>
      <c r="E26" s="276">
        <v>4.4950000000000001</v>
      </c>
      <c r="F26" s="276">
        <v>4.4960000000000004</v>
      </c>
      <c r="G26" s="276">
        <v>4.45</v>
      </c>
      <c r="H26" s="276">
        <v>4.3559999999999999</v>
      </c>
      <c r="I26" s="276">
        <v>4.22</v>
      </c>
      <c r="J26" s="276">
        <v>4.0570000000000004</v>
      </c>
      <c r="K26" s="276">
        <v>3.8929999999999998</v>
      </c>
      <c r="L26" s="276">
        <v>3.75</v>
      </c>
      <c r="M26" s="276">
        <v>3.641</v>
      </c>
      <c r="N26" s="276">
        <v>3.5710000000000002</v>
      </c>
      <c r="O26" s="276">
        <v>3.5310000000000001</v>
      </c>
      <c r="P26" s="276">
        <v>3.504</v>
      </c>
      <c r="Q26" s="276">
        <v>3.4689999999999999</v>
      </c>
      <c r="R26" s="276">
        <v>3.411</v>
      </c>
      <c r="S26" s="276">
        <v>3.33</v>
      </c>
      <c r="T26" s="276">
        <v>3.234</v>
      </c>
      <c r="U26" s="276">
        <v>3.1389999999999998</v>
      </c>
      <c r="V26" s="276">
        <v>3.0619999999999998</v>
      </c>
      <c r="W26" s="276">
        <v>3.012</v>
      </c>
      <c r="X26" s="276">
        <v>2.99</v>
      </c>
      <c r="Y26" s="276">
        <v>2.9889999999999999</v>
      </c>
      <c r="Z26" s="276">
        <v>2.9940000000000002</v>
      </c>
      <c r="AA26" s="276">
        <v>2.9889999999999999</v>
      </c>
      <c r="AB26" s="276">
        <v>2.9649999999999999</v>
      </c>
      <c r="AC26" s="276">
        <v>2.919</v>
      </c>
      <c r="AD26" s="276">
        <v>2.8570000000000002</v>
      </c>
      <c r="AE26" s="276">
        <v>2.7890000000000001</v>
      </c>
      <c r="AF26" s="276">
        <v>2.7280000000000002</v>
      </c>
      <c r="AG26" s="276">
        <v>2.6829999999999998</v>
      </c>
      <c r="AH26" s="276">
        <v>2.6539999999999999</v>
      </c>
      <c r="AI26" s="276">
        <v>2.6389999999999998</v>
      </c>
      <c r="AJ26" s="276">
        <v>2.6309999999999998</v>
      </c>
      <c r="AK26" s="276">
        <v>2.621</v>
      </c>
      <c r="AL26" s="276">
        <v>2.601</v>
      </c>
      <c r="AM26" s="276">
        <v>2.5659999999999998</v>
      </c>
      <c r="AN26" s="276">
        <v>2.5139999999999998</v>
      </c>
      <c r="AO26" s="276">
        <v>2.4430000000000001</v>
      </c>
      <c r="AP26" s="276">
        <v>2.3570000000000002</v>
      </c>
      <c r="AQ26" s="276">
        <v>2.2629999999999999</v>
      </c>
      <c r="AR26" s="276">
        <v>2.165</v>
      </c>
      <c r="AS26" s="276">
        <v>2.0710000000000002</v>
      </c>
      <c r="AT26" s="276">
        <v>1.99</v>
      </c>
      <c r="AU26" s="276">
        <v>1.927</v>
      </c>
      <c r="AV26" s="276">
        <v>1.885</v>
      </c>
      <c r="AW26" s="276">
        <v>1.863</v>
      </c>
      <c r="AX26" s="276">
        <v>1.859</v>
      </c>
      <c r="AY26" s="276">
        <v>1.865</v>
      </c>
      <c r="AZ26" s="276">
        <v>1.8740000000000001</v>
      </c>
      <c r="BA26" s="276">
        <v>1.879</v>
      </c>
      <c r="BB26" s="276">
        <v>1.8759999999999999</v>
      </c>
      <c r="BC26" s="276">
        <v>1.865</v>
      </c>
      <c r="BD26" s="276">
        <v>1.847</v>
      </c>
      <c r="BE26" s="276">
        <v>1.827</v>
      </c>
      <c r="BF26" s="276">
        <v>1.8080000000000001</v>
      </c>
      <c r="BG26" s="276">
        <v>1.792</v>
      </c>
      <c r="BH26" s="276">
        <v>1.778</v>
      </c>
    </row>
    <row r="27" spans="1:60" ht="15" x14ac:dyDescent="0.25">
      <c r="A27" s="276" t="s">
        <v>129</v>
      </c>
      <c r="B27" s="276" t="s">
        <v>130</v>
      </c>
      <c r="C27" s="276" t="s">
        <v>579</v>
      </c>
      <c r="D27" s="276" t="s">
        <v>580</v>
      </c>
      <c r="E27" s="276">
        <v>3.8010000000000002</v>
      </c>
      <c r="F27" s="276">
        <v>3.74</v>
      </c>
      <c r="G27" s="276">
        <v>3.6760000000000002</v>
      </c>
      <c r="H27" s="276">
        <v>3.601</v>
      </c>
      <c r="I27" s="276">
        <v>3.5150000000000001</v>
      </c>
      <c r="J27" s="276">
        <v>3.4169999999999998</v>
      </c>
      <c r="K27" s="276">
        <v>3.3130000000000002</v>
      </c>
      <c r="L27" s="276">
        <v>3.2080000000000002</v>
      </c>
      <c r="M27" s="276">
        <v>3.109</v>
      </c>
      <c r="N27" s="276">
        <v>3.016</v>
      </c>
      <c r="O27" s="276">
        <v>2.9289999999999998</v>
      </c>
      <c r="P27" s="276">
        <v>2.8439999999999999</v>
      </c>
      <c r="Q27" s="276">
        <v>2.7589999999999999</v>
      </c>
      <c r="R27" s="276">
        <v>2.6709999999999998</v>
      </c>
      <c r="S27" s="276">
        <v>2.58</v>
      </c>
      <c r="T27" s="276">
        <v>2.4889999999999999</v>
      </c>
      <c r="U27" s="276">
        <v>2.4009999999999998</v>
      </c>
      <c r="V27" s="276">
        <v>2.3180000000000001</v>
      </c>
      <c r="W27" s="276">
        <v>2.2429999999999999</v>
      </c>
      <c r="X27" s="276">
        <v>2.1779999999999999</v>
      </c>
      <c r="Y27" s="276">
        <v>2.1219999999999999</v>
      </c>
      <c r="Z27" s="276">
        <v>2.0750000000000002</v>
      </c>
      <c r="AA27" s="276">
        <v>2.0339999999999998</v>
      </c>
      <c r="AB27" s="276">
        <v>1.998</v>
      </c>
      <c r="AC27" s="276">
        <v>1.964</v>
      </c>
      <c r="AD27" s="276">
        <v>1.9319999999999999</v>
      </c>
      <c r="AE27" s="276">
        <v>1.9</v>
      </c>
      <c r="AF27" s="276">
        <v>1.8680000000000001</v>
      </c>
      <c r="AG27" s="276">
        <v>1.835</v>
      </c>
      <c r="AH27" s="276">
        <v>1.8029999999999999</v>
      </c>
      <c r="AI27" s="276">
        <v>1.772</v>
      </c>
      <c r="AJ27" s="276">
        <v>1.748</v>
      </c>
      <c r="AK27" s="276">
        <v>1.73</v>
      </c>
      <c r="AL27" s="276">
        <v>1.72</v>
      </c>
      <c r="AM27" s="276">
        <v>1.7130000000000001</v>
      </c>
      <c r="AN27" s="276">
        <v>1.706</v>
      </c>
      <c r="AO27" s="276">
        <v>1.69</v>
      </c>
      <c r="AP27" s="276">
        <v>1.6619999999999999</v>
      </c>
      <c r="AQ27" s="276">
        <v>1.619</v>
      </c>
      <c r="AR27" s="276">
        <v>1.5620000000000001</v>
      </c>
      <c r="AS27" s="276">
        <v>1.4970000000000001</v>
      </c>
      <c r="AT27" s="276">
        <v>1.4319999999999999</v>
      </c>
      <c r="AU27" s="276">
        <v>1.3740000000000001</v>
      </c>
      <c r="AV27" s="276">
        <v>1.33</v>
      </c>
      <c r="AW27" s="276">
        <v>1.3009999999999999</v>
      </c>
      <c r="AX27" s="276">
        <v>1.288</v>
      </c>
      <c r="AY27" s="276">
        <v>1.2869999999999999</v>
      </c>
      <c r="AZ27" s="276">
        <v>1.2909999999999999</v>
      </c>
      <c r="BA27" s="276">
        <v>1.2969999999999999</v>
      </c>
      <c r="BB27" s="276">
        <v>1.302</v>
      </c>
      <c r="BC27" s="276">
        <v>1.306</v>
      </c>
      <c r="BD27" s="276">
        <v>1.3089999999999999</v>
      </c>
      <c r="BE27" s="276">
        <v>1.3140000000000001</v>
      </c>
      <c r="BF27" s="276">
        <v>1.3220000000000001</v>
      </c>
      <c r="BG27" s="276">
        <v>1.3320000000000001</v>
      </c>
      <c r="BH27" s="276">
        <v>1.345</v>
      </c>
    </row>
    <row r="28" spans="1:60" ht="15" x14ac:dyDescent="0.25">
      <c r="A28" s="276" t="s">
        <v>131</v>
      </c>
      <c r="B28" s="276" t="s">
        <v>132</v>
      </c>
      <c r="C28" s="276" t="s">
        <v>579</v>
      </c>
      <c r="D28" s="276" t="s">
        <v>580</v>
      </c>
      <c r="E28" s="276">
        <v>2.67</v>
      </c>
      <c r="F28" s="276">
        <v>2.59</v>
      </c>
      <c r="G28" s="276">
        <v>2.5</v>
      </c>
      <c r="H28" s="276">
        <v>2.4</v>
      </c>
      <c r="I28" s="276">
        <v>2.31</v>
      </c>
      <c r="J28" s="276">
        <v>2.27</v>
      </c>
      <c r="K28" s="276">
        <v>2.29</v>
      </c>
      <c r="L28" s="276">
        <v>2.2599999999999998</v>
      </c>
      <c r="M28" s="276">
        <v>2.2200000000000002</v>
      </c>
      <c r="N28" s="276">
        <v>2.2599999999999998</v>
      </c>
      <c r="O28" s="276">
        <v>2.31</v>
      </c>
      <c r="P28" s="276">
        <v>2.31</v>
      </c>
      <c r="Q28" s="276">
        <v>2.2799999999999998</v>
      </c>
      <c r="R28" s="276">
        <v>2.25</v>
      </c>
      <c r="S28" s="276">
        <v>2.21</v>
      </c>
      <c r="T28" s="276">
        <v>2.17</v>
      </c>
      <c r="U28" s="276">
        <v>2.12</v>
      </c>
      <c r="V28" s="276">
        <v>2.08</v>
      </c>
      <c r="W28" s="276">
        <v>2.06</v>
      </c>
      <c r="X28" s="276">
        <v>2.0499999999999998</v>
      </c>
      <c r="Y28" s="276">
        <v>2.0299999999999998</v>
      </c>
      <c r="Z28" s="276">
        <v>2.02</v>
      </c>
      <c r="AA28" s="276">
        <v>2.0499999999999998</v>
      </c>
      <c r="AB28" s="276">
        <v>2.11</v>
      </c>
      <c r="AC28" s="276">
        <v>2.11</v>
      </c>
      <c r="AD28" s="276">
        <v>2.09</v>
      </c>
      <c r="AE28" s="276">
        <v>2.09</v>
      </c>
      <c r="AF28" s="276">
        <v>2.0299999999999998</v>
      </c>
      <c r="AG28" s="276">
        <v>2.0310000000000001</v>
      </c>
      <c r="AH28" s="276">
        <v>2.0259999999999998</v>
      </c>
      <c r="AI28" s="276">
        <v>1.913</v>
      </c>
      <c r="AJ28" s="276">
        <v>1.8049999999999999</v>
      </c>
      <c r="AK28" s="276">
        <v>1.764</v>
      </c>
      <c r="AL28" s="276">
        <v>1.623</v>
      </c>
      <c r="AM28" s="276">
        <v>1.5329999999999999</v>
      </c>
      <c r="AN28" s="276">
        <v>1.4059999999999999</v>
      </c>
      <c r="AO28" s="276">
        <v>1.335</v>
      </c>
      <c r="AP28" s="276">
        <v>1.25</v>
      </c>
      <c r="AQ28" s="276">
        <v>1.3</v>
      </c>
      <c r="AR28" s="276">
        <v>1.31</v>
      </c>
      <c r="AS28" s="276">
        <v>1.3169999999999999</v>
      </c>
      <c r="AT28" s="276">
        <v>1.286</v>
      </c>
      <c r="AU28" s="276">
        <v>1.24</v>
      </c>
      <c r="AV28" s="276">
        <v>1.232</v>
      </c>
      <c r="AW28" s="276">
        <v>1.2330000000000001</v>
      </c>
      <c r="AX28" s="276">
        <v>1.252</v>
      </c>
      <c r="AY28" s="276">
        <v>1.335</v>
      </c>
      <c r="AZ28" s="276">
        <v>1.429</v>
      </c>
      <c r="BA28" s="276">
        <v>1.488</v>
      </c>
      <c r="BB28" s="276">
        <v>1.5089999999999999</v>
      </c>
      <c r="BC28" s="276">
        <v>1.494</v>
      </c>
      <c r="BD28" s="276">
        <v>1.5149999999999999</v>
      </c>
      <c r="BE28" s="276">
        <v>1.62</v>
      </c>
      <c r="BF28" s="276">
        <v>1.6679999999999999</v>
      </c>
      <c r="BG28" s="276">
        <v>1.696</v>
      </c>
      <c r="BH28" s="276">
        <v>1.724</v>
      </c>
    </row>
    <row r="29" spans="1:60" ht="15" x14ac:dyDescent="0.25">
      <c r="A29" s="276" t="s">
        <v>133</v>
      </c>
      <c r="B29" s="276" t="s">
        <v>134</v>
      </c>
      <c r="C29" s="276" t="s">
        <v>579</v>
      </c>
      <c r="D29" s="276" t="s">
        <v>580</v>
      </c>
      <c r="E29" s="276">
        <v>6.5</v>
      </c>
      <c r="F29" s="276">
        <v>6.48</v>
      </c>
      <c r="G29" s="276">
        <v>6.46</v>
      </c>
      <c r="H29" s="276">
        <v>6.44</v>
      </c>
      <c r="I29" s="276">
        <v>6.42</v>
      </c>
      <c r="J29" s="276">
        <v>6.4</v>
      </c>
      <c r="K29" s="276">
        <v>6.3789999999999996</v>
      </c>
      <c r="L29" s="276">
        <v>6.3579999999999997</v>
      </c>
      <c r="M29" s="276">
        <v>6.3369999999999997</v>
      </c>
      <c r="N29" s="276">
        <v>6.3159999999999998</v>
      </c>
      <c r="O29" s="276">
        <v>6.2990000000000004</v>
      </c>
      <c r="P29" s="276">
        <v>6.2880000000000003</v>
      </c>
      <c r="Q29" s="276">
        <v>6.2839999999999998</v>
      </c>
      <c r="R29" s="276">
        <v>6.2850000000000001</v>
      </c>
      <c r="S29" s="276">
        <v>6.2869999999999999</v>
      </c>
      <c r="T29" s="276">
        <v>6.2779999999999996</v>
      </c>
      <c r="U29" s="276">
        <v>6.25</v>
      </c>
      <c r="V29" s="276">
        <v>6.1950000000000003</v>
      </c>
      <c r="W29" s="276">
        <v>6.109</v>
      </c>
      <c r="X29" s="276">
        <v>5.992</v>
      </c>
      <c r="Y29" s="276">
        <v>5.8490000000000002</v>
      </c>
      <c r="Z29" s="276">
        <v>5.6840000000000002</v>
      </c>
      <c r="AA29" s="276">
        <v>5.51</v>
      </c>
      <c r="AB29" s="276">
        <v>5.3360000000000003</v>
      </c>
      <c r="AC29" s="276">
        <v>5.17</v>
      </c>
      <c r="AD29" s="276">
        <v>5.0190000000000001</v>
      </c>
      <c r="AE29" s="276">
        <v>4.8860000000000001</v>
      </c>
      <c r="AF29" s="276">
        <v>4.7709999999999999</v>
      </c>
      <c r="AG29" s="276">
        <v>4.6710000000000003</v>
      </c>
      <c r="AH29" s="276">
        <v>4.5839999999999996</v>
      </c>
      <c r="AI29" s="276">
        <v>4.508</v>
      </c>
      <c r="AJ29" s="276">
        <v>4.4359999999999999</v>
      </c>
      <c r="AK29" s="276">
        <v>4.3630000000000004</v>
      </c>
      <c r="AL29" s="276">
        <v>4.2859999999999996</v>
      </c>
      <c r="AM29" s="276">
        <v>4.2009999999999996</v>
      </c>
      <c r="AN29" s="276">
        <v>4.109</v>
      </c>
      <c r="AO29" s="276">
        <v>4.01</v>
      </c>
      <c r="AP29" s="276">
        <v>3.9079999999999999</v>
      </c>
      <c r="AQ29" s="276">
        <v>3.8050000000000002</v>
      </c>
      <c r="AR29" s="276">
        <v>3.7029999999999998</v>
      </c>
      <c r="AS29" s="276">
        <v>3.6</v>
      </c>
      <c r="AT29" s="276">
        <v>3.496</v>
      </c>
      <c r="AU29" s="276">
        <v>3.39</v>
      </c>
      <c r="AV29" s="276">
        <v>3.282</v>
      </c>
      <c r="AW29" s="276">
        <v>3.1749999999999998</v>
      </c>
      <c r="AX29" s="276">
        <v>3.0720000000000001</v>
      </c>
      <c r="AY29" s="276">
        <v>2.9769999999999999</v>
      </c>
      <c r="AZ29" s="276">
        <v>2.8929999999999998</v>
      </c>
      <c r="BA29" s="276">
        <v>2.8210000000000002</v>
      </c>
      <c r="BB29" s="276">
        <v>2.762</v>
      </c>
      <c r="BC29" s="276">
        <v>2.7149999999999999</v>
      </c>
      <c r="BD29" s="276">
        <v>2.6760000000000002</v>
      </c>
      <c r="BE29" s="276">
        <v>2.6419999999999999</v>
      </c>
      <c r="BF29" s="276">
        <v>2.61</v>
      </c>
      <c r="BG29" s="276">
        <v>2.5779999999999998</v>
      </c>
      <c r="BH29" s="276">
        <v>2.544</v>
      </c>
    </row>
    <row r="30" spans="1:60" ht="15" x14ac:dyDescent="0.25">
      <c r="A30" s="276" t="s">
        <v>135</v>
      </c>
      <c r="B30" s="276" t="s">
        <v>136</v>
      </c>
      <c r="C30" s="276" t="s">
        <v>579</v>
      </c>
      <c r="D30" s="276" t="s">
        <v>580</v>
      </c>
      <c r="E30" s="276"/>
      <c r="F30" s="276"/>
      <c r="G30" s="276"/>
      <c r="H30" s="276"/>
      <c r="I30" s="276"/>
      <c r="J30" s="276"/>
      <c r="K30" s="276"/>
      <c r="L30" s="276"/>
      <c r="M30" s="276"/>
      <c r="N30" s="276"/>
      <c r="O30" s="276"/>
      <c r="P30" s="276"/>
      <c r="Q30" s="276"/>
      <c r="R30" s="276"/>
      <c r="S30" s="276"/>
      <c r="T30" s="276"/>
      <c r="U30" s="276"/>
      <c r="V30" s="276"/>
      <c r="W30" s="276"/>
      <c r="X30" s="276"/>
      <c r="Y30" s="276"/>
      <c r="Z30" s="276"/>
      <c r="AA30" s="276"/>
      <c r="AB30" s="276"/>
      <c r="AC30" s="276"/>
      <c r="AD30" s="276"/>
      <c r="AE30" s="276"/>
      <c r="AF30" s="276"/>
      <c r="AG30" s="276"/>
      <c r="AH30" s="276"/>
      <c r="AI30" s="276"/>
      <c r="AJ30" s="276"/>
      <c r="AK30" s="276"/>
      <c r="AL30" s="276"/>
      <c r="AM30" s="276"/>
      <c r="AN30" s="276">
        <v>1.8</v>
      </c>
      <c r="AO30" s="276"/>
      <c r="AP30" s="276"/>
      <c r="AQ30" s="276"/>
      <c r="AR30" s="276"/>
      <c r="AS30" s="276">
        <v>1.74</v>
      </c>
      <c r="AT30" s="276">
        <v>1.75</v>
      </c>
      <c r="AU30" s="276">
        <v>1.77</v>
      </c>
      <c r="AV30" s="276">
        <v>1.8</v>
      </c>
      <c r="AW30" s="276">
        <v>1.78</v>
      </c>
      <c r="AX30" s="276">
        <v>1.76</v>
      </c>
      <c r="AY30" s="276">
        <v>1.76</v>
      </c>
      <c r="AZ30" s="276">
        <v>1.76</v>
      </c>
      <c r="BA30" s="276">
        <v>1.77</v>
      </c>
      <c r="BB30" s="276">
        <v>1.76</v>
      </c>
      <c r="BC30" s="276">
        <v>1.76</v>
      </c>
      <c r="BD30" s="276">
        <v>1.59</v>
      </c>
      <c r="BE30" s="276">
        <v>1.59</v>
      </c>
      <c r="BF30" s="276">
        <v>1.63</v>
      </c>
      <c r="BG30" s="276">
        <v>1.63</v>
      </c>
      <c r="BH30" s="276">
        <v>1.62</v>
      </c>
    </row>
    <row r="31" spans="1:60" ht="15" x14ac:dyDescent="0.25">
      <c r="A31" s="276" t="s">
        <v>137</v>
      </c>
      <c r="B31" s="276" t="s">
        <v>138</v>
      </c>
      <c r="C31" s="276" t="s">
        <v>579</v>
      </c>
      <c r="D31" s="276" t="s">
        <v>580</v>
      </c>
      <c r="E31" s="276">
        <v>6.7</v>
      </c>
      <c r="F31" s="276">
        <v>6.6680000000000001</v>
      </c>
      <c r="G31" s="276">
        <v>6.633</v>
      </c>
      <c r="H31" s="276">
        <v>6.5970000000000004</v>
      </c>
      <c r="I31" s="276">
        <v>6.5590000000000002</v>
      </c>
      <c r="J31" s="276">
        <v>6.5190000000000001</v>
      </c>
      <c r="K31" s="276">
        <v>6.4770000000000003</v>
      </c>
      <c r="L31" s="276">
        <v>6.4320000000000004</v>
      </c>
      <c r="M31" s="276">
        <v>6.3840000000000003</v>
      </c>
      <c r="N31" s="276">
        <v>6.335</v>
      </c>
      <c r="O31" s="276">
        <v>6.2839999999999998</v>
      </c>
      <c r="P31" s="276">
        <v>6.2329999999999997</v>
      </c>
      <c r="Q31" s="276">
        <v>6.1820000000000004</v>
      </c>
      <c r="R31" s="276">
        <v>6.1319999999999997</v>
      </c>
      <c r="S31" s="276">
        <v>6.0810000000000004</v>
      </c>
      <c r="T31" s="276">
        <v>6.0289999999999999</v>
      </c>
      <c r="U31" s="276">
        <v>5.9749999999999996</v>
      </c>
      <c r="V31" s="276">
        <v>5.9169999999999998</v>
      </c>
      <c r="W31" s="276">
        <v>5.8550000000000004</v>
      </c>
      <c r="X31" s="276">
        <v>5.7869999999999999</v>
      </c>
      <c r="Y31" s="276">
        <v>5.7149999999999999</v>
      </c>
      <c r="Z31" s="276">
        <v>5.6369999999999996</v>
      </c>
      <c r="AA31" s="276">
        <v>5.556</v>
      </c>
      <c r="AB31" s="276">
        <v>5.4720000000000004</v>
      </c>
      <c r="AC31" s="276">
        <v>5.3860000000000001</v>
      </c>
      <c r="AD31" s="276">
        <v>5.3</v>
      </c>
      <c r="AE31" s="276">
        <v>5.2149999999999999</v>
      </c>
      <c r="AF31" s="276">
        <v>5.1319999999999997</v>
      </c>
      <c r="AG31" s="276">
        <v>5.0510000000000002</v>
      </c>
      <c r="AH31" s="276">
        <v>4.9710000000000001</v>
      </c>
      <c r="AI31" s="276">
        <v>4.8940000000000001</v>
      </c>
      <c r="AJ31" s="276">
        <v>4.8170000000000002</v>
      </c>
      <c r="AK31" s="276">
        <v>4.7409999999999997</v>
      </c>
      <c r="AL31" s="276">
        <v>4.6639999999999997</v>
      </c>
      <c r="AM31" s="276">
        <v>4.585</v>
      </c>
      <c r="AN31" s="276">
        <v>4.5030000000000001</v>
      </c>
      <c r="AO31" s="276">
        <v>4.4180000000000001</v>
      </c>
      <c r="AP31" s="276">
        <v>4.3310000000000004</v>
      </c>
      <c r="AQ31" s="276">
        <v>4.2409999999999997</v>
      </c>
      <c r="AR31" s="276">
        <v>4.1479999999999997</v>
      </c>
      <c r="AS31" s="276">
        <v>4.0549999999999997</v>
      </c>
      <c r="AT31" s="276">
        <v>3.96</v>
      </c>
      <c r="AU31" s="276">
        <v>3.8660000000000001</v>
      </c>
      <c r="AV31" s="276">
        <v>3.7730000000000001</v>
      </c>
      <c r="AW31" s="276">
        <v>3.6829999999999998</v>
      </c>
      <c r="AX31" s="276">
        <v>3.5950000000000002</v>
      </c>
      <c r="AY31" s="276">
        <v>3.51</v>
      </c>
      <c r="AZ31" s="276">
        <v>3.427</v>
      </c>
      <c r="BA31" s="276">
        <v>3.3479999999999999</v>
      </c>
      <c r="BB31" s="276">
        <v>3.2719999999999998</v>
      </c>
      <c r="BC31" s="276">
        <v>3.2</v>
      </c>
      <c r="BD31" s="276">
        <v>3.1339999999999999</v>
      </c>
      <c r="BE31" s="276">
        <v>3.0720000000000001</v>
      </c>
      <c r="BF31" s="276">
        <v>3.0169999999999999</v>
      </c>
      <c r="BG31" s="276">
        <v>2.9660000000000002</v>
      </c>
      <c r="BH31" s="276">
        <v>2.9209999999999998</v>
      </c>
    </row>
    <row r="32" spans="1:60" s="26" customFormat="1" ht="15" x14ac:dyDescent="0.25">
      <c r="A32" s="275" t="s">
        <v>139</v>
      </c>
      <c r="B32" s="275" t="s">
        <v>140</v>
      </c>
      <c r="C32" s="275" t="s">
        <v>579</v>
      </c>
      <c r="D32" s="275" t="s">
        <v>580</v>
      </c>
      <c r="E32" s="275">
        <v>6.07</v>
      </c>
      <c r="F32" s="275">
        <v>6.0469999999999997</v>
      </c>
      <c r="G32" s="275">
        <v>6.0039999999999996</v>
      </c>
      <c r="H32" s="275">
        <v>5.9370000000000003</v>
      </c>
      <c r="I32" s="275">
        <v>5.8470000000000004</v>
      </c>
      <c r="J32" s="275">
        <v>5.7329999999999997</v>
      </c>
      <c r="K32" s="275">
        <v>5.6</v>
      </c>
      <c r="L32" s="275">
        <v>5.4539999999999997</v>
      </c>
      <c r="M32" s="275">
        <v>5.3040000000000003</v>
      </c>
      <c r="N32" s="275">
        <v>5.1529999999999996</v>
      </c>
      <c r="O32" s="275">
        <v>5.0090000000000003</v>
      </c>
      <c r="P32" s="275">
        <v>4.8769999999999998</v>
      </c>
      <c r="Q32" s="275">
        <v>4.7560000000000002</v>
      </c>
      <c r="R32" s="275">
        <v>4.6470000000000002</v>
      </c>
      <c r="S32" s="275">
        <v>4.55</v>
      </c>
      <c r="T32" s="275">
        <v>4.4630000000000001</v>
      </c>
      <c r="U32" s="275">
        <v>4.3849999999999998</v>
      </c>
      <c r="V32" s="275">
        <v>4.3109999999999999</v>
      </c>
      <c r="W32" s="275">
        <v>4.2350000000000003</v>
      </c>
      <c r="X32" s="275">
        <v>4.1559999999999997</v>
      </c>
      <c r="Y32" s="275">
        <v>4.0679999999999996</v>
      </c>
      <c r="Z32" s="275">
        <v>3.97</v>
      </c>
      <c r="AA32" s="275">
        <v>3.8610000000000002</v>
      </c>
      <c r="AB32" s="275">
        <v>3.7429999999999999</v>
      </c>
      <c r="AC32" s="275">
        <v>3.6179999999999999</v>
      </c>
      <c r="AD32" s="275">
        <v>3.488</v>
      </c>
      <c r="AE32" s="275">
        <v>3.3580000000000001</v>
      </c>
      <c r="AF32" s="275">
        <v>3.2320000000000002</v>
      </c>
      <c r="AG32" s="275">
        <v>3.113</v>
      </c>
      <c r="AH32" s="275">
        <v>3.0049999999999999</v>
      </c>
      <c r="AI32" s="275">
        <v>2.9089999999999998</v>
      </c>
      <c r="AJ32" s="275">
        <v>2.827</v>
      </c>
      <c r="AK32" s="275">
        <v>2.7559999999999998</v>
      </c>
      <c r="AL32" s="275">
        <v>2.694</v>
      </c>
      <c r="AM32" s="275">
        <v>2.6379999999999999</v>
      </c>
      <c r="AN32" s="275">
        <v>2.5859999999999999</v>
      </c>
      <c r="AO32" s="275">
        <v>2.5350000000000001</v>
      </c>
      <c r="AP32" s="275">
        <v>2.4820000000000002</v>
      </c>
      <c r="AQ32" s="275">
        <v>2.4260000000000002</v>
      </c>
      <c r="AR32" s="275">
        <v>2.3650000000000002</v>
      </c>
      <c r="AS32" s="275">
        <v>2.2999999999999998</v>
      </c>
      <c r="AT32" s="275">
        <v>2.2320000000000002</v>
      </c>
      <c r="AU32" s="275">
        <v>2.1629999999999998</v>
      </c>
      <c r="AV32" s="275">
        <v>2.0960000000000001</v>
      </c>
      <c r="AW32" s="275">
        <v>2.0329999999999999</v>
      </c>
      <c r="AX32" s="275">
        <v>1.9750000000000001</v>
      </c>
      <c r="AY32" s="275">
        <v>1.9259999999999999</v>
      </c>
      <c r="AZ32" s="275">
        <v>1.8839999999999999</v>
      </c>
      <c r="BA32" s="275">
        <v>1.851</v>
      </c>
      <c r="BB32" s="275">
        <v>1.8240000000000001</v>
      </c>
      <c r="BC32" s="275">
        <v>1.8049999999999999</v>
      </c>
      <c r="BD32" s="275">
        <v>1.79</v>
      </c>
      <c r="BE32" s="275">
        <v>1.7769999999999999</v>
      </c>
      <c r="BF32" s="275">
        <v>1.7649999999999999</v>
      </c>
      <c r="BG32" s="275">
        <v>1.7529999999999999</v>
      </c>
      <c r="BH32" s="275">
        <v>1.74</v>
      </c>
    </row>
    <row r="33" spans="1:60" ht="15" x14ac:dyDescent="0.25">
      <c r="A33" s="276" t="s">
        <v>141</v>
      </c>
      <c r="B33" s="276" t="s">
        <v>142</v>
      </c>
      <c r="C33" s="276" t="s">
        <v>579</v>
      </c>
      <c r="D33" s="276" t="s">
        <v>580</v>
      </c>
      <c r="E33" s="276">
        <v>4.3330000000000002</v>
      </c>
      <c r="F33" s="276">
        <v>4.3129999999999997</v>
      </c>
      <c r="G33" s="276">
        <v>4.2690000000000001</v>
      </c>
      <c r="H33" s="276">
        <v>4.1959999999999997</v>
      </c>
      <c r="I33" s="276">
        <v>4.0940000000000003</v>
      </c>
      <c r="J33" s="276">
        <v>3.9630000000000001</v>
      </c>
      <c r="K33" s="276">
        <v>3.8069999999999999</v>
      </c>
      <c r="L33" s="276">
        <v>3.637</v>
      </c>
      <c r="M33" s="276">
        <v>3.46</v>
      </c>
      <c r="N33" s="276">
        <v>3.2839999999999998</v>
      </c>
      <c r="O33" s="276">
        <v>3.113</v>
      </c>
      <c r="P33" s="276">
        <v>2.9489999999999998</v>
      </c>
      <c r="Q33" s="276">
        <v>2.794</v>
      </c>
      <c r="R33" s="276">
        <v>2.6480000000000001</v>
      </c>
      <c r="S33" s="276">
        <v>2.5129999999999999</v>
      </c>
      <c r="T33" s="276">
        <v>2.3929999999999998</v>
      </c>
      <c r="U33" s="276">
        <v>2.2879999999999998</v>
      </c>
      <c r="V33" s="276">
        <v>2.198</v>
      </c>
      <c r="W33" s="276">
        <v>2.121</v>
      </c>
      <c r="X33" s="276">
        <v>2.0569999999999999</v>
      </c>
      <c r="Y33" s="276">
        <v>2.004</v>
      </c>
      <c r="Z33" s="276">
        <v>1.96</v>
      </c>
      <c r="AA33" s="276">
        <v>1.9219999999999999</v>
      </c>
      <c r="AB33" s="276">
        <v>1.889</v>
      </c>
      <c r="AC33" s="276">
        <v>1.8580000000000001</v>
      </c>
      <c r="AD33" s="276">
        <v>1.83</v>
      </c>
      <c r="AE33" s="276">
        <v>1.8049999999999999</v>
      </c>
      <c r="AF33" s="276">
        <v>1.782</v>
      </c>
      <c r="AG33" s="276">
        <v>1.7649999999999999</v>
      </c>
      <c r="AH33" s="276">
        <v>1.75</v>
      </c>
      <c r="AI33" s="276">
        <v>1.74</v>
      </c>
      <c r="AJ33" s="276">
        <v>1.7330000000000001</v>
      </c>
      <c r="AK33" s="276">
        <v>1.7290000000000001</v>
      </c>
      <c r="AL33" s="276">
        <v>1.728</v>
      </c>
      <c r="AM33" s="276">
        <v>1.7290000000000001</v>
      </c>
      <c r="AN33" s="276">
        <v>1.73</v>
      </c>
      <c r="AO33" s="276">
        <v>1.7330000000000001</v>
      </c>
      <c r="AP33" s="276">
        <v>1.736</v>
      </c>
      <c r="AQ33" s="276">
        <v>1.7390000000000001</v>
      </c>
      <c r="AR33" s="276">
        <v>1.742</v>
      </c>
      <c r="AS33" s="276">
        <v>1.744</v>
      </c>
      <c r="AT33" s="276">
        <v>1.746</v>
      </c>
      <c r="AU33" s="276">
        <v>1.7490000000000001</v>
      </c>
      <c r="AV33" s="276">
        <v>1.752</v>
      </c>
      <c r="AW33" s="276">
        <v>1.7549999999999999</v>
      </c>
      <c r="AX33" s="276">
        <v>1.7589999999999999</v>
      </c>
      <c r="AY33" s="276">
        <v>1.7629999999999999</v>
      </c>
      <c r="AZ33" s="276">
        <v>1.768</v>
      </c>
      <c r="BA33" s="276">
        <v>1.772</v>
      </c>
      <c r="BB33" s="276">
        <v>1.7769999999999999</v>
      </c>
      <c r="BC33" s="276">
        <v>1.7809999999999999</v>
      </c>
      <c r="BD33" s="276">
        <v>1.7849999999999999</v>
      </c>
      <c r="BE33" s="276">
        <v>1.788</v>
      </c>
      <c r="BF33" s="276">
        <v>1.7909999999999999</v>
      </c>
      <c r="BG33" s="276">
        <v>1.794</v>
      </c>
      <c r="BH33" s="276">
        <v>1.796</v>
      </c>
    </row>
    <row r="34" spans="1:60" ht="15" x14ac:dyDescent="0.25">
      <c r="A34" s="276" t="s">
        <v>143</v>
      </c>
      <c r="B34" s="276" t="s">
        <v>144</v>
      </c>
      <c r="C34" s="276" t="s">
        <v>579</v>
      </c>
      <c r="D34" s="276" t="s">
        <v>580</v>
      </c>
      <c r="E34" s="276">
        <v>6.8360000000000003</v>
      </c>
      <c r="F34" s="276">
        <v>6.7709999999999999</v>
      </c>
      <c r="G34" s="276">
        <v>6.6829999999999998</v>
      </c>
      <c r="H34" s="276">
        <v>6.5720000000000001</v>
      </c>
      <c r="I34" s="276">
        <v>6.44</v>
      </c>
      <c r="J34" s="276">
        <v>6.2969999999999997</v>
      </c>
      <c r="K34" s="276">
        <v>6.1559999999999997</v>
      </c>
      <c r="L34" s="276">
        <v>6.0259999999999998</v>
      </c>
      <c r="M34" s="276">
        <v>5.9119999999999999</v>
      </c>
      <c r="N34" s="276">
        <v>5.8120000000000003</v>
      </c>
      <c r="O34" s="276">
        <v>5.7190000000000003</v>
      </c>
      <c r="P34" s="276">
        <v>5.6189999999999998</v>
      </c>
      <c r="Q34" s="276">
        <v>5.5</v>
      </c>
      <c r="R34" s="276">
        <v>5.3550000000000004</v>
      </c>
      <c r="S34" s="276">
        <v>5.1829999999999998</v>
      </c>
      <c r="T34" s="276">
        <v>4.99</v>
      </c>
      <c r="U34" s="276">
        <v>4.7839999999999998</v>
      </c>
      <c r="V34" s="276">
        <v>4.58</v>
      </c>
      <c r="W34" s="276">
        <v>4.3890000000000002</v>
      </c>
      <c r="X34" s="276">
        <v>4.2160000000000002</v>
      </c>
      <c r="Y34" s="276">
        <v>4.0670000000000002</v>
      </c>
      <c r="Z34" s="276">
        <v>3.9430000000000001</v>
      </c>
      <c r="AA34" s="276">
        <v>3.84</v>
      </c>
      <c r="AB34" s="276">
        <v>3.7509999999999999</v>
      </c>
      <c r="AC34" s="276">
        <v>3.6749999999999998</v>
      </c>
      <c r="AD34" s="276">
        <v>3.6080000000000001</v>
      </c>
      <c r="AE34" s="276">
        <v>3.5459999999999998</v>
      </c>
      <c r="AF34" s="276">
        <v>3.488</v>
      </c>
      <c r="AG34" s="276">
        <v>3.4279999999999999</v>
      </c>
      <c r="AH34" s="276">
        <v>3.363</v>
      </c>
      <c r="AI34" s="276">
        <v>3.2909999999999999</v>
      </c>
      <c r="AJ34" s="276">
        <v>3.2090000000000001</v>
      </c>
      <c r="AK34" s="276">
        <v>3.1179999999999999</v>
      </c>
      <c r="AL34" s="276">
        <v>3.02</v>
      </c>
      <c r="AM34" s="276">
        <v>2.9140000000000001</v>
      </c>
      <c r="AN34" s="276">
        <v>2.802</v>
      </c>
      <c r="AO34" s="276">
        <v>2.6850000000000001</v>
      </c>
      <c r="AP34" s="276">
        <v>2.5640000000000001</v>
      </c>
      <c r="AQ34" s="276">
        <v>2.444</v>
      </c>
      <c r="AR34" s="276">
        <v>2.3279999999999998</v>
      </c>
      <c r="AS34" s="276">
        <v>2.218</v>
      </c>
      <c r="AT34" s="276">
        <v>2.1190000000000002</v>
      </c>
      <c r="AU34" s="276">
        <v>2.0299999999999998</v>
      </c>
      <c r="AV34" s="276">
        <v>1.954</v>
      </c>
      <c r="AW34" s="276">
        <v>1.893</v>
      </c>
      <c r="AX34" s="276">
        <v>1.847</v>
      </c>
      <c r="AY34" s="276">
        <v>1.819</v>
      </c>
      <c r="AZ34" s="276">
        <v>1.8080000000000001</v>
      </c>
      <c r="BA34" s="276">
        <v>1.8089999999999999</v>
      </c>
      <c r="BB34" s="276">
        <v>1.821</v>
      </c>
      <c r="BC34" s="276">
        <v>1.8380000000000001</v>
      </c>
      <c r="BD34" s="276">
        <v>1.857</v>
      </c>
      <c r="BE34" s="276">
        <v>1.8740000000000001</v>
      </c>
      <c r="BF34" s="276">
        <v>1.8839999999999999</v>
      </c>
      <c r="BG34" s="276">
        <v>1.8879999999999999</v>
      </c>
      <c r="BH34" s="276">
        <v>1.8839999999999999</v>
      </c>
    </row>
    <row r="35" spans="1:60" ht="15" x14ac:dyDescent="0.25">
      <c r="A35" s="276" t="s">
        <v>145</v>
      </c>
      <c r="B35" s="276" t="s">
        <v>146</v>
      </c>
      <c r="C35" s="276" t="s">
        <v>579</v>
      </c>
      <c r="D35" s="276" t="s">
        <v>580</v>
      </c>
      <c r="E35" s="276">
        <v>6.67</v>
      </c>
      <c r="F35" s="276">
        <v>6.67</v>
      </c>
      <c r="G35" s="276">
        <v>6.67</v>
      </c>
      <c r="H35" s="276">
        <v>6.67</v>
      </c>
      <c r="I35" s="276">
        <v>6.67</v>
      </c>
      <c r="J35" s="276">
        <v>6.67</v>
      </c>
      <c r="K35" s="276">
        <v>6.67</v>
      </c>
      <c r="L35" s="276">
        <v>6.67</v>
      </c>
      <c r="M35" s="276">
        <v>6.67</v>
      </c>
      <c r="N35" s="276">
        <v>6.67</v>
      </c>
      <c r="O35" s="276">
        <v>6.6710000000000003</v>
      </c>
      <c r="P35" s="276">
        <v>6.6740000000000004</v>
      </c>
      <c r="Q35" s="276">
        <v>6.6790000000000003</v>
      </c>
      <c r="R35" s="276">
        <v>6.6849999999999996</v>
      </c>
      <c r="S35" s="276">
        <v>6.69</v>
      </c>
      <c r="T35" s="276">
        <v>6.6920000000000002</v>
      </c>
      <c r="U35" s="276">
        <v>6.6849999999999996</v>
      </c>
      <c r="V35" s="276">
        <v>6.6680000000000001</v>
      </c>
      <c r="W35" s="276">
        <v>6.64</v>
      </c>
      <c r="X35" s="276">
        <v>6.601</v>
      </c>
      <c r="Y35" s="276">
        <v>6.5529999999999999</v>
      </c>
      <c r="Z35" s="276">
        <v>6.5039999999999996</v>
      </c>
      <c r="AA35" s="276">
        <v>6.4560000000000004</v>
      </c>
      <c r="AB35" s="276">
        <v>6.41</v>
      </c>
      <c r="AC35" s="276">
        <v>6.3620000000000001</v>
      </c>
      <c r="AD35" s="276">
        <v>6.306</v>
      </c>
      <c r="AE35" s="276">
        <v>6.23</v>
      </c>
      <c r="AF35" s="276">
        <v>6.1269999999999998</v>
      </c>
      <c r="AG35" s="276">
        <v>5.9939999999999998</v>
      </c>
      <c r="AH35" s="276">
        <v>5.8289999999999997</v>
      </c>
      <c r="AI35" s="276">
        <v>5.6390000000000002</v>
      </c>
      <c r="AJ35" s="276">
        <v>5.431</v>
      </c>
      <c r="AK35" s="276">
        <v>5.2160000000000002</v>
      </c>
      <c r="AL35" s="276">
        <v>5.0030000000000001</v>
      </c>
      <c r="AM35" s="276">
        <v>4.7960000000000003</v>
      </c>
      <c r="AN35" s="276">
        <v>4.5970000000000004</v>
      </c>
      <c r="AO35" s="276">
        <v>4.4000000000000004</v>
      </c>
      <c r="AP35" s="276">
        <v>4.2030000000000003</v>
      </c>
      <c r="AQ35" s="276">
        <v>4.0019999999999998</v>
      </c>
      <c r="AR35" s="276">
        <v>3.8010000000000002</v>
      </c>
      <c r="AS35" s="276">
        <v>3.6040000000000001</v>
      </c>
      <c r="AT35" s="276">
        <v>3.4159999999999999</v>
      </c>
      <c r="AU35" s="276">
        <v>3.2440000000000002</v>
      </c>
      <c r="AV35" s="276">
        <v>3.089</v>
      </c>
      <c r="AW35" s="276">
        <v>2.9540000000000002</v>
      </c>
      <c r="AX35" s="276">
        <v>2.8370000000000002</v>
      </c>
      <c r="AY35" s="276">
        <v>2.734</v>
      </c>
      <c r="AZ35" s="276">
        <v>2.64</v>
      </c>
      <c r="BA35" s="276">
        <v>2.5499999999999998</v>
      </c>
      <c r="BB35" s="276">
        <v>2.464</v>
      </c>
      <c r="BC35" s="276">
        <v>2.3820000000000001</v>
      </c>
      <c r="BD35" s="276">
        <v>2.3050000000000002</v>
      </c>
      <c r="BE35" s="276">
        <v>2.2360000000000002</v>
      </c>
      <c r="BF35" s="276">
        <v>2.177</v>
      </c>
      <c r="BG35" s="276">
        <v>2.1280000000000001</v>
      </c>
      <c r="BH35" s="276">
        <v>2.0859999999999999</v>
      </c>
    </row>
    <row r="36" spans="1:60" ht="15" x14ac:dyDescent="0.25">
      <c r="A36" s="276" t="s">
        <v>147</v>
      </c>
      <c r="B36" s="276" t="s">
        <v>148</v>
      </c>
      <c r="C36" s="276" t="s">
        <v>579</v>
      </c>
      <c r="D36" s="276" t="s">
        <v>580</v>
      </c>
      <c r="E36" s="276">
        <v>6.6150000000000002</v>
      </c>
      <c r="F36" s="276">
        <v>6.6319999999999997</v>
      </c>
      <c r="G36" s="276">
        <v>6.649</v>
      </c>
      <c r="H36" s="276">
        <v>6.6660000000000004</v>
      </c>
      <c r="I36" s="276">
        <v>6.681</v>
      </c>
      <c r="J36" s="276">
        <v>6.6920000000000002</v>
      </c>
      <c r="K36" s="276">
        <v>6.6980000000000004</v>
      </c>
      <c r="L36" s="276">
        <v>6.6970000000000001</v>
      </c>
      <c r="M36" s="276">
        <v>6.6870000000000003</v>
      </c>
      <c r="N36" s="276">
        <v>6.67</v>
      </c>
      <c r="O36" s="276">
        <v>6.6449999999999996</v>
      </c>
      <c r="P36" s="276">
        <v>6.6150000000000002</v>
      </c>
      <c r="Q36" s="276">
        <v>6.5819999999999999</v>
      </c>
      <c r="R36" s="276">
        <v>6.5469999999999997</v>
      </c>
      <c r="S36" s="276">
        <v>6.51</v>
      </c>
      <c r="T36" s="276">
        <v>6.4720000000000004</v>
      </c>
      <c r="U36" s="276">
        <v>6.4329999999999998</v>
      </c>
      <c r="V36" s="276">
        <v>6.3920000000000003</v>
      </c>
      <c r="W36" s="276">
        <v>6.3449999999999998</v>
      </c>
      <c r="X36" s="276">
        <v>6.2880000000000003</v>
      </c>
      <c r="Y36" s="276">
        <v>6.2140000000000004</v>
      </c>
      <c r="Z36" s="276">
        <v>6.1139999999999999</v>
      </c>
      <c r="AA36" s="276">
        <v>5.984</v>
      </c>
      <c r="AB36" s="276">
        <v>5.8259999999999996</v>
      </c>
      <c r="AC36" s="276">
        <v>5.6440000000000001</v>
      </c>
      <c r="AD36" s="276">
        <v>5.4450000000000003</v>
      </c>
      <c r="AE36" s="276">
        <v>5.2389999999999999</v>
      </c>
      <c r="AF36" s="276">
        <v>5.04</v>
      </c>
      <c r="AG36" s="276">
        <v>4.8540000000000001</v>
      </c>
      <c r="AH36" s="276">
        <v>4.6870000000000003</v>
      </c>
      <c r="AI36" s="276">
        <v>4.54</v>
      </c>
      <c r="AJ36" s="276">
        <v>4.4109999999999996</v>
      </c>
      <c r="AK36" s="276">
        <v>4.2919999999999998</v>
      </c>
      <c r="AL36" s="276">
        <v>4.1769999999999996</v>
      </c>
      <c r="AM36" s="276">
        <v>4.0640000000000001</v>
      </c>
      <c r="AN36" s="276">
        <v>3.9510000000000001</v>
      </c>
      <c r="AO36" s="276">
        <v>3.8359999999999999</v>
      </c>
      <c r="AP36" s="276">
        <v>3.72</v>
      </c>
      <c r="AQ36" s="276">
        <v>3.6059999999999999</v>
      </c>
      <c r="AR36" s="276">
        <v>3.4940000000000002</v>
      </c>
      <c r="AS36" s="276">
        <v>3.387</v>
      </c>
      <c r="AT36" s="276">
        <v>3.286</v>
      </c>
      <c r="AU36" s="276">
        <v>3.194</v>
      </c>
      <c r="AV36" s="276">
        <v>3.113</v>
      </c>
      <c r="AW36" s="276">
        <v>3.0430000000000001</v>
      </c>
      <c r="AX36" s="276">
        <v>2.9870000000000001</v>
      </c>
      <c r="AY36" s="276">
        <v>2.9460000000000002</v>
      </c>
      <c r="AZ36" s="276">
        <v>2.9180000000000001</v>
      </c>
      <c r="BA36" s="276">
        <v>2.9009999999999998</v>
      </c>
      <c r="BB36" s="276">
        <v>2.891</v>
      </c>
      <c r="BC36" s="276">
        <v>2.8839999999999999</v>
      </c>
      <c r="BD36" s="276">
        <v>2.8759999999999999</v>
      </c>
      <c r="BE36" s="276">
        <v>2.863</v>
      </c>
      <c r="BF36" s="276">
        <v>2.8420000000000001</v>
      </c>
      <c r="BG36" s="276">
        <v>2.8119999999999998</v>
      </c>
      <c r="BH36" s="276">
        <v>2.774</v>
      </c>
    </row>
    <row r="37" spans="1:60" ht="15" x14ac:dyDescent="0.25">
      <c r="A37" s="276" t="s">
        <v>149</v>
      </c>
      <c r="B37" s="276" t="s">
        <v>150</v>
      </c>
      <c r="C37" s="276" t="s">
        <v>579</v>
      </c>
      <c r="D37" s="276" t="s">
        <v>580</v>
      </c>
      <c r="E37" s="276">
        <v>5.84</v>
      </c>
      <c r="F37" s="276">
        <v>5.867</v>
      </c>
      <c r="G37" s="276">
        <v>5.891</v>
      </c>
      <c r="H37" s="276">
        <v>5.91</v>
      </c>
      <c r="I37" s="276">
        <v>5.9249999999999998</v>
      </c>
      <c r="J37" s="276">
        <v>5.9370000000000003</v>
      </c>
      <c r="K37" s="276">
        <v>5.9450000000000003</v>
      </c>
      <c r="L37" s="276">
        <v>5.95</v>
      </c>
      <c r="M37" s="276">
        <v>5.9530000000000003</v>
      </c>
      <c r="N37" s="276">
        <v>5.9539999999999997</v>
      </c>
      <c r="O37" s="276">
        <v>5.9539999999999997</v>
      </c>
      <c r="P37" s="276">
        <v>5.9539999999999997</v>
      </c>
      <c r="Q37" s="276">
        <v>5.9530000000000003</v>
      </c>
      <c r="R37" s="276">
        <v>5.952</v>
      </c>
      <c r="S37" s="276">
        <v>5.9509999999999996</v>
      </c>
      <c r="T37" s="276">
        <v>5.95</v>
      </c>
      <c r="U37" s="276">
        <v>5.9509999999999996</v>
      </c>
      <c r="V37" s="276">
        <v>5.952</v>
      </c>
      <c r="W37" s="276">
        <v>5.9530000000000003</v>
      </c>
      <c r="X37" s="276">
        <v>5.9539999999999997</v>
      </c>
      <c r="Y37" s="276">
        <v>5.9539999999999997</v>
      </c>
      <c r="Z37" s="276">
        <v>5.9550000000000001</v>
      </c>
      <c r="AA37" s="276">
        <v>5.9550000000000001</v>
      </c>
      <c r="AB37" s="276">
        <v>5.9530000000000003</v>
      </c>
      <c r="AC37" s="276">
        <v>5.9489999999999998</v>
      </c>
      <c r="AD37" s="276">
        <v>5.94</v>
      </c>
      <c r="AE37" s="276">
        <v>5.9260000000000002</v>
      </c>
      <c r="AF37" s="276">
        <v>5.9050000000000002</v>
      </c>
      <c r="AG37" s="276">
        <v>5.8780000000000001</v>
      </c>
      <c r="AH37" s="276">
        <v>5.8449999999999998</v>
      </c>
      <c r="AI37" s="276">
        <v>5.8079999999999998</v>
      </c>
      <c r="AJ37" s="276">
        <v>5.7670000000000003</v>
      </c>
      <c r="AK37" s="276">
        <v>5.7270000000000003</v>
      </c>
      <c r="AL37" s="276">
        <v>5.6870000000000003</v>
      </c>
      <c r="AM37" s="276">
        <v>5.6509999999999998</v>
      </c>
      <c r="AN37" s="276">
        <v>5.6180000000000003</v>
      </c>
      <c r="AO37" s="276">
        <v>5.5890000000000004</v>
      </c>
      <c r="AP37" s="276">
        <v>5.5640000000000001</v>
      </c>
      <c r="AQ37" s="276">
        <v>5.5410000000000004</v>
      </c>
      <c r="AR37" s="276">
        <v>5.52</v>
      </c>
      <c r="AS37" s="276">
        <v>5.5</v>
      </c>
      <c r="AT37" s="276">
        <v>5.48</v>
      </c>
      <c r="AU37" s="276">
        <v>5.4589999999999996</v>
      </c>
      <c r="AV37" s="276">
        <v>5.4359999999999999</v>
      </c>
      <c r="AW37" s="276">
        <v>5.4109999999999996</v>
      </c>
      <c r="AX37" s="276">
        <v>5.383</v>
      </c>
      <c r="AY37" s="276">
        <v>5.3529999999999998</v>
      </c>
      <c r="AZ37" s="276">
        <v>5.3220000000000001</v>
      </c>
      <c r="BA37" s="276">
        <v>5.2889999999999997</v>
      </c>
      <c r="BB37" s="276">
        <v>5.2539999999999996</v>
      </c>
      <c r="BC37" s="276">
        <v>5.2149999999999999</v>
      </c>
      <c r="BD37" s="276">
        <v>5.1719999999999997</v>
      </c>
      <c r="BE37" s="276">
        <v>5.1230000000000002</v>
      </c>
      <c r="BF37" s="276">
        <v>5.0670000000000002</v>
      </c>
      <c r="BG37" s="276">
        <v>5.0060000000000002</v>
      </c>
      <c r="BH37" s="276">
        <v>4.9400000000000004</v>
      </c>
    </row>
    <row r="38" spans="1:60" ht="15" x14ac:dyDescent="0.25">
      <c r="A38" s="276" t="s">
        <v>151</v>
      </c>
      <c r="B38" s="276" t="s">
        <v>152</v>
      </c>
      <c r="C38" s="276" t="s">
        <v>579</v>
      </c>
      <c r="D38" s="276" t="s">
        <v>580</v>
      </c>
      <c r="E38" s="276">
        <v>3.8109999999999999</v>
      </c>
      <c r="F38" s="276">
        <v>3.7530000000000001</v>
      </c>
      <c r="G38" s="276">
        <v>3.681</v>
      </c>
      <c r="H38" s="276">
        <v>3.6070000000000002</v>
      </c>
      <c r="I38" s="276">
        <v>3.456</v>
      </c>
      <c r="J38" s="276">
        <v>3.1150000000000002</v>
      </c>
      <c r="K38" s="276">
        <v>2.7490000000000001</v>
      </c>
      <c r="L38" s="276">
        <v>2.528</v>
      </c>
      <c r="M38" s="276">
        <v>2.3860000000000001</v>
      </c>
      <c r="N38" s="276">
        <v>2.3340000000000001</v>
      </c>
      <c r="O38" s="276">
        <v>2.258</v>
      </c>
      <c r="P38" s="276">
        <v>2.141</v>
      </c>
      <c r="Q38" s="276">
        <v>1.98</v>
      </c>
      <c r="R38" s="276">
        <v>1.89</v>
      </c>
      <c r="S38" s="276">
        <v>1.837</v>
      </c>
      <c r="T38" s="276">
        <v>1.8240000000000001</v>
      </c>
      <c r="U38" s="276">
        <v>1.796</v>
      </c>
      <c r="V38" s="276">
        <v>1.782</v>
      </c>
      <c r="W38" s="276">
        <v>1.768</v>
      </c>
      <c r="X38" s="276">
        <v>1.754</v>
      </c>
      <c r="Y38" s="276">
        <v>1.74</v>
      </c>
      <c r="Z38" s="276">
        <v>1.7</v>
      </c>
      <c r="AA38" s="276">
        <v>1.69</v>
      </c>
      <c r="AB38" s="276">
        <v>1.68</v>
      </c>
      <c r="AC38" s="276">
        <v>1.65</v>
      </c>
      <c r="AD38" s="276">
        <v>1.67</v>
      </c>
      <c r="AE38" s="276">
        <v>1.675</v>
      </c>
      <c r="AF38" s="276">
        <v>1.68</v>
      </c>
      <c r="AG38" s="276">
        <v>1.68</v>
      </c>
      <c r="AH38" s="276">
        <v>1.77</v>
      </c>
      <c r="AI38" s="276">
        <v>1.83</v>
      </c>
      <c r="AJ38" s="276">
        <v>1.7</v>
      </c>
      <c r="AK38" s="276">
        <v>1.71</v>
      </c>
      <c r="AL38" s="276">
        <v>1.7</v>
      </c>
      <c r="AM38" s="276">
        <v>1.6695</v>
      </c>
      <c r="AN38" s="276">
        <v>1.639</v>
      </c>
      <c r="AO38" s="276">
        <v>1.5920000000000001</v>
      </c>
      <c r="AP38" s="276">
        <v>1.55</v>
      </c>
      <c r="AQ38" s="276">
        <v>1.53</v>
      </c>
      <c r="AR38" s="276">
        <v>1.51</v>
      </c>
      <c r="AS38" s="276">
        <v>1.49</v>
      </c>
      <c r="AT38" s="276">
        <v>1.5049999999999999</v>
      </c>
      <c r="AU38" s="276">
        <v>1.52</v>
      </c>
      <c r="AV38" s="276">
        <v>1.53</v>
      </c>
      <c r="AW38" s="276">
        <v>1.53</v>
      </c>
      <c r="AX38" s="276">
        <v>1.54</v>
      </c>
      <c r="AY38" s="276">
        <v>1.5862000000000001</v>
      </c>
      <c r="AZ38" s="276">
        <v>1.6589</v>
      </c>
      <c r="BA38" s="276">
        <v>1.6808000000000001</v>
      </c>
      <c r="BB38" s="276">
        <v>1.6679999999999999</v>
      </c>
      <c r="BC38" s="276">
        <v>1.6269</v>
      </c>
      <c r="BD38" s="276">
        <v>1.61</v>
      </c>
      <c r="BE38" s="276">
        <v>1.6142000000000001</v>
      </c>
      <c r="BF38" s="276">
        <v>1.587</v>
      </c>
      <c r="BG38" s="276">
        <v>1.6</v>
      </c>
      <c r="BH38" s="276">
        <v>1.6</v>
      </c>
    </row>
    <row r="39" spans="1:60" ht="15" x14ac:dyDescent="0.25">
      <c r="A39" s="276" t="s">
        <v>153</v>
      </c>
      <c r="B39" s="276" t="s">
        <v>154</v>
      </c>
      <c r="C39" s="276" t="s">
        <v>579</v>
      </c>
      <c r="D39" s="276" t="s">
        <v>580</v>
      </c>
      <c r="E39" s="276">
        <v>2.4970817125231726</v>
      </c>
      <c r="F39" s="276">
        <v>2.4006636104093659</v>
      </c>
      <c r="G39" s="276">
        <v>2.3091605679515856</v>
      </c>
      <c r="H39" s="276">
        <v>2.3138524803613194</v>
      </c>
      <c r="I39" s="276">
        <v>2.2586916662965013</v>
      </c>
      <c r="J39" s="276">
        <v>2.1986924065636053</v>
      </c>
      <c r="K39" s="276">
        <v>2.1186198447898033</v>
      </c>
      <c r="L39" s="276">
        <v>2.470604198954693</v>
      </c>
      <c r="M39" s="276">
        <v>2.4527827583889845</v>
      </c>
      <c r="N39" s="276">
        <v>2.355274644982603</v>
      </c>
      <c r="O39" s="276">
        <v>2.2889037177463343</v>
      </c>
      <c r="P39" s="276">
        <v>2.2590635425231187</v>
      </c>
      <c r="Q39" s="276">
        <v>2.233732348937441</v>
      </c>
      <c r="R39" s="276">
        <v>2.2467713005632866</v>
      </c>
      <c r="S39" s="276">
        <v>2.364135340268938</v>
      </c>
      <c r="T39" s="276">
        <v>2.3381169309366543</v>
      </c>
      <c r="U39" s="276">
        <v>2.3223458520291183</v>
      </c>
      <c r="V39" s="276">
        <v>2.2833651496496228</v>
      </c>
      <c r="W39" s="276">
        <v>2.2463972762588962</v>
      </c>
      <c r="X39" s="276">
        <v>2.2516062060207473</v>
      </c>
      <c r="Y39" s="276">
        <v>2.194417640184843</v>
      </c>
      <c r="Z39" s="276">
        <v>2.1505628932988818</v>
      </c>
      <c r="AA39" s="276">
        <v>2.1407479790687933</v>
      </c>
      <c r="AB39" s="276">
        <v>2.1435452939469788</v>
      </c>
      <c r="AC39" s="276">
        <v>2.1642161327229217</v>
      </c>
      <c r="AD39" s="276">
        <v>2.1621569751045686</v>
      </c>
      <c r="AE39" s="276">
        <v>2.1376260804757656</v>
      </c>
      <c r="AF39" s="276">
        <v>2.096846126027204</v>
      </c>
      <c r="AG39" s="276">
        <v>2.0776055955496795</v>
      </c>
      <c r="AH39" s="276">
        <v>2.0177296955269335</v>
      </c>
      <c r="AI39" s="276">
        <v>1.9310600700455918</v>
      </c>
      <c r="AJ39" s="276">
        <v>1.8563052300706762</v>
      </c>
      <c r="AK39" s="276">
        <v>1.7515037767792296</v>
      </c>
      <c r="AL39" s="276">
        <v>1.6710095952997408</v>
      </c>
      <c r="AM39" s="276">
        <v>1.5901648732578209</v>
      </c>
      <c r="AN39" s="276">
        <v>1.4688451545021475</v>
      </c>
      <c r="AO39" s="276">
        <v>1.4291941669177268</v>
      </c>
      <c r="AP39" s="276">
        <v>1.3816974306955832</v>
      </c>
      <c r="AQ39" s="276">
        <v>1.3384345258443096</v>
      </c>
      <c r="AR39" s="276">
        <v>1.3115117230189612</v>
      </c>
      <c r="AS39" s="276">
        <v>1.3177126964188834</v>
      </c>
      <c r="AT39" s="276">
        <v>1.2757351372742127</v>
      </c>
      <c r="AU39" s="276">
        <v>1.2535153392478944</v>
      </c>
      <c r="AV39" s="276">
        <v>1.2510798587995013</v>
      </c>
      <c r="AW39" s="276">
        <v>1.2764819054199648</v>
      </c>
      <c r="AX39" s="276">
        <v>1.3126693827948339</v>
      </c>
      <c r="AY39" s="276">
        <v>1.3419383362894501</v>
      </c>
      <c r="AZ39" s="276">
        <v>1.3811925183734381</v>
      </c>
      <c r="BA39" s="276">
        <v>1.4663722710865019</v>
      </c>
      <c r="BB39" s="276">
        <v>1.4905543027957895</v>
      </c>
      <c r="BC39" s="276">
        <v>1.4653245018481733</v>
      </c>
      <c r="BD39" s="276">
        <v>1.3961472232740282</v>
      </c>
      <c r="BE39" s="276">
        <v>1.4157250846698468</v>
      </c>
      <c r="BF39" s="276">
        <v>1.3782475892328421</v>
      </c>
      <c r="BG39" s="276">
        <v>1.4351255126179192</v>
      </c>
      <c r="BH39" s="276">
        <v>1.4348297224689661</v>
      </c>
    </row>
    <row r="40" spans="1:60" ht="15" x14ac:dyDescent="0.25">
      <c r="A40" s="276" t="s">
        <v>155</v>
      </c>
      <c r="B40" s="276" t="s">
        <v>156</v>
      </c>
      <c r="C40" s="276" t="s">
        <v>579</v>
      </c>
      <c r="D40" s="276" t="s">
        <v>580</v>
      </c>
      <c r="E40" s="276">
        <v>2.44</v>
      </c>
      <c r="F40" s="276">
        <v>2.52</v>
      </c>
      <c r="G40" s="276">
        <v>2.58</v>
      </c>
      <c r="H40" s="276">
        <v>2.65</v>
      </c>
      <c r="I40" s="276">
        <v>2.66</v>
      </c>
      <c r="J40" s="276">
        <v>2.59</v>
      </c>
      <c r="K40" s="276">
        <v>2.5</v>
      </c>
      <c r="L40" s="276">
        <v>2.39</v>
      </c>
      <c r="M40" s="276">
        <v>2.29</v>
      </c>
      <c r="N40" s="276">
        <v>2.19</v>
      </c>
      <c r="O40" s="276">
        <v>2.1</v>
      </c>
      <c r="P40" s="276">
        <v>2.04</v>
      </c>
      <c r="Q40" s="276">
        <v>1.91</v>
      </c>
      <c r="R40" s="276">
        <v>1.81</v>
      </c>
      <c r="S40" s="276">
        <v>1.73</v>
      </c>
      <c r="T40" s="276">
        <v>1.61</v>
      </c>
      <c r="U40" s="276">
        <v>1.55</v>
      </c>
      <c r="V40" s="276">
        <v>1.53</v>
      </c>
      <c r="W40" s="276">
        <v>1.51</v>
      </c>
      <c r="X40" s="276">
        <v>1.52</v>
      </c>
      <c r="Y40" s="276">
        <v>1.55</v>
      </c>
      <c r="Z40" s="276">
        <v>1.55</v>
      </c>
      <c r="AA40" s="276">
        <v>1.56</v>
      </c>
      <c r="AB40" s="276">
        <v>1.52</v>
      </c>
      <c r="AC40" s="276">
        <v>1.53</v>
      </c>
      <c r="AD40" s="276">
        <v>1.52</v>
      </c>
      <c r="AE40" s="276">
        <v>1.53</v>
      </c>
      <c r="AF40" s="276">
        <v>1.52</v>
      </c>
      <c r="AG40" s="276">
        <v>1.57</v>
      </c>
      <c r="AH40" s="276">
        <v>1.56</v>
      </c>
      <c r="AI40" s="276">
        <v>1.58</v>
      </c>
      <c r="AJ40" s="276">
        <v>1.58</v>
      </c>
      <c r="AK40" s="276">
        <v>1.58</v>
      </c>
      <c r="AL40" s="276">
        <v>1.51</v>
      </c>
      <c r="AM40" s="276">
        <v>1.49</v>
      </c>
      <c r="AN40" s="276">
        <v>1.48</v>
      </c>
      <c r="AO40" s="276">
        <v>1.5</v>
      </c>
      <c r="AP40" s="276">
        <v>1.48</v>
      </c>
      <c r="AQ40" s="276">
        <v>1.47</v>
      </c>
      <c r="AR40" s="276">
        <v>1.48</v>
      </c>
      <c r="AS40" s="276">
        <v>1.5</v>
      </c>
      <c r="AT40" s="276">
        <v>1.38</v>
      </c>
      <c r="AU40" s="276">
        <v>1.39</v>
      </c>
      <c r="AV40" s="276">
        <v>1.39</v>
      </c>
      <c r="AW40" s="276">
        <v>1.42</v>
      </c>
      <c r="AX40" s="276">
        <v>1.42</v>
      </c>
      <c r="AY40" s="276">
        <v>1.44</v>
      </c>
      <c r="AZ40" s="276">
        <v>1.46</v>
      </c>
      <c r="BA40" s="276">
        <v>1.48</v>
      </c>
      <c r="BB40" s="276">
        <v>1.5</v>
      </c>
      <c r="BC40" s="276">
        <v>1.52</v>
      </c>
      <c r="BD40" s="276">
        <v>1.52</v>
      </c>
      <c r="BE40" s="276">
        <v>1.52</v>
      </c>
      <c r="BF40" s="276">
        <v>1.52</v>
      </c>
      <c r="BG40" s="276">
        <v>1.54</v>
      </c>
      <c r="BH40" s="276">
        <v>1.54</v>
      </c>
    </row>
    <row r="41" spans="1:60" ht="15" x14ac:dyDescent="0.25">
      <c r="A41" s="276" t="s">
        <v>157</v>
      </c>
      <c r="B41" s="276" t="s">
        <v>158</v>
      </c>
      <c r="C41" s="276" t="s">
        <v>579</v>
      </c>
      <c r="D41" s="276" t="s">
        <v>580</v>
      </c>
      <c r="E41" s="276">
        <v>2.4209999999999998</v>
      </c>
      <c r="F41" s="276">
        <v>2.4809999999999999</v>
      </c>
      <c r="G41" s="276">
        <v>2.5249999999999999</v>
      </c>
      <c r="H41" s="276">
        <v>2.5499999999999998</v>
      </c>
      <c r="I41" s="276">
        <v>2.5510000000000002</v>
      </c>
      <c r="J41" s="276">
        <v>2.5259999999999998</v>
      </c>
      <c r="K41" s="276">
        <v>2.4750000000000001</v>
      </c>
      <c r="L41" s="276">
        <v>2.4039999999999999</v>
      </c>
      <c r="M41" s="276">
        <v>2.3180000000000001</v>
      </c>
      <c r="N41" s="276">
        <v>2.222</v>
      </c>
      <c r="O41" s="276">
        <v>2.121</v>
      </c>
      <c r="P41" s="276">
        <v>2.0190000000000001</v>
      </c>
      <c r="Q41" s="276">
        <v>1.9179999999999999</v>
      </c>
      <c r="R41" s="276">
        <v>1.8220000000000001</v>
      </c>
      <c r="S41" s="276">
        <v>1.7350000000000001</v>
      </c>
      <c r="T41" s="276">
        <v>1.659</v>
      </c>
      <c r="U41" s="276">
        <v>1.5960000000000001</v>
      </c>
      <c r="V41" s="276">
        <v>1.546</v>
      </c>
      <c r="W41" s="276">
        <v>1.5049999999999999</v>
      </c>
      <c r="X41" s="276">
        <v>1.4750000000000001</v>
      </c>
      <c r="Y41" s="276">
        <v>1.454</v>
      </c>
      <c r="Z41" s="276">
        <v>1.4410000000000001</v>
      </c>
      <c r="AA41" s="276">
        <v>1.4339999999999999</v>
      </c>
      <c r="AB41" s="276">
        <v>1.4330000000000001</v>
      </c>
      <c r="AC41" s="276">
        <v>1.4339999999999999</v>
      </c>
      <c r="AD41" s="276">
        <v>1.4370000000000001</v>
      </c>
      <c r="AE41" s="276">
        <v>1.4410000000000001</v>
      </c>
      <c r="AF41" s="276">
        <v>1.446</v>
      </c>
      <c r="AG41" s="276">
        <v>1.452</v>
      </c>
      <c r="AH41" s="276">
        <v>1.4570000000000001</v>
      </c>
      <c r="AI41" s="276">
        <v>1.46</v>
      </c>
      <c r="AJ41" s="276">
        <v>1.4610000000000001</v>
      </c>
      <c r="AK41" s="276">
        <v>1.4570000000000001</v>
      </c>
      <c r="AL41" s="276">
        <v>1.45</v>
      </c>
      <c r="AM41" s="276">
        <v>1.4410000000000001</v>
      </c>
      <c r="AN41" s="276">
        <v>1.43</v>
      </c>
      <c r="AO41" s="276">
        <v>1.42</v>
      </c>
      <c r="AP41" s="276">
        <v>1.411</v>
      </c>
      <c r="AQ41" s="276">
        <v>1.405</v>
      </c>
      <c r="AR41" s="276">
        <v>1.4019999999999999</v>
      </c>
      <c r="AS41" s="276">
        <v>1.4019999999999999</v>
      </c>
      <c r="AT41" s="276">
        <v>1.4039999999999999</v>
      </c>
      <c r="AU41" s="276">
        <v>1.4079999999999999</v>
      </c>
      <c r="AV41" s="276">
        <v>1.411</v>
      </c>
      <c r="AW41" s="276">
        <v>1.413</v>
      </c>
      <c r="AX41" s="276">
        <v>1.415</v>
      </c>
      <c r="AY41" s="276">
        <v>1.417</v>
      </c>
      <c r="AZ41" s="276">
        <v>1.42</v>
      </c>
      <c r="BA41" s="276">
        <v>1.4239999999999999</v>
      </c>
      <c r="BB41" s="276">
        <v>1.43</v>
      </c>
      <c r="BC41" s="276">
        <v>1.4359999999999999</v>
      </c>
      <c r="BD41" s="276">
        <v>1.444</v>
      </c>
      <c r="BE41" s="276">
        <v>1.4510000000000001</v>
      </c>
      <c r="BF41" s="276">
        <v>1.4590000000000001</v>
      </c>
      <c r="BG41" s="276">
        <v>1.4650000000000001</v>
      </c>
      <c r="BH41" s="276">
        <v>1.472</v>
      </c>
    </row>
    <row r="42" spans="1:60" ht="15" x14ac:dyDescent="0.25">
      <c r="A42" s="276" t="s">
        <v>159</v>
      </c>
      <c r="B42" s="276" t="s">
        <v>160</v>
      </c>
      <c r="C42" s="276" t="s">
        <v>579</v>
      </c>
      <c r="D42" s="276" t="s">
        <v>580</v>
      </c>
      <c r="E42" s="276">
        <v>5.1020000000000003</v>
      </c>
      <c r="F42" s="276">
        <v>5.0540000000000003</v>
      </c>
      <c r="G42" s="276">
        <v>4.9960000000000004</v>
      </c>
      <c r="H42" s="276">
        <v>4.9260000000000002</v>
      </c>
      <c r="I42" s="276">
        <v>4.8440000000000003</v>
      </c>
      <c r="J42" s="276">
        <v>4.7469999999999999</v>
      </c>
      <c r="K42" s="276">
        <v>4.6319999999999997</v>
      </c>
      <c r="L42" s="276">
        <v>4.4989999999999997</v>
      </c>
      <c r="M42" s="276">
        <v>4.351</v>
      </c>
      <c r="N42" s="276">
        <v>4.1890000000000001</v>
      </c>
      <c r="O42" s="276">
        <v>4.0190000000000001</v>
      </c>
      <c r="P42" s="276">
        <v>3.8439999999999999</v>
      </c>
      <c r="Q42" s="276">
        <v>3.6720000000000002</v>
      </c>
      <c r="R42" s="276">
        <v>3.5059999999999998</v>
      </c>
      <c r="S42" s="276">
        <v>3.3530000000000002</v>
      </c>
      <c r="T42" s="276">
        <v>3.2149999999999999</v>
      </c>
      <c r="U42" s="276">
        <v>3.0950000000000002</v>
      </c>
      <c r="V42" s="276">
        <v>2.9929999999999999</v>
      </c>
      <c r="W42" s="276">
        <v>2.9060000000000001</v>
      </c>
      <c r="X42" s="276">
        <v>2.8340000000000001</v>
      </c>
      <c r="Y42" s="276">
        <v>2.778</v>
      </c>
      <c r="Z42" s="276">
        <v>2.7370000000000001</v>
      </c>
      <c r="AA42" s="276">
        <v>2.7090000000000001</v>
      </c>
      <c r="AB42" s="276">
        <v>2.6909999999999998</v>
      </c>
      <c r="AC42" s="276">
        <v>2.6779999999999999</v>
      </c>
      <c r="AD42" s="276">
        <v>2.6669999999999998</v>
      </c>
      <c r="AE42" s="276">
        <v>2.6539999999999999</v>
      </c>
      <c r="AF42" s="276">
        <v>2.637</v>
      </c>
      <c r="AG42" s="276">
        <v>2.6139999999999999</v>
      </c>
      <c r="AH42" s="276">
        <v>2.5840000000000001</v>
      </c>
      <c r="AI42" s="276">
        <v>2.5470000000000002</v>
      </c>
      <c r="AJ42" s="276">
        <v>2.5030000000000001</v>
      </c>
      <c r="AK42" s="276">
        <v>2.456</v>
      </c>
      <c r="AL42" s="276">
        <v>2.4079999999999999</v>
      </c>
      <c r="AM42" s="276">
        <v>2.36</v>
      </c>
      <c r="AN42" s="276">
        <v>2.3130000000000002</v>
      </c>
      <c r="AO42" s="276">
        <v>2.2690000000000001</v>
      </c>
      <c r="AP42" s="276">
        <v>2.2250000000000001</v>
      </c>
      <c r="AQ42" s="276">
        <v>2.1829999999999998</v>
      </c>
      <c r="AR42" s="276">
        <v>2.1440000000000001</v>
      </c>
      <c r="AS42" s="276">
        <v>2.1070000000000002</v>
      </c>
      <c r="AT42" s="276">
        <v>2.0739999999999998</v>
      </c>
      <c r="AU42" s="276">
        <v>2.0459999999999998</v>
      </c>
      <c r="AV42" s="276">
        <v>2.0219999999999998</v>
      </c>
      <c r="AW42" s="276">
        <v>2.0009999999999999</v>
      </c>
      <c r="AX42" s="276">
        <v>1.982</v>
      </c>
      <c r="AY42" s="276">
        <v>1.964</v>
      </c>
      <c r="AZ42" s="276">
        <v>1.9450000000000001</v>
      </c>
      <c r="BA42" s="276">
        <v>1.925</v>
      </c>
      <c r="BB42" s="276">
        <v>1.903</v>
      </c>
      <c r="BC42" s="276">
        <v>1.879</v>
      </c>
      <c r="BD42" s="276">
        <v>1.8560000000000001</v>
      </c>
      <c r="BE42" s="276">
        <v>1.8340000000000001</v>
      </c>
      <c r="BF42" s="276">
        <v>1.8149999999999999</v>
      </c>
      <c r="BG42" s="276">
        <v>1.798</v>
      </c>
      <c r="BH42" s="276">
        <v>1.7849999999999999</v>
      </c>
    </row>
    <row r="43" spans="1:60" ht="15" x14ac:dyDescent="0.25">
      <c r="A43" s="276" t="s">
        <v>161</v>
      </c>
      <c r="B43" s="276" t="s">
        <v>162</v>
      </c>
      <c r="C43" s="276" t="s">
        <v>579</v>
      </c>
      <c r="D43" s="276" t="s">
        <v>580</v>
      </c>
      <c r="E43" s="276">
        <v>5.7480000000000002</v>
      </c>
      <c r="F43" s="276">
        <v>5.9189999999999996</v>
      </c>
      <c r="G43" s="276">
        <v>6.0890000000000004</v>
      </c>
      <c r="H43" s="276">
        <v>6.2370000000000001</v>
      </c>
      <c r="I43" s="276">
        <v>6.3460000000000001</v>
      </c>
      <c r="J43" s="276">
        <v>6.3959999999999999</v>
      </c>
      <c r="K43" s="276">
        <v>6.375</v>
      </c>
      <c r="L43" s="276">
        <v>6.2859999999999996</v>
      </c>
      <c r="M43" s="276">
        <v>6.133</v>
      </c>
      <c r="N43" s="276">
        <v>5.92</v>
      </c>
      <c r="O43" s="276">
        <v>5.6479999999999997</v>
      </c>
      <c r="P43" s="276">
        <v>5.3220000000000001</v>
      </c>
      <c r="Q43" s="276">
        <v>4.9560000000000004</v>
      </c>
      <c r="R43" s="276">
        <v>4.57</v>
      </c>
      <c r="S43" s="276">
        <v>4.181</v>
      </c>
      <c r="T43" s="276">
        <v>3.8090000000000002</v>
      </c>
      <c r="U43" s="276">
        <v>3.472</v>
      </c>
      <c r="V43" s="276">
        <v>3.18</v>
      </c>
      <c r="W43" s="276">
        <v>2.9380000000000002</v>
      </c>
      <c r="X43" s="276">
        <v>2.7530000000000001</v>
      </c>
      <c r="Y43" s="276">
        <v>2.63</v>
      </c>
      <c r="Z43" s="276">
        <v>2.57</v>
      </c>
      <c r="AA43" s="276">
        <v>2.56</v>
      </c>
      <c r="AB43" s="276">
        <v>2.5819999999999999</v>
      </c>
      <c r="AC43" s="276">
        <v>2.6230000000000002</v>
      </c>
      <c r="AD43" s="276">
        <v>2.661</v>
      </c>
      <c r="AE43" s="276">
        <v>2.6749999999999998</v>
      </c>
      <c r="AF43" s="276">
        <v>2.6539999999999999</v>
      </c>
      <c r="AG43" s="276">
        <v>2.593</v>
      </c>
      <c r="AH43" s="276">
        <v>2.4889999999999999</v>
      </c>
      <c r="AI43" s="276">
        <v>2.35</v>
      </c>
      <c r="AJ43" s="276">
        <v>2.1869999999999998</v>
      </c>
      <c r="AK43" s="276">
        <v>2.0209999999999999</v>
      </c>
      <c r="AL43" s="276">
        <v>1.8680000000000001</v>
      </c>
      <c r="AM43" s="276">
        <v>1.7390000000000001</v>
      </c>
      <c r="AN43" s="276">
        <v>1.639</v>
      </c>
      <c r="AO43" s="276">
        <v>1.571</v>
      </c>
      <c r="AP43" s="276">
        <v>1.5269999999999999</v>
      </c>
      <c r="AQ43" s="276">
        <v>1.5029999999999999</v>
      </c>
      <c r="AR43" s="276">
        <v>1.494</v>
      </c>
      <c r="AS43" s="276">
        <v>1.4970000000000001</v>
      </c>
      <c r="AT43" s="276">
        <v>1.508</v>
      </c>
      <c r="AU43" s="276">
        <v>1.524</v>
      </c>
      <c r="AV43" s="276">
        <v>1.54</v>
      </c>
      <c r="AW43" s="276">
        <v>1.554</v>
      </c>
      <c r="AX43" s="276">
        <v>1.5649999999999999</v>
      </c>
      <c r="AY43" s="276">
        <v>1.5720000000000001</v>
      </c>
      <c r="AZ43" s="276">
        <v>1.577</v>
      </c>
      <c r="BA43" s="276">
        <v>1.581</v>
      </c>
      <c r="BB43" s="276">
        <v>1.5860000000000001</v>
      </c>
      <c r="BC43" s="276">
        <v>1.59</v>
      </c>
      <c r="BD43" s="276">
        <v>1.5940000000000001</v>
      </c>
      <c r="BE43" s="276">
        <v>1.599</v>
      </c>
      <c r="BF43" s="276">
        <v>1.6040000000000001</v>
      </c>
      <c r="BG43" s="276">
        <v>1.61</v>
      </c>
      <c r="BH43" s="276">
        <v>1.617</v>
      </c>
    </row>
    <row r="44" spans="1:60" ht="15" x14ac:dyDescent="0.25">
      <c r="A44" s="276" t="s">
        <v>163</v>
      </c>
      <c r="B44" s="276" t="s">
        <v>164</v>
      </c>
      <c r="C44" s="276" t="s">
        <v>579</v>
      </c>
      <c r="D44" s="276" t="s">
        <v>580</v>
      </c>
      <c r="E44" s="276">
        <v>7.6909999999999998</v>
      </c>
      <c r="F44" s="276">
        <v>7.72</v>
      </c>
      <c r="G44" s="276">
        <v>7.75</v>
      </c>
      <c r="H44" s="276">
        <v>7.7809999999999997</v>
      </c>
      <c r="I44" s="276">
        <v>7.8109999999999999</v>
      </c>
      <c r="J44" s="276">
        <v>7.8410000000000002</v>
      </c>
      <c r="K44" s="276">
        <v>7.8680000000000003</v>
      </c>
      <c r="L44" s="276">
        <v>7.8929999999999998</v>
      </c>
      <c r="M44" s="276">
        <v>7.9119999999999999</v>
      </c>
      <c r="N44" s="276">
        <v>7.9269999999999996</v>
      </c>
      <c r="O44" s="276">
        <v>7.9359999999999999</v>
      </c>
      <c r="P44" s="276">
        <v>7.9409999999999998</v>
      </c>
      <c r="Q44" s="276">
        <v>7.9420000000000002</v>
      </c>
      <c r="R44" s="276">
        <v>7.9390000000000001</v>
      </c>
      <c r="S44" s="276">
        <v>7.9290000000000003</v>
      </c>
      <c r="T44" s="276">
        <v>7.91</v>
      </c>
      <c r="U44" s="276">
        <v>7.8769999999999998</v>
      </c>
      <c r="V44" s="276">
        <v>7.8280000000000003</v>
      </c>
      <c r="W44" s="276">
        <v>7.7629999999999999</v>
      </c>
      <c r="X44" s="276">
        <v>7.6820000000000004</v>
      </c>
      <c r="Y44" s="276">
        <v>7.59</v>
      </c>
      <c r="Z44" s="276">
        <v>7.4880000000000004</v>
      </c>
      <c r="AA44" s="276">
        <v>7.383</v>
      </c>
      <c r="AB44" s="276">
        <v>7.2779999999999996</v>
      </c>
      <c r="AC44" s="276">
        <v>7.1760000000000002</v>
      </c>
      <c r="AD44" s="276">
        <v>7.0780000000000003</v>
      </c>
      <c r="AE44" s="276">
        <v>6.984</v>
      </c>
      <c r="AF44" s="276">
        <v>6.8920000000000003</v>
      </c>
      <c r="AG44" s="276">
        <v>6.8010000000000002</v>
      </c>
      <c r="AH44" s="276">
        <v>6.71</v>
      </c>
      <c r="AI44" s="276">
        <v>6.6219999999999999</v>
      </c>
      <c r="AJ44" s="276">
        <v>6.5359999999999996</v>
      </c>
      <c r="AK44" s="276">
        <v>6.4539999999999997</v>
      </c>
      <c r="AL44" s="276">
        <v>6.3739999999999997</v>
      </c>
      <c r="AM44" s="276">
        <v>6.298</v>
      </c>
      <c r="AN44" s="276">
        <v>6.2240000000000002</v>
      </c>
      <c r="AO44" s="276">
        <v>6.1520000000000001</v>
      </c>
      <c r="AP44" s="276">
        <v>6.0789999999999997</v>
      </c>
      <c r="AQ44" s="276">
        <v>6.0060000000000002</v>
      </c>
      <c r="AR44" s="276">
        <v>5.9320000000000004</v>
      </c>
      <c r="AS44" s="276">
        <v>5.859</v>
      </c>
      <c r="AT44" s="276">
        <v>5.7869999999999999</v>
      </c>
      <c r="AU44" s="276">
        <v>5.7169999999999996</v>
      </c>
      <c r="AV44" s="276">
        <v>5.6509999999999998</v>
      </c>
      <c r="AW44" s="276">
        <v>5.5890000000000004</v>
      </c>
      <c r="AX44" s="276">
        <v>5.5309999999999997</v>
      </c>
      <c r="AY44" s="276">
        <v>5.476</v>
      </c>
      <c r="AZ44" s="276">
        <v>5.423</v>
      </c>
      <c r="BA44" s="276">
        <v>5.3719999999999999</v>
      </c>
      <c r="BB44" s="276">
        <v>5.3209999999999997</v>
      </c>
      <c r="BC44" s="276">
        <v>5.2690000000000001</v>
      </c>
      <c r="BD44" s="276">
        <v>5.2160000000000002</v>
      </c>
      <c r="BE44" s="276">
        <v>5.16</v>
      </c>
      <c r="BF44" s="276">
        <v>5.101</v>
      </c>
      <c r="BG44" s="276">
        <v>5.0389999999999997</v>
      </c>
      <c r="BH44" s="276">
        <v>4.976</v>
      </c>
    </row>
    <row r="45" spans="1:60" ht="15" x14ac:dyDescent="0.25">
      <c r="A45" s="276" t="s">
        <v>165</v>
      </c>
      <c r="B45" s="276" t="s">
        <v>166</v>
      </c>
      <c r="C45" s="276" t="s">
        <v>579</v>
      </c>
      <c r="D45" s="276" t="s">
        <v>580</v>
      </c>
      <c r="E45" s="276">
        <v>5.6470000000000002</v>
      </c>
      <c r="F45" s="276">
        <v>5.7050000000000001</v>
      </c>
      <c r="G45" s="276">
        <v>5.766</v>
      </c>
      <c r="H45" s="276">
        <v>5.8280000000000003</v>
      </c>
      <c r="I45" s="276">
        <v>5.89</v>
      </c>
      <c r="J45" s="276">
        <v>5.9489999999999998</v>
      </c>
      <c r="K45" s="276">
        <v>6.0039999999999996</v>
      </c>
      <c r="L45" s="276">
        <v>6.0579999999999998</v>
      </c>
      <c r="M45" s="276">
        <v>6.1079999999999997</v>
      </c>
      <c r="N45" s="276">
        <v>6.157</v>
      </c>
      <c r="O45" s="276">
        <v>6.2030000000000003</v>
      </c>
      <c r="P45" s="276">
        <v>6.2460000000000004</v>
      </c>
      <c r="Q45" s="276">
        <v>6.2869999999999999</v>
      </c>
      <c r="R45" s="276">
        <v>6.3280000000000003</v>
      </c>
      <c r="S45" s="276">
        <v>6.367</v>
      </c>
      <c r="T45" s="276">
        <v>6.4059999999999997</v>
      </c>
      <c r="U45" s="276">
        <v>6.4480000000000004</v>
      </c>
      <c r="V45" s="276">
        <v>6.492</v>
      </c>
      <c r="W45" s="276">
        <v>6.5380000000000003</v>
      </c>
      <c r="X45" s="276">
        <v>6.5830000000000002</v>
      </c>
      <c r="Y45" s="276">
        <v>6.625</v>
      </c>
      <c r="Z45" s="276">
        <v>6.6609999999999996</v>
      </c>
      <c r="AA45" s="276">
        <v>6.6879999999999997</v>
      </c>
      <c r="AB45" s="276">
        <v>6.7039999999999997</v>
      </c>
      <c r="AC45" s="276">
        <v>6.7069999999999999</v>
      </c>
      <c r="AD45" s="276">
        <v>6.6950000000000003</v>
      </c>
      <c r="AE45" s="276">
        <v>6.6669999999999998</v>
      </c>
      <c r="AF45" s="276">
        <v>6.6260000000000003</v>
      </c>
      <c r="AG45" s="276">
        <v>6.5730000000000004</v>
      </c>
      <c r="AH45" s="276">
        <v>6.5090000000000003</v>
      </c>
      <c r="AI45" s="276">
        <v>6.4359999999999999</v>
      </c>
      <c r="AJ45" s="276">
        <v>6.3540000000000001</v>
      </c>
      <c r="AK45" s="276">
        <v>6.2640000000000002</v>
      </c>
      <c r="AL45" s="276">
        <v>6.17</v>
      </c>
      <c r="AM45" s="276">
        <v>6.0730000000000004</v>
      </c>
      <c r="AN45" s="276">
        <v>5.9779999999999998</v>
      </c>
      <c r="AO45" s="276">
        <v>5.8860000000000001</v>
      </c>
      <c r="AP45" s="276">
        <v>5.7990000000000004</v>
      </c>
      <c r="AQ45" s="276">
        <v>5.718</v>
      </c>
      <c r="AR45" s="276">
        <v>5.6449999999999996</v>
      </c>
      <c r="AS45" s="276">
        <v>5.58</v>
      </c>
      <c r="AT45" s="276">
        <v>5.524</v>
      </c>
      <c r="AU45" s="276">
        <v>5.4749999999999996</v>
      </c>
      <c r="AV45" s="276">
        <v>5.431</v>
      </c>
      <c r="AW45" s="276">
        <v>5.39</v>
      </c>
      <c r="AX45" s="276">
        <v>5.35</v>
      </c>
      <c r="AY45" s="276">
        <v>5.3090000000000002</v>
      </c>
      <c r="AZ45" s="276">
        <v>5.266</v>
      </c>
      <c r="BA45" s="276">
        <v>5.2190000000000003</v>
      </c>
      <c r="BB45" s="276">
        <v>5.1669999999999998</v>
      </c>
      <c r="BC45" s="276">
        <v>5.1109999999999998</v>
      </c>
      <c r="BD45" s="276">
        <v>5.0490000000000004</v>
      </c>
      <c r="BE45" s="276">
        <v>4.984</v>
      </c>
      <c r="BF45" s="276">
        <v>4.9169999999999998</v>
      </c>
      <c r="BG45" s="276">
        <v>4.8479999999999999</v>
      </c>
      <c r="BH45" s="276">
        <v>4.7779999999999996</v>
      </c>
    </row>
    <row r="46" spans="1:60" ht="15" x14ac:dyDescent="0.25">
      <c r="A46" s="276" t="s">
        <v>559</v>
      </c>
      <c r="B46" s="276" t="s">
        <v>560</v>
      </c>
      <c r="C46" s="276" t="s">
        <v>579</v>
      </c>
      <c r="D46" s="276" t="s">
        <v>580</v>
      </c>
      <c r="E46" s="276">
        <v>6.0010000000000003</v>
      </c>
      <c r="F46" s="276">
        <v>6.0149999999999997</v>
      </c>
      <c r="G46" s="276">
        <v>6.03</v>
      </c>
      <c r="H46" s="276">
        <v>6.048</v>
      </c>
      <c r="I46" s="276">
        <v>6.0670000000000002</v>
      </c>
      <c r="J46" s="276">
        <v>6.0890000000000004</v>
      </c>
      <c r="K46" s="276">
        <v>6.1109999999999998</v>
      </c>
      <c r="L46" s="276">
        <v>6.1349999999999998</v>
      </c>
      <c r="M46" s="276">
        <v>6.1609999999999996</v>
      </c>
      <c r="N46" s="276">
        <v>6.1870000000000003</v>
      </c>
      <c r="O46" s="276">
        <v>6.2149999999999999</v>
      </c>
      <c r="P46" s="276">
        <v>6.2439999999999998</v>
      </c>
      <c r="Q46" s="276">
        <v>6.2750000000000004</v>
      </c>
      <c r="R46" s="276">
        <v>6.3079999999999998</v>
      </c>
      <c r="S46" s="276">
        <v>6.3410000000000002</v>
      </c>
      <c r="T46" s="276">
        <v>6.3760000000000003</v>
      </c>
      <c r="U46" s="276">
        <v>6.41</v>
      </c>
      <c r="V46" s="276">
        <v>6.444</v>
      </c>
      <c r="W46" s="276">
        <v>6.476</v>
      </c>
      <c r="X46" s="276">
        <v>6.5060000000000002</v>
      </c>
      <c r="Y46" s="276">
        <v>6.5350000000000001</v>
      </c>
      <c r="Z46" s="276">
        <v>6.5620000000000003</v>
      </c>
      <c r="AA46" s="276">
        <v>6.5869999999999997</v>
      </c>
      <c r="AB46" s="276">
        <v>6.6120000000000001</v>
      </c>
      <c r="AC46" s="276">
        <v>6.6360000000000001</v>
      </c>
      <c r="AD46" s="276">
        <v>6.6580000000000004</v>
      </c>
      <c r="AE46" s="276">
        <v>6.6790000000000003</v>
      </c>
      <c r="AF46" s="276">
        <v>6.6989999999999998</v>
      </c>
      <c r="AG46" s="276">
        <v>6.7169999999999996</v>
      </c>
      <c r="AH46" s="276">
        <v>6.7329999999999997</v>
      </c>
      <c r="AI46" s="276">
        <v>6.7460000000000004</v>
      </c>
      <c r="AJ46" s="276">
        <v>6.758</v>
      </c>
      <c r="AK46" s="276">
        <v>6.7670000000000003</v>
      </c>
      <c r="AL46" s="276">
        <v>6.7729999999999997</v>
      </c>
      <c r="AM46" s="276">
        <v>6.7770000000000001</v>
      </c>
      <c r="AN46" s="276">
        <v>6.7789999999999999</v>
      </c>
      <c r="AO46" s="276">
        <v>6.7770000000000001</v>
      </c>
      <c r="AP46" s="276">
        <v>6.774</v>
      </c>
      <c r="AQ46" s="276">
        <v>6.7679999999999998</v>
      </c>
      <c r="AR46" s="276">
        <v>6.76</v>
      </c>
      <c r="AS46" s="276">
        <v>6.7510000000000003</v>
      </c>
      <c r="AT46" s="276">
        <v>6.74</v>
      </c>
      <c r="AU46" s="276">
        <v>6.73</v>
      </c>
      <c r="AV46" s="276">
        <v>6.718</v>
      </c>
      <c r="AW46" s="276">
        <v>6.7050000000000001</v>
      </c>
      <c r="AX46" s="276">
        <v>6.69</v>
      </c>
      <c r="AY46" s="276">
        <v>6.6710000000000003</v>
      </c>
      <c r="AZ46" s="276">
        <v>6.649</v>
      </c>
      <c r="BA46" s="276">
        <v>6.6210000000000004</v>
      </c>
      <c r="BB46" s="276">
        <v>6.5869999999999997</v>
      </c>
      <c r="BC46" s="276">
        <v>6.5439999999999996</v>
      </c>
      <c r="BD46" s="276">
        <v>6.4930000000000003</v>
      </c>
      <c r="BE46" s="276">
        <v>6.4320000000000004</v>
      </c>
      <c r="BF46" s="276">
        <v>6.3630000000000004</v>
      </c>
      <c r="BG46" s="276">
        <v>6.2859999999999996</v>
      </c>
      <c r="BH46" s="276">
        <v>6.202</v>
      </c>
    </row>
    <row r="47" spans="1:60" ht="15" x14ac:dyDescent="0.25">
      <c r="A47" s="276" t="s">
        <v>167</v>
      </c>
      <c r="B47" s="276" t="s">
        <v>168</v>
      </c>
      <c r="C47" s="276" t="s">
        <v>579</v>
      </c>
      <c r="D47" s="276" t="s">
        <v>580</v>
      </c>
      <c r="E47" s="276">
        <v>5.88</v>
      </c>
      <c r="F47" s="276">
        <v>5.9210000000000003</v>
      </c>
      <c r="G47" s="276">
        <v>5.9649999999999999</v>
      </c>
      <c r="H47" s="276">
        <v>6.008</v>
      </c>
      <c r="I47" s="276">
        <v>6.0519999999999996</v>
      </c>
      <c r="J47" s="276">
        <v>6.0940000000000003</v>
      </c>
      <c r="K47" s="276">
        <v>6.1360000000000001</v>
      </c>
      <c r="L47" s="276">
        <v>6.1769999999999996</v>
      </c>
      <c r="M47" s="276">
        <v>6.2160000000000002</v>
      </c>
      <c r="N47" s="276">
        <v>6.2530000000000001</v>
      </c>
      <c r="O47" s="276">
        <v>6.2880000000000003</v>
      </c>
      <c r="P47" s="276">
        <v>6.319</v>
      </c>
      <c r="Q47" s="276">
        <v>6.3470000000000004</v>
      </c>
      <c r="R47" s="276">
        <v>6.3689999999999998</v>
      </c>
      <c r="S47" s="276">
        <v>6.3840000000000003</v>
      </c>
      <c r="T47" s="276">
        <v>6.3890000000000002</v>
      </c>
      <c r="U47" s="276">
        <v>6.3819999999999997</v>
      </c>
      <c r="V47" s="276">
        <v>6.36</v>
      </c>
      <c r="W47" s="276">
        <v>6.3239999999999998</v>
      </c>
      <c r="X47" s="276">
        <v>6.2729999999999997</v>
      </c>
      <c r="Y47" s="276">
        <v>6.21</v>
      </c>
      <c r="Z47" s="276">
        <v>6.1340000000000003</v>
      </c>
      <c r="AA47" s="276">
        <v>6.05</v>
      </c>
      <c r="AB47" s="276">
        <v>5.9589999999999996</v>
      </c>
      <c r="AC47" s="276">
        <v>5.8659999999999997</v>
      </c>
      <c r="AD47" s="276">
        <v>5.7729999999999997</v>
      </c>
      <c r="AE47" s="276">
        <v>5.681</v>
      </c>
      <c r="AF47" s="276">
        <v>5.59</v>
      </c>
      <c r="AG47" s="276">
        <v>5.5030000000000001</v>
      </c>
      <c r="AH47" s="276">
        <v>5.4219999999999997</v>
      </c>
      <c r="AI47" s="276">
        <v>5.3490000000000002</v>
      </c>
      <c r="AJ47" s="276">
        <v>5.2869999999999999</v>
      </c>
      <c r="AK47" s="276">
        <v>5.2359999999999998</v>
      </c>
      <c r="AL47" s="276">
        <v>5.1950000000000003</v>
      </c>
      <c r="AM47" s="276">
        <v>5.165</v>
      </c>
      <c r="AN47" s="276">
        <v>5.1440000000000001</v>
      </c>
      <c r="AO47" s="276">
        <v>5.13</v>
      </c>
      <c r="AP47" s="276">
        <v>5.12</v>
      </c>
      <c r="AQ47" s="276">
        <v>5.1120000000000001</v>
      </c>
      <c r="AR47" s="276">
        <v>5.1050000000000004</v>
      </c>
      <c r="AS47" s="276">
        <v>5.0960000000000001</v>
      </c>
      <c r="AT47" s="276">
        <v>5.0860000000000003</v>
      </c>
      <c r="AU47" s="276">
        <v>5.0759999999999996</v>
      </c>
      <c r="AV47" s="276">
        <v>5.0659999999999998</v>
      </c>
      <c r="AW47" s="276">
        <v>5.0540000000000003</v>
      </c>
      <c r="AX47" s="276">
        <v>5.0419999999999998</v>
      </c>
      <c r="AY47" s="276">
        <v>5.0279999999999996</v>
      </c>
      <c r="AZ47" s="276">
        <v>5.0119999999999996</v>
      </c>
      <c r="BA47" s="276">
        <v>4.9950000000000001</v>
      </c>
      <c r="BB47" s="276">
        <v>4.9729999999999999</v>
      </c>
      <c r="BC47" s="276">
        <v>4.9480000000000004</v>
      </c>
      <c r="BD47" s="276">
        <v>4.915</v>
      </c>
      <c r="BE47" s="276">
        <v>4.8760000000000003</v>
      </c>
      <c r="BF47" s="276">
        <v>4.83</v>
      </c>
      <c r="BG47" s="276">
        <v>4.7779999999999996</v>
      </c>
      <c r="BH47" s="276">
        <v>4.7210000000000001</v>
      </c>
    </row>
    <row r="48" spans="1:60" ht="15" x14ac:dyDescent="0.25">
      <c r="A48" s="276" t="s">
        <v>169</v>
      </c>
      <c r="B48" s="276" t="s">
        <v>170</v>
      </c>
      <c r="C48" s="276" t="s">
        <v>579</v>
      </c>
      <c r="D48" s="276" t="s">
        <v>580</v>
      </c>
      <c r="E48" s="276">
        <v>6.8070000000000004</v>
      </c>
      <c r="F48" s="276">
        <v>6.8010000000000002</v>
      </c>
      <c r="G48" s="276">
        <v>6.7789999999999999</v>
      </c>
      <c r="H48" s="276">
        <v>6.7359999999999998</v>
      </c>
      <c r="I48" s="276">
        <v>6.6680000000000001</v>
      </c>
      <c r="J48" s="276">
        <v>6.5670000000000002</v>
      </c>
      <c r="K48" s="276">
        <v>6.4249999999999998</v>
      </c>
      <c r="L48" s="276">
        <v>6.2460000000000004</v>
      </c>
      <c r="M48" s="276">
        <v>6.0339999999999998</v>
      </c>
      <c r="N48" s="276">
        <v>5.7969999999999997</v>
      </c>
      <c r="O48" s="276">
        <v>5.548</v>
      </c>
      <c r="P48" s="276">
        <v>5.3</v>
      </c>
      <c r="Q48" s="276">
        <v>5.0670000000000002</v>
      </c>
      <c r="R48" s="276">
        <v>4.8570000000000002</v>
      </c>
      <c r="S48" s="276">
        <v>4.6749999999999998</v>
      </c>
      <c r="T48" s="276">
        <v>4.5229999999999997</v>
      </c>
      <c r="U48" s="276">
        <v>4.3959999999999999</v>
      </c>
      <c r="V48" s="276">
        <v>4.2839999999999998</v>
      </c>
      <c r="W48" s="276">
        <v>4.1769999999999996</v>
      </c>
      <c r="X48" s="276">
        <v>4.0709999999999997</v>
      </c>
      <c r="Y48" s="276">
        <v>3.9649999999999999</v>
      </c>
      <c r="Z48" s="276">
        <v>3.855</v>
      </c>
      <c r="AA48" s="276">
        <v>3.7440000000000002</v>
      </c>
      <c r="AB48" s="276">
        <v>3.6339999999999999</v>
      </c>
      <c r="AC48" s="276">
        <v>3.5259999999999998</v>
      </c>
      <c r="AD48" s="276">
        <v>3.42</v>
      </c>
      <c r="AE48" s="276">
        <v>3.32</v>
      </c>
      <c r="AF48" s="276">
        <v>3.2269999999999999</v>
      </c>
      <c r="AG48" s="276">
        <v>3.1419999999999999</v>
      </c>
      <c r="AH48" s="276">
        <v>3.0649999999999999</v>
      </c>
      <c r="AI48" s="276">
        <v>2.9940000000000002</v>
      </c>
      <c r="AJ48" s="276">
        <v>2.927</v>
      </c>
      <c r="AK48" s="276">
        <v>2.86</v>
      </c>
      <c r="AL48" s="276">
        <v>2.794</v>
      </c>
      <c r="AM48" s="276">
        <v>2.7269999999999999</v>
      </c>
      <c r="AN48" s="276">
        <v>2.66</v>
      </c>
      <c r="AO48" s="276">
        <v>2.5960000000000001</v>
      </c>
      <c r="AP48" s="276">
        <v>2.5350000000000001</v>
      </c>
      <c r="AQ48" s="276">
        <v>2.4809999999999999</v>
      </c>
      <c r="AR48" s="276">
        <v>2.4319999999999999</v>
      </c>
      <c r="AS48" s="276">
        <v>2.3889999999999998</v>
      </c>
      <c r="AT48" s="276">
        <v>2.3490000000000002</v>
      </c>
      <c r="AU48" s="276">
        <v>2.3109999999999999</v>
      </c>
      <c r="AV48" s="276">
        <v>2.274</v>
      </c>
      <c r="AW48" s="276">
        <v>2.2360000000000002</v>
      </c>
      <c r="AX48" s="276">
        <v>2.1970000000000001</v>
      </c>
      <c r="AY48" s="276">
        <v>2.157</v>
      </c>
      <c r="AZ48" s="276">
        <v>2.1179999999999999</v>
      </c>
      <c r="BA48" s="276">
        <v>2.08</v>
      </c>
      <c r="BB48" s="276">
        <v>2.044</v>
      </c>
      <c r="BC48" s="276">
        <v>2.0099999999999998</v>
      </c>
      <c r="BD48" s="276">
        <v>1.978</v>
      </c>
      <c r="BE48" s="276">
        <v>1.948</v>
      </c>
      <c r="BF48" s="276">
        <v>1.921</v>
      </c>
      <c r="BG48" s="276">
        <v>1.897</v>
      </c>
      <c r="BH48" s="276">
        <v>1.8740000000000001</v>
      </c>
    </row>
    <row r="49" spans="1:60" ht="15" x14ac:dyDescent="0.25">
      <c r="A49" s="276" t="s">
        <v>171</v>
      </c>
      <c r="B49" s="276" t="s">
        <v>172</v>
      </c>
      <c r="C49" s="276" t="s">
        <v>579</v>
      </c>
      <c r="D49" s="276" t="s">
        <v>580</v>
      </c>
      <c r="E49" s="276">
        <v>6.7919999999999998</v>
      </c>
      <c r="F49" s="276">
        <v>6.8490000000000002</v>
      </c>
      <c r="G49" s="276">
        <v>6.8970000000000002</v>
      </c>
      <c r="H49" s="276">
        <v>6.9390000000000001</v>
      </c>
      <c r="I49" s="276">
        <v>6.9749999999999996</v>
      </c>
      <c r="J49" s="276">
        <v>7.0039999999999996</v>
      </c>
      <c r="K49" s="276">
        <v>7.0270000000000001</v>
      </c>
      <c r="L49" s="276">
        <v>7.0439999999999996</v>
      </c>
      <c r="M49" s="276">
        <v>7.0549999999999997</v>
      </c>
      <c r="N49" s="276">
        <v>7.06</v>
      </c>
      <c r="O49" s="276">
        <v>7.0609999999999999</v>
      </c>
      <c r="P49" s="276">
        <v>7.06</v>
      </c>
      <c r="Q49" s="276">
        <v>7.0579999999999998</v>
      </c>
      <c r="R49" s="276">
        <v>7.0549999999999997</v>
      </c>
      <c r="S49" s="276">
        <v>7.0519999999999996</v>
      </c>
      <c r="T49" s="276">
        <v>7.0519999999999996</v>
      </c>
      <c r="U49" s="276">
        <v>7.0549999999999997</v>
      </c>
      <c r="V49" s="276">
        <v>7.0609999999999999</v>
      </c>
      <c r="W49" s="276">
        <v>7.069</v>
      </c>
      <c r="X49" s="276">
        <v>7.0750000000000002</v>
      </c>
      <c r="Y49" s="276">
        <v>7.0780000000000003</v>
      </c>
      <c r="Z49" s="276">
        <v>7.0720000000000001</v>
      </c>
      <c r="AA49" s="276">
        <v>7.056</v>
      </c>
      <c r="AB49" s="276">
        <v>7.0259999999999998</v>
      </c>
      <c r="AC49" s="276">
        <v>6.9820000000000002</v>
      </c>
      <c r="AD49" s="276">
        <v>6.9210000000000003</v>
      </c>
      <c r="AE49" s="276">
        <v>6.8419999999999996</v>
      </c>
      <c r="AF49" s="276">
        <v>6.7489999999999997</v>
      </c>
      <c r="AG49" s="276">
        <v>6.6440000000000001</v>
      </c>
      <c r="AH49" s="276">
        <v>6.5309999999999997</v>
      </c>
      <c r="AI49" s="276">
        <v>6.4119999999999999</v>
      </c>
      <c r="AJ49" s="276">
        <v>6.2910000000000004</v>
      </c>
      <c r="AK49" s="276">
        <v>6.1710000000000003</v>
      </c>
      <c r="AL49" s="276">
        <v>6.0529999999999999</v>
      </c>
      <c r="AM49" s="276">
        <v>5.9409999999999998</v>
      </c>
      <c r="AN49" s="276">
        <v>5.835</v>
      </c>
      <c r="AO49" s="276">
        <v>5.7359999999999998</v>
      </c>
      <c r="AP49" s="276">
        <v>5.6420000000000003</v>
      </c>
      <c r="AQ49" s="276">
        <v>5.5519999999999996</v>
      </c>
      <c r="AR49" s="276">
        <v>5.4660000000000002</v>
      </c>
      <c r="AS49" s="276">
        <v>5.3840000000000003</v>
      </c>
      <c r="AT49" s="276">
        <v>5.3070000000000004</v>
      </c>
      <c r="AU49" s="276">
        <v>5.2350000000000003</v>
      </c>
      <c r="AV49" s="276">
        <v>5.1669999999999998</v>
      </c>
      <c r="AW49" s="276">
        <v>5.1029999999999998</v>
      </c>
      <c r="AX49" s="276">
        <v>5.0419999999999998</v>
      </c>
      <c r="AY49" s="276">
        <v>4.984</v>
      </c>
      <c r="AZ49" s="276">
        <v>4.9269999999999996</v>
      </c>
      <c r="BA49" s="276">
        <v>4.87</v>
      </c>
      <c r="BB49" s="276">
        <v>4.8129999999999997</v>
      </c>
      <c r="BC49" s="276">
        <v>4.7539999999999996</v>
      </c>
      <c r="BD49" s="276">
        <v>4.6929999999999996</v>
      </c>
      <c r="BE49" s="276">
        <v>4.6280000000000001</v>
      </c>
      <c r="BF49" s="276">
        <v>4.5609999999999999</v>
      </c>
      <c r="BG49" s="276">
        <v>4.4909999999999997</v>
      </c>
      <c r="BH49" s="276">
        <v>4.42</v>
      </c>
    </row>
    <row r="50" spans="1:60" ht="15" x14ac:dyDescent="0.25">
      <c r="A50" s="276" t="s">
        <v>173</v>
      </c>
      <c r="B50" s="276" t="s">
        <v>174</v>
      </c>
      <c r="C50" s="276" t="s">
        <v>579</v>
      </c>
      <c r="D50" s="276" t="s">
        <v>580</v>
      </c>
      <c r="E50" s="276">
        <v>6.8849999999999998</v>
      </c>
      <c r="F50" s="276">
        <v>6.9219999999999997</v>
      </c>
      <c r="G50" s="276">
        <v>6.9530000000000003</v>
      </c>
      <c r="H50" s="276">
        <v>6.976</v>
      </c>
      <c r="I50" s="276">
        <v>6.9889999999999999</v>
      </c>
      <c r="J50" s="276">
        <v>6.9930000000000003</v>
      </c>
      <c r="K50" s="276">
        <v>6.99</v>
      </c>
      <c r="L50" s="276">
        <v>6.9820000000000002</v>
      </c>
      <c r="M50" s="276">
        <v>6.97</v>
      </c>
      <c r="N50" s="276">
        <v>6.9539999999999997</v>
      </c>
      <c r="O50" s="276">
        <v>6.9349999999999996</v>
      </c>
      <c r="P50" s="276">
        <v>6.9130000000000003</v>
      </c>
      <c r="Q50" s="276">
        <v>6.8869999999999996</v>
      </c>
      <c r="R50" s="276">
        <v>6.8550000000000004</v>
      </c>
      <c r="S50" s="276">
        <v>6.8179999999999996</v>
      </c>
      <c r="T50" s="276">
        <v>6.7709999999999999</v>
      </c>
      <c r="U50" s="276">
        <v>6.7140000000000004</v>
      </c>
      <c r="V50" s="276">
        <v>6.6449999999999996</v>
      </c>
      <c r="W50" s="276">
        <v>6.5640000000000001</v>
      </c>
      <c r="X50" s="276">
        <v>6.4729999999999999</v>
      </c>
      <c r="Y50" s="276">
        <v>6.375</v>
      </c>
      <c r="Z50" s="276">
        <v>6.274</v>
      </c>
      <c r="AA50" s="276">
        <v>6.1740000000000004</v>
      </c>
      <c r="AB50" s="276">
        <v>6.0750000000000002</v>
      </c>
      <c r="AC50" s="276">
        <v>5.9790000000000001</v>
      </c>
      <c r="AD50" s="276">
        <v>5.883</v>
      </c>
      <c r="AE50" s="276">
        <v>5.7839999999999998</v>
      </c>
      <c r="AF50" s="276">
        <v>5.68</v>
      </c>
      <c r="AG50" s="276">
        <v>5.5650000000000004</v>
      </c>
      <c r="AH50" s="276">
        <v>5.4409999999999998</v>
      </c>
      <c r="AI50" s="276">
        <v>5.3070000000000004</v>
      </c>
      <c r="AJ50" s="276">
        <v>5.1619999999999999</v>
      </c>
      <c r="AK50" s="276">
        <v>5.0110000000000001</v>
      </c>
      <c r="AL50" s="276">
        <v>4.8559999999999999</v>
      </c>
      <c r="AM50" s="276">
        <v>4.6980000000000004</v>
      </c>
      <c r="AN50" s="276">
        <v>4.5389999999999997</v>
      </c>
      <c r="AO50" s="276">
        <v>4.38</v>
      </c>
      <c r="AP50" s="276">
        <v>4.2220000000000004</v>
      </c>
      <c r="AQ50" s="276">
        <v>4.0650000000000004</v>
      </c>
      <c r="AR50" s="276">
        <v>3.911</v>
      </c>
      <c r="AS50" s="276">
        <v>3.762</v>
      </c>
      <c r="AT50" s="276">
        <v>3.62</v>
      </c>
      <c r="AU50" s="276">
        <v>3.484</v>
      </c>
      <c r="AV50" s="276">
        <v>3.3570000000000002</v>
      </c>
      <c r="AW50" s="276">
        <v>3.2370000000000001</v>
      </c>
      <c r="AX50" s="276">
        <v>3.1259999999999999</v>
      </c>
      <c r="AY50" s="276">
        <v>3.0219999999999998</v>
      </c>
      <c r="AZ50" s="276">
        <v>2.9249999999999998</v>
      </c>
      <c r="BA50" s="276">
        <v>2.8330000000000002</v>
      </c>
      <c r="BB50" s="276">
        <v>2.7469999999999999</v>
      </c>
      <c r="BC50" s="276">
        <v>2.6659999999999999</v>
      </c>
      <c r="BD50" s="276">
        <v>2.593</v>
      </c>
      <c r="BE50" s="276">
        <v>2.528</v>
      </c>
      <c r="BF50" s="276">
        <v>2.4700000000000002</v>
      </c>
      <c r="BG50" s="276">
        <v>2.419</v>
      </c>
      <c r="BH50" s="276">
        <v>2.3740000000000001</v>
      </c>
    </row>
    <row r="51" spans="1:60" ht="15" x14ac:dyDescent="0.25">
      <c r="A51" s="276" t="s">
        <v>175</v>
      </c>
      <c r="B51" s="276" t="s">
        <v>176</v>
      </c>
      <c r="C51" s="276" t="s">
        <v>579</v>
      </c>
      <c r="D51" s="276" t="s">
        <v>580</v>
      </c>
      <c r="E51" s="276">
        <v>6.4509999999999996</v>
      </c>
      <c r="F51" s="276">
        <v>6.4050000000000002</v>
      </c>
      <c r="G51" s="276">
        <v>6.3220000000000001</v>
      </c>
      <c r="H51" s="276">
        <v>6.2009999999999996</v>
      </c>
      <c r="I51" s="276">
        <v>6.0439999999999996</v>
      </c>
      <c r="J51" s="276">
        <v>5.8529999999999998</v>
      </c>
      <c r="K51" s="276">
        <v>5.63</v>
      </c>
      <c r="L51" s="276">
        <v>5.383</v>
      </c>
      <c r="M51" s="276">
        <v>5.1230000000000002</v>
      </c>
      <c r="N51" s="276">
        <v>4.8609999999999998</v>
      </c>
      <c r="O51" s="276">
        <v>4.6109999999999998</v>
      </c>
      <c r="P51" s="276">
        <v>4.3849999999999998</v>
      </c>
      <c r="Q51" s="276">
        <v>4.1879999999999997</v>
      </c>
      <c r="R51" s="276">
        <v>4.0259999999999998</v>
      </c>
      <c r="S51" s="276">
        <v>3.8980000000000001</v>
      </c>
      <c r="T51" s="276">
        <v>3.8050000000000002</v>
      </c>
      <c r="U51" s="276">
        <v>3.7410000000000001</v>
      </c>
      <c r="V51" s="276">
        <v>3.6949999999999998</v>
      </c>
      <c r="W51" s="276">
        <v>3.657</v>
      </c>
      <c r="X51" s="276">
        <v>3.6219999999999999</v>
      </c>
      <c r="Y51" s="276">
        <v>3.5880000000000001</v>
      </c>
      <c r="Z51" s="276">
        <v>3.552</v>
      </c>
      <c r="AA51" s="276">
        <v>3.5169999999999999</v>
      </c>
      <c r="AB51" s="276">
        <v>3.4820000000000002</v>
      </c>
      <c r="AC51" s="276">
        <v>3.448</v>
      </c>
      <c r="AD51" s="276">
        <v>3.411</v>
      </c>
      <c r="AE51" s="276">
        <v>3.371</v>
      </c>
      <c r="AF51" s="276">
        <v>3.3279999999999998</v>
      </c>
      <c r="AG51" s="276">
        <v>3.2810000000000001</v>
      </c>
      <c r="AH51" s="276">
        <v>3.2290000000000001</v>
      </c>
      <c r="AI51" s="276">
        <v>3.1720000000000002</v>
      </c>
      <c r="AJ51" s="276">
        <v>3.11</v>
      </c>
      <c r="AK51" s="276">
        <v>3.044</v>
      </c>
      <c r="AL51" s="276">
        <v>2.9729999999999999</v>
      </c>
      <c r="AM51" s="276">
        <v>2.899</v>
      </c>
      <c r="AN51" s="276">
        <v>2.8210000000000002</v>
      </c>
      <c r="AO51" s="276">
        <v>2.7370000000000001</v>
      </c>
      <c r="AP51" s="276">
        <v>2.649</v>
      </c>
      <c r="AQ51" s="276">
        <v>2.5569999999999999</v>
      </c>
      <c r="AR51" s="276">
        <v>2.4630000000000001</v>
      </c>
      <c r="AS51" s="276">
        <v>2.3730000000000002</v>
      </c>
      <c r="AT51" s="276">
        <v>2.29</v>
      </c>
      <c r="AU51" s="276">
        <v>2.2160000000000002</v>
      </c>
      <c r="AV51" s="276">
        <v>2.1549999999999998</v>
      </c>
      <c r="AW51" s="276">
        <v>2.105</v>
      </c>
      <c r="AX51" s="276">
        <v>2.0649999999999999</v>
      </c>
      <c r="AY51" s="276">
        <v>2.0339999999999998</v>
      </c>
      <c r="AZ51" s="276">
        <v>2.0059999999999998</v>
      </c>
      <c r="BA51" s="276">
        <v>1.9790000000000001</v>
      </c>
      <c r="BB51" s="276">
        <v>1.9510000000000001</v>
      </c>
      <c r="BC51" s="276">
        <v>1.9219999999999999</v>
      </c>
      <c r="BD51" s="276">
        <v>1.893</v>
      </c>
      <c r="BE51" s="276">
        <v>1.8660000000000001</v>
      </c>
      <c r="BF51" s="276">
        <v>1.841</v>
      </c>
      <c r="BG51" s="276">
        <v>1.819</v>
      </c>
      <c r="BH51" s="276">
        <v>1.8</v>
      </c>
    </row>
    <row r="52" spans="1:60" ht="15" x14ac:dyDescent="0.25">
      <c r="A52" s="276" t="s">
        <v>177</v>
      </c>
      <c r="B52" s="276" t="s">
        <v>178</v>
      </c>
      <c r="C52" s="276" t="s">
        <v>579</v>
      </c>
      <c r="D52" s="276" t="s">
        <v>580</v>
      </c>
      <c r="E52" s="276">
        <v>5.5999652783074536</v>
      </c>
      <c r="F52" s="276">
        <v>5.6132070946004591</v>
      </c>
      <c r="G52" s="276">
        <v>5.6036301569707092</v>
      </c>
      <c r="H52" s="276">
        <v>5.5711006195755202</v>
      </c>
      <c r="I52" s="276">
        <v>5.5163724516159158</v>
      </c>
      <c r="J52" s="276">
        <v>5.4413498321831808</v>
      </c>
      <c r="K52" s="276">
        <v>5.3466723834805547</v>
      </c>
      <c r="L52" s="276">
        <v>5.2369703850938452</v>
      </c>
      <c r="M52" s="276">
        <v>5.117114548339849</v>
      </c>
      <c r="N52" s="276">
        <v>4.9912343314477337</v>
      </c>
      <c r="O52" s="276">
        <v>4.8613345158093191</v>
      </c>
      <c r="P52" s="276">
        <v>4.7238713770050795</v>
      </c>
      <c r="Q52" s="276">
        <v>4.579659449407572</v>
      </c>
      <c r="R52" s="276">
        <v>4.4302368513348842</v>
      </c>
      <c r="S52" s="276">
        <v>4.2766638615398014</v>
      </c>
      <c r="T52" s="276">
        <v>4.1259309492885468</v>
      </c>
      <c r="U52" s="276">
        <v>3.988684012607695</v>
      </c>
      <c r="V52" s="276">
        <v>3.8655680376719475</v>
      </c>
      <c r="W52" s="276">
        <v>3.759000997505948</v>
      </c>
      <c r="X52" s="276">
        <v>3.6708910090610902</v>
      </c>
      <c r="Y52" s="276">
        <v>3.5968131937032481</v>
      </c>
      <c r="Z52" s="276">
        <v>3.5309401135852312</v>
      </c>
      <c r="AA52" s="276">
        <v>3.465562331948433</v>
      </c>
      <c r="AB52" s="276">
        <v>3.3960584564588232</v>
      </c>
      <c r="AC52" s="276">
        <v>3.3203161238183503</v>
      </c>
      <c r="AD52" s="276">
        <v>3.2381320623029932</v>
      </c>
      <c r="AE52" s="276">
        <v>3.1533669072550716</v>
      </c>
      <c r="AF52" s="276">
        <v>3.0707451522239255</v>
      </c>
      <c r="AG52" s="276">
        <v>2.9945298934715416</v>
      </c>
      <c r="AH52" s="276">
        <v>2.9255750950174537</v>
      </c>
      <c r="AI52" s="276">
        <v>2.8655223837402937</v>
      </c>
      <c r="AJ52" s="276">
        <v>2.8125573017774435</v>
      </c>
      <c r="AK52" s="276">
        <v>2.7658137573589392</v>
      </c>
      <c r="AL52" s="276">
        <v>2.7225911536887439</v>
      </c>
      <c r="AM52" s="276">
        <v>2.6818186336277154</v>
      </c>
      <c r="AN52" s="276">
        <v>2.6415866235827541</v>
      </c>
      <c r="AO52" s="276">
        <v>2.6022095420053395</v>
      </c>
      <c r="AP52" s="276">
        <v>2.5617444274718957</v>
      </c>
      <c r="AQ52" s="276">
        <v>2.520333680825992</v>
      </c>
      <c r="AR52" s="276">
        <v>2.4785525960342474</v>
      </c>
      <c r="AS52" s="276">
        <v>2.4369899227297971</v>
      </c>
      <c r="AT52" s="276">
        <v>2.3964703425670244</v>
      </c>
      <c r="AU52" s="276">
        <v>2.358925922714914</v>
      </c>
      <c r="AV52" s="276">
        <v>2.325001836787397</v>
      </c>
      <c r="AW52" s="276">
        <v>2.2942706211579469</v>
      </c>
      <c r="AX52" s="276">
        <v>2.2674740212452082</v>
      </c>
      <c r="AY52" s="276">
        <v>2.2435274300513135</v>
      </c>
      <c r="AZ52" s="276">
        <v>2.220768929780875</v>
      </c>
      <c r="BA52" s="276">
        <v>2.1980978738109487</v>
      </c>
      <c r="BB52" s="276">
        <v>2.1750193407473666</v>
      </c>
      <c r="BC52" s="276">
        <v>2.1519602986415149</v>
      </c>
      <c r="BD52" s="276">
        <v>2.1296174737965576</v>
      </c>
      <c r="BE52" s="276">
        <v>2.1078266845533578</v>
      </c>
      <c r="BF52" s="276">
        <v>2.0872210611962654</v>
      </c>
      <c r="BG52" s="276">
        <v>2.0684765486154495</v>
      </c>
      <c r="BH52" s="276">
        <v>2.0508180208226743</v>
      </c>
    </row>
    <row r="53" spans="1:60" ht="15" x14ac:dyDescent="0.25">
      <c r="A53" s="276" t="s">
        <v>179</v>
      </c>
      <c r="B53" s="276" t="s">
        <v>180</v>
      </c>
      <c r="C53" s="276" t="s">
        <v>579</v>
      </c>
      <c r="D53" s="276" t="s">
        <v>580</v>
      </c>
      <c r="E53" s="276">
        <v>4.1820000000000004</v>
      </c>
      <c r="F53" s="276">
        <v>4.3600000000000003</v>
      </c>
      <c r="G53" s="276">
        <v>4.5090000000000003</v>
      </c>
      <c r="H53" s="276">
        <v>4.6059999999999999</v>
      </c>
      <c r="I53" s="276">
        <v>4.6429999999999998</v>
      </c>
      <c r="J53" s="276">
        <v>4.617</v>
      </c>
      <c r="K53" s="276">
        <v>4.54</v>
      </c>
      <c r="L53" s="276">
        <v>4.4329999999999998</v>
      </c>
      <c r="M53" s="276">
        <v>4.3120000000000003</v>
      </c>
      <c r="N53" s="276">
        <v>4.18</v>
      </c>
      <c r="O53" s="276">
        <v>4.0330000000000004</v>
      </c>
      <c r="P53" s="276">
        <v>3.8570000000000002</v>
      </c>
      <c r="Q53" s="276">
        <v>3.6459999999999999</v>
      </c>
      <c r="R53" s="276">
        <v>3.4</v>
      </c>
      <c r="S53" s="276">
        <v>3.1269999999999998</v>
      </c>
      <c r="T53" s="276">
        <v>2.8439999999999999</v>
      </c>
      <c r="U53" s="276">
        <v>2.573</v>
      </c>
      <c r="V53" s="276">
        <v>2.3319999999999999</v>
      </c>
      <c r="W53" s="276">
        <v>2.1339999999999999</v>
      </c>
      <c r="X53" s="276">
        <v>1.9870000000000001</v>
      </c>
      <c r="Y53" s="276">
        <v>1.8919999999999999</v>
      </c>
      <c r="Z53" s="276">
        <v>1.843</v>
      </c>
      <c r="AA53" s="276">
        <v>1.8260000000000001</v>
      </c>
      <c r="AB53" s="276">
        <v>1.825</v>
      </c>
      <c r="AC53" s="276">
        <v>1.8320000000000001</v>
      </c>
      <c r="AD53" s="276">
        <v>1.837</v>
      </c>
      <c r="AE53" s="276">
        <v>1.8360000000000001</v>
      </c>
      <c r="AF53" s="276">
        <v>1.8260000000000001</v>
      </c>
      <c r="AG53" s="276">
        <v>1.8089999999999999</v>
      </c>
      <c r="AH53" s="276">
        <v>1.782</v>
      </c>
      <c r="AI53" s="276">
        <v>1.75</v>
      </c>
      <c r="AJ53" s="276">
        <v>1.7150000000000001</v>
      </c>
      <c r="AK53" s="276">
        <v>1.6839999999999999</v>
      </c>
      <c r="AL53" s="276">
        <v>1.66</v>
      </c>
      <c r="AM53" s="276">
        <v>1.645</v>
      </c>
      <c r="AN53" s="276">
        <v>1.637</v>
      </c>
      <c r="AO53" s="276">
        <v>1.635</v>
      </c>
      <c r="AP53" s="276">
        <v>1.6339999999999999</v>
      </c>
      <c r="AQ53" s="276">
        <v>1.631</v>
      </c>
      <c r="AR53" s="276">
        <v>1.625</v>
      </c>
      <c r="AS53" s="276">
        <v>1.617</v>
      </c>
      <c r="AT53" s="276">
        <v>1.6060000000000001</v>
      </c>
      <c r="AU53" s="276">
        <v>1.5940000000000001</v>
      </c>
      <c r="AV53" s="276">
        <v>1.583</v>
      </c>
      <c r="AW53" s="276">
        <v>1.575</v>
      </c>
      <c r="AX53" s="276">
        <v>1.57</v>
      </c>
      <c r="AY53" s="276">
        <v>1.5720000000000001</v>
      </c>
      <c r="AZ53" s="276">
        <v>1.581</v>
      </c>
      <c r="BA53" s="276">
        <v>1.5960000000000001</v>
      </c>
      <c r="BB53" s="276">
        <v>1.6160000000000001</v>
      </c>
      <c r="BC53" s="276">
        <v>1.639</v>
      </c>
      <c r="BD53" s="276">
        <v>1.663</v>
      </c>
      <c r="BE53" s="276">
        <v>1.6850000000000001</v>
      </c>
      <c r="BF53" s="276">
        <v>1.702</v>
      </c>
      <c r="BG53" s="276">
        <v>1.7130000000000001</v>
      </c>
      <c r="BH53" s="276">
        <v>1.72</v>
      </c>
    </row>
    <row r="54" spans="1:60" ht="15" x14ac:dyDescent="0.25">
      <c r="A54" s="276" t="s">
        <v>181</v>
      </c>
      <c r="B54" s="276" t="s">
        <v>182</v>
      </c>
      <c r="C54" s="276" t="s">
        <v>579</v>
      </c>
      <c r="D54" s="276" t="s">
        <v>580</v>
      </c>
      <c r="E54" s="276"/>
      <c r="F54" s="276"/>
      <c r="G54" s="276"/>
      <c r="H54" s="276"/>
      <c r="I54" s="276"/>
      <c r="J54" s="276"/>
      <c r="K54" s="276"/>
      <c r="L54" s="276"/>
      <c r="M54" s="276"/>
      <c r="N54" s="276"/>
      <c r="O54" s="276"/>
      <c r="P54" s="276"/>
      <c r="Q54" s="276"/>
      <c r="R54" s="276"/>
      <c r="S54" s="276"/>
      <c r="T54" s="276"/>
      <c r="U54" s="276"/>
      <c r="V54" s="276"/>
      <c r="W54" s="276"/>
      <c r="X54" s="276"/>
      <c r="Y54" s="276"/>
      <c r="Z54" s="276"/>
      <c r="AA54" s="276"/>
      <c r="AB54" s="276"/>
      <c r="AC54" s="276"/>
      <c r="AD54" s="276"/>
      <c r="AE54" s="276"/>
      <c r="AF54" s="276"/>
      <c r="AG54" s="276"/>
      <c r="AH54" s="276"/>
      <c r="AI54" s="276"/>
      <c r="AJ54" s="276"/>
      <c r="AK54" s="276"/>
      <c r="AL54" s="276"/>
      <c r="AM54" s="276"/>
      <c r="AN54" s="276"/>
      <c r="AO54" s="276"/>
      <c r="AP54" s="276"/>
      <c r="AQ54" s="276"/>
      <c r="AR54" s="276"/>
      <c r="AS54" s="276"/>
      <c r="AT54" s="276"/>
      <c r="AU54" s="276"/>
      <c r="AV54" s="276"/>
      <c r="AW54" s="276"/>
      <c r="AX54" s="276"/>
      <c r="AY54" s="276">
        <v>2.1</v>
      </c>
      <c r="AZ54" s="276">
        <v>2</v>
      </c>
      <c r="BA54" s="276">
        <v>2.2000000000000002</v>
      </c>
      <c r="BB54" s="276">
        <v>2.1</v>
      </c>
      <c r="BC54" s="276">
        <v>2.2000000000000002</v>
      </c>
      <c r="BD54" s="276">
        <v>2.1</v>
      </c>
      <c r="BE54" s="276">
        <v>2.2000000000000002</v>
      </c>
      <c r="BF54" s="276">
        <v>2.1</v>
      </c>
      <c r="BG54" s="276">
        <v>2</v>
      </c>
      <c r="BH54" s="276">
        <v>1.9</v>
      </c>
    </row>
    <row r="55" spans="1:60" ht="15" x14ac:dyDescent="0.25">
      <c r="A55" s="276" t="s">
        <v>183</v>
      </c>
      <c r="B55" s="276" t="s">
        <v>184</v>
      </c>
      <c r="C55" s="276" t="s">
        <v>579</v>
      </c>
      <c r="D55" s="276" t="s">
        <v>580</v>
      </c>
      <c r="E55" s="276"/>
      <c r="F55" s="276"/>
      <c r="G55" s="276"/>
      <c r="H55" s="276"/>
      <c r="I55" s="276"/>
      <c r="J55" s="276"/>
      <c r="K55" s="276"/>
      <c r="L55" s="276"/>
      <c r="M55" s="276"/>
      <c r="N55" s="276"/>
      <c r="O55" s="276"/>
      <c r="P55" s="276"/>
      <c r="Q55" s="276"/>
      <c r="R55" s="276"/>
      <c r="S55" s="276"/>
      <c r="T55" s="276"/>
      <c r="U55" s="276"/>
      <c r="V55" s="276"/>
      <c r="W55" s="276"/>
      <c r="X55" s="276"/>
      <c r="Y55" s="276"/>
      <c r="Z55" s="276"/>
      <c r="AA55" s="276"/>
      <c r="AB55" s="276"/>
      <c r="AC55" s="276"/>
      <c r="AD55" s="276"/>
      <c r="AE55" s="276"/>
      <c r="AF55" s="276"/>
      <c r="AG55" s="276"/>
      <c r="AH55" s="276"/>
      <c r="AI55" s="276"/>
      <c r="AJ55" s="276"/>
      <c r="AK55" s="276"/>
      <c r="AL55" s="276"/>
      <c r="AM55" s="276"/>
      <c r="AN55" s="276"/>
      <c r="AO55" s="276"/>
      <c r="AP55" s="276"/>
      <c r="AQ55" s="276"/>
      <c r="AR55" s="276"/>
      <c r="AS55" s="276"/>
      <c r="AT55" s="276"/>
      <c r="AU55" s="276"/>
      <c r="AV55" s="276"/>
      <c r="AW55" s="276"/>
      <c r="AX55" s="276"/>
      <c r="AY55" s="276"/>
      <c r="AZ55" s="276"/>
      <c r="BA55" s="276"/>
      <c r="BB55" s="276"/>
      <c r="BC55" s="276"/>
      <c r="BD55" s="276"/>
      <c r="BE55" s="276"/>
      <c r="BF55" s="276"/>
      <c r="BG55" s="276"/>
      <c r="BH55" s="276"/>
    </row>
    <row r="56" spans="1:60" ht="15" x14ac:dyDescent="0.25">
      <c r="A56" s="276" t="s">
        <v>185</v>
      </c>
      <c r="B56" s="276" t="s">
        <v>186</v>
      </c>
      <c r="C56" s="276" t="s">
        <v>579</v>
      </c>
      <c r="D56" s="276" t="s">
        <v>580</v>
      </c>
      <c r="E56" s="276">
        <v>3.5</v>
      </c>
      <c r="F56" s="276">
        <v>3.4710000000000001</v>
      </c>
      <c r="G56" s="276">
        <v>3.4209999999999998</v>
      </c>
      <c r="H56" s="276">
        <v>3.3460000000000001</v>
      </c>
      <c r="I56" s="276">
        <v>3.2490000000000001</v>
      </c>
      <c r="J56" s="276">
        <v>3.133</v>
      </c>
      <c r="K56" s="276">
        <v>3.01</v>
      </c>
      <c r="L56" s="276">
        <v>2.8889999999999998</v>
      </c>
      <c r="M56" s="276">
        <v>2.7789999999999999</v>
      </c>
      <c r="N56" s="276">
        <v>2.6859999999999999</v>
      </c>
      <c r="O56" s="276">
        <v>2.61</v>
      </c>
      <c r="P56" s="276">
        <v>2.5470000000000002</v>
      </c>
      <c r="Q56" s="276">
        <v>2.4910000000000001</v>
      </c>
      <c r="R56" s="276">
        <v>2.44</v>
      </c>
      <c r="S56" s="276">
        <v>2.3929999999999998</v>
      </c>
      <c r="T56" s="276">
        <v>2.3519999999999999</v>
      </c>
      <c r="U56" s="276">
        <v>2.323</v>
      </c>
      <c r="V56" s="276">
        <v>2.31</v>
      </c>
      <c r="W56" s="276">
        <v>2.3119999999999998</v>
      </c>
      <c r="X56" s="276">
        <v>2.3279999999999998</v>
      </c>
      <c r="Y56" s="276">
        <v>2.3540000000000001</v>
      </c>
      <c r="Z56" s="276">
        <v>2.3849999999999998</v>
      </c>
      <c r="AA56" s="276">
        <v>2.415</v>
      </c>
      <c r="AB56" s="276">
        <v>2.4380000000000002</v>
      </c>
      <c r="AC56" s="276">
        <v>2.4529999999999998</v>
      </c>
      <c r="AD56" s="276">
        <v>2.4580000000000002</v>
      </c>
      <c r="AE56" s="276">
        <v>2.456</v>
      </c>
      <c r="AF56" s="276">
        <v>2.4500000000000002</v>
      </c>
      <c r="AG56" s="276">
        <v>2.4420000000000002</v>
      </c>
      <c r="AH56" s="276">
        <v>2.4300000000000002</v>
      </c>
      <c r="AI56" s="276">
        <v>2.411</v>
      </c>
      <c r="AJ56" s="276">
        <v>2.3809999999999998</v>
      </c>
      <c r="AK56" s="276">
        <v>2.3370000000000002</v>
      </c>
      <c r="AL56" s="276">
        <v>2.278</v>
      </c>
      <c r="AM56" s="276">
        <v>2.206</v>
      </c>
      <c r="AN56" s="276">
        <v>2.1240000000000001</v>
      </c>
      <c r="AO56" s="276">
        <v>2.036</v>
      </c>
      <c r="AP56" s="276">
        <v>1.946</v>
      </c>
      <c r="AQ56" s="276">
        <v>1.861</v>
      </c>
      <c r="AR56" s="276">
        <v>1.7829999999999999</v>
      </c>
      <c r="AS56" s="276">
        <v>1.716</v>
      </c>
      <c r="AT56" s="276">
        <v>1.66</v>
      </c>
      <c r="AU56" s="276">
        <v>1.6140000000000001</v>
      </c>
      <c r="AV56" s="276">
        <v>1.5760000000000001</v>
      </c>
      <c r="AW56" s="276">
        <v>1.5449999999999999</v>
      </c>
      <c r="AX56" s="276">
        <v>1.52</v>
      </c>
      <c r="AY56" s="276">
        <v>1.498</v>
      </c>
      <c r="AZ56" s="276">
        <v>1.4790000000000001</v>
      </c>
      <c r="BA56" s="276">
        <v>1.4610000000000001</v>
      </c>
      <c r="BB56" s="276">
        <v>1.4430000000000001</v>
      </c>
      <c r="BC56" s="276">
        <v>1.4239999999999999</v>
      </c>
      <c r="BD56" s="276">
        <v>1.405</v>
      </c>
      <c r="BE56" s="276">
        <v>1.3879999999999999</v>
      </c>
      <c r="BF56" s="276">
        <v>1.373</v>
      </c>
      <c r="BG56" s="276">
        <v>1.36</v>
      </c>
      <c r="BH56" s="276">
        <v>1.35</v>
      </c>
    </row>
    <row r="57" spans="1:60" ht="15" x14ac:dyDescent="0.25">
      <c r="A57" s="276" t="s">
        <v>187</v>
      </c>
      <c r="B57" s="276" t="s">
        <v>188</v>
      </c>
      <c r="C57" s="276" t="s">
        <v>579</v>
      </c>
      <c r="D57" s="276" t="s">
        <v>580</v>
      </c>
      <c r="E57" s="276">
        <v>2.09</v>
      </c>
      <c r="F57" s="276">
        <v>2.11</v>
      </c>
      <c r="G57" s="276">
        <v>2.12</v>
      </c>
      <c r="H57" s="276">
        <v>2.31</v>
      </c>
      <c r="I57" s="276">
        <v>2.34</v>
      </c>
      <c r="J57" s="276">
        <v>2.1800000000000002</v>
      </c>
      <c r="K57" s="276">
        <v>2.02</v>
      </c>
      <c r="L57" s="276">
        <v>1.91</v>
      </c>
      <c r="M57" s="276">
        <v>1.84</v>
      </c>
      <c r="N57" s="276">
        <v>1.87</v>
      </c>
      <c r="O57" s="276">
        <v>1.92</v>
      </c>
      <c r="P57" s="276">
        <v>2</v>
      </c>
      <c r="Q57" s="276">
        <v>2.09</v>
      </c>
      <c r="R57" s="276">
        <v>2.31</v>
      </c>
      <c r="S57" s="276">
        <v>2.46</v>
      </c>
      <c r="T57" s="276">
        <v>2.4300000000000002</v>
      </c>
      <c r="U57" s="276">
        <v>2.39</v>
      </c>
      <c r="V57" s="276">
        <v>2.34</v>
      </c>
      <c r="W57" s="276">
        <v>2.33</v>
      </c>
      <c r="X57" s="276">
        <v>2.27</v>
      </c>
      <c r="Y57" s="276">
        <v>2.08</v>
      </c>
      <c r="Z57" s="276">
        <v>2</v>
      </c>
      <c r="AA57" s="276">
        <v>2</v>
      </c>
      <c r="AB57" s="276">
        <v>1.97</v>
      </c>
      <c r="AC57" s="276">
        <v>1.97</v>
      </c>
      <c r="AD57" s="276">
        <v>1.95</v>
      </c>
      <c r="AE57" s="276">
        <v>1.92</v>
      </c>
      <c r="AF57" s="276">
        <v>1.91</v>
      </c>
      <c r="AG57" s="276">
        <v>1.94</v>
      </c>
      <c r="AH57" s="276">
        <v>1.87</v>
      </c>
      <c r="AI57" s="276">
        <v>1.9</v>
      </c>
      <c r="AJ57" s="276">
        <v>1.86</v>
      </c>
      <c r="AK57" s="276">
        <v>1.71</v>
      </c>
      <c r="AL57" s="276">
        <v>1.67</v>
      </c>
      <c r="AM57" s="276">
        <v>1.44</v>
      </c>
      <c r="AN57" s="276">
        <v>1.28</v>
      </c>
      <c r="AO57" s="276">
        <v>1.18</v>
      </c>
      <c r="AP57" s="276">
        <v>1.17</v>
      </c>
      <c r="AQ57" s="276">
        <v>1.1599999999999999</v>
      </c>
      <c r="AR57" s="276">
        <v>1.1299999999999999</v>
      </c>
      <c r="AS57" s="276">
        <v>1.1499999999999999</v>
      </c>
      <c r="AT57" s="276">
        <v>1.1499999999999999</v>
      </c>
      <c r="AU57" s="276">
        <v>1.17</v>
      </c>
      <c r="AV57" s="276">
        <v>1.18</v>
      </c>
      <c r="AW57" s="276">
        <v>1.23</v>
      </c>
      <c r="AX57" s="276">
        <v>1.29</v>
      </c>
      <c r="AY57" s="276">
        <v>1.34</v>
      </c>
      <c r="AZ57" s="276">
        <v>1.45</v>
      </c>
      <c r="BA57" s="276">
        <v>1.51</v>
      </c>
      <c r="BB57" s="276">
        <v>1.51</v>
      </c>
      <c r="BC57" s="276">
        <v>1.51</v>
      </c>
      <c r="BD57" s="276">
        <v>1.43</v>
      </c>
      <c r="BE57" s="276">
        <v>1.45</v>
      </c>
      <c r="BF57" s="276">
        <v>1.46</v>
      </c>
      <c r="BG57" s="276">
        <v>1.53</v>
      </c>
      <c r="BH57" s="276">
        <v>1.53</v>
      </c>
    </row>
    <row r="58" spans="1:60" ht="15" x14ac:dyDescent="0.25">
      <c r="A58" s="276" t="s">
        <v>189</v>
      </c>
      <c r="B58" s="276" t="s">
        <v>190</v>
      </c>
      <c r="C58" s="276" t="s">
        <v>579</v>
      </c>
      <c r="D58" s="276" t="s">
        <v>580</v>
      </c>
      <c r="E58" s="276">
        <v>2.37</v>
      </c>
      <c r="F58" s="276">
        <v>2.4500000000000002</v>
      </c>
      <c r="G58" s="276">
        <v>2.44</v>
      </c>
      <c r="H58" s="276">
        <v>2.5099999999999998</v>
      </c>
      <c r="I58" s="276">
        <v>2.54</v>
      </c>
      <c r="J58" s="276">
        <v>2.5</v>
      </c>
      <c r="K58" s="276">
        <v>2.5299999999999998</v>
      </c>
      <c r="L58" s="276">
        <v>2.48</v>
      </c>
      <c r="M58" s="276">
        <v>2.38</v>
      </c>
      <c r="N58" s="276">
        <v>2.21</v>
      </c>
      <c r="O58" s="276">
        <v>2.0299999999999998</v>
      </c>
      <c r="P58" s="276">
        <v>1.92</v>
      </c>
      <c r="Q58" s="276">
        <v>1.71</v>
      </c>
      <c r="R58" s="276">
        <v>1.54</v>
      </c>
      <c r="S58" s="276">
        <v>1.51</v>
      </c>
      <c r="T58" s="276">
        <v>1.45</v>
      </c>
      <c r="U58" s="276">
        <v>1.45</v>
      </c>
      <c r="V58" s="276">
        <v>1.4</v>
      </c>
      <c r="W58" s="276">
        <v>1.38</v>
      </c>
      <c r="X58" s="276">
        <v>1.38</v>
      </c>
      <c r="Y58" s="276">
        <v>1.44</v>
      </c>
      <c r="Z58" s="276">
        <v>1.43</v>
      </c>
      <c r="AA58" s="276">
        <v>1.41</v>
      </c>
      <c r="AB58" s="276">
        <v>1.33</v>
      </c>
      <c r="AC58" s="276">
        <v>1.29</v>
      </c>
      <c r="AD58" s="276">
        <v>1.37</v>
      </c>
      <c r="AE58" s="276">
        <v>1.43</v>
      </c>
      <c r="AF58" s="276">
        <v>1.43</v>
      </c>
      <c r="AG58" s="276">
        <v>1.46</v>
      </c>
      <c r="AH58" s="276">
        <v>1.42</v>
      </c>
      <c r="AI58" s="276">
        <v>1.45</v>
      </c>
      <c r="AJ58" s="276">
        <v>1.33</v>
      </c>
      <c r="AK58" s="276">
        <v>1.29</v>
      </c>
      <c r="AL58" s="276">
        <v>1.28</v>
      </c>
      <c r="AM58" s="276">
        <v>1.24</v>
      </c>
      <c r="AN58" s="276">
        <v>1.25</v>
      </c>
      <c r="AO58" s="276">
        <v>1.3</v>
      </c>
      <c r="AP58" s="276">
        <v>1.35</v>
      </c>
      <c r="AQ58" s="276">
        <v>1.36</v>
      </c>
      <c r="AR58" s="276">
        <v>1.36</v>
      </c>
      <c r="AS58" s="276">
        <v>1.38</v>
      </c>
      <c r="AT58" s="276">
        <v>1.35</v>
      </c>
      <c r="AU58" s="276">
        <v>1.34</v>
      </c>
      <c r="AV58" s="276">
        <v>1.34</v>
      </c>
      <c r="AW58" s="276">
        <v>1.36</v>
      </c>
      <c r="AX58" s="276">
        <v>1.34</v>
      </c>
      <c r="AY58" s="276">
        <v>1.33</v>
      </c>
      <c r="AZ58" s="276">
        <v>1.37</v>
      </c>
      <c r="BA58" s="276">
        <v>1.38</v>
      </c>
      <c r="BB58" s="276">
        <v>1.36</v>
      </c>
      <c r="BC58" s="276">
        <v>1.39</v>
      </c>
      <c r="BD58" s="276">
        <v>1.39</v>
      </c>
      <c r="BE58" s="276">
        <v>1.41</v>
      </c>
      <c r="BF58" s="276">
        <v>1.42</v>
      </c>
      <c r="BG58" s="276">
        <v>1.47</v>
      </c>
      <c r="BH58" s="276">
        <v>1.5</v>
      </c>
    </row>
    <row r="59" spans="1:60" ht="15" x14ac:dyDescent="0.25">
      <c r="A59" s="276" t="s">
        <v>191</v>
      </c>
      <c r="B59" s="276" t="s">
        <v>192</v>
      </c>
      <c r="C59" s="276" t="s">
        <v>579</v>
      </c>
      <c r="D59" s="276" t="s">
        <v>580</v>
      </c>
      <c r="E59" s="276">
        <v>6.4610000000000003</v>
      </c>
      <c r="F59" s="276">
        <v>6.4930000000000003</v>
      </c>
      <c r="G59" s="276">
        <v>6.5270000000000001</v>
      </c>
      <c r="H59" s="276">
        <v>6.5609999999999999</v>
      </c>
      <c r="I59" s="276">
        <v>6.5949999999999998</v>
      </c>
      <c r="J59" s="276">
        <v>6.6289999999999996</v>
      </c>
      <c r="K59" s="276">
        <v>6.665</v>
      </c>
      <c r="L59" s="276">
        <v>6.702</v>
      </c>
      <c r="M59" s="276">
        <v>6.7389999999999999</v>
      </c>
      <c r="N59" s="276">
        <v>6.774</v>
      </c>
      <c r="O59" s="276">
        <v>6.8040000000000003</v>
      </c>
      <c r="P59" s="276">
        <v>6.8230000000000004</v>
      </c>
      <c r="Q59" s="276">
        <v>6.83</v>
      </c>
      <c r="R59" s="276">
        <v>6.8230000000000004</v>
      </c>
      <c r="S59" s="276">
        <v>6.8029999999999999</v>
      </c>
      <c r="T59" s="276">
        <v>6.77</v>
      </c>
      <c r="U59" s="276">
        <v>6.7290000000000001</v>
      </c>
      <c r="V59" s="276">
        <v>6.6849999999999996</v>
      </c>
      <c r="W59" s="276">
        <v>6.6390000000000002</v>
      </c>
      <c r="X59" s="276">
        <v>6.5960000000000001</v>
      </c>
      <c r="Y59" s="276">
        <v>6.5540000000000003</v>
      </c>
      <c r="Z59" s="276">
        <v>6.5129999999999999</v>
      </c>
      <c r="AA59" s="276">
        <v>6.4710000000000001</v>
      </c>
      <c r="AB59" s="276">
        <v>6.4260000000000002</v>
      </c>
      <c r="AC59" s="276">
        <v>6.3780000000000001</v>
      </c>
      <c r="AD59" s="276">
        <v>6.3280000000000003</v>
      </c>
      <c r="AE59" s="276">
        <v>6.28</v>
      </c>
      <c r="AF59" s="276">
        <v>6.234</v>
      </c>
      <c r="AG59" s="276">
        <v>6.1879999999999997</v>
      </c>
      <c r="AH59" s="276">
        <v>6.1369999999999996</v>
      </c>
      <c r="AI59" s="276">
        <v>6.0730000000000004</v>
      </c>
      <c r="AJ59" s="276">
        <v>5.9859999999999998</v>
      </c>
      <c r="AK59" s="276">
        <v>5.8689999999999998</v>
      </c>
      <c r="AL59" s="276">
        <v>5.7210000000000001</v>
      </c>
      <c r="AM59" s="276">
        <v>5.5460000000000003</v>
      </c>
      <c r="AN59" s="276">
        <v>5.3520000000000003</v>
      </c>
      <c r="AO59" s="276">
        <v>5.1520000000000001</v>
      </c>
      <c r="AP59" s="276">
        <v>4.9580000000000002</v>
      </c>
      <c r="AQ59" s="276">
        <v>4.78</v>
      </c>
      <c r="AR59" s="276">
        <v>4.6219999999999999</v>
      </c>
      <c r="AS59" s="276">
        <v>4.484</v>
      </c>
      <c r="AT59" s="276">
        <v>4.359</v>
      </c>
      <c r="AU59" s="276">
        <v>4.24</v>
      </c>
      <c r="AV59" s="276">
        <v>4.1180000000000003</v>
      </c>
      <c r="AW59" s="276">
        <v>3.9940000000000002</v>
      </c>
      <c r="AX59" s="276">
        <v>3.867</v>
      </c>
      <c r="AY59" s="276">
        <v>3.7389999999999999</v>
      </c>
      <c r="AZ59" s="276">
        <v>3.617</v>
      </c>
      <c r="BA59" s="276">
        <v>3.5019999999999998</v>
      </c>
      <c r="BB59" s="276">
        <v>3.3969999999999998</v>
      </c>
      <c r="BC59" s="276">
        <v>3.3010000000000002</v>
      </c>
      <c r="BD59" s="276">
        <v>3.2130000000000001</v>
      </c>
      <c r="BE59" s="276">
        <v>3.1309999999999998</v>
      </c>
      <c r="BF59" s="276">
        <v>3.0550000000000002</v>
      </c>
      <c r="BG59" s="276">
        <v>2.9820000000000002</v>
      </c>
      <c r="BH59" s="276">
        <v>2.9129999999999998</v>
      </c>
    </row>
    <row r="60" spans="1:60" ht="15" x14ac:dyDescent="0.25">
      <c r="A60" s="276" t="s">
        <v>193</v>
      </c>
      <c r="B60" s="276" t="s">
        <v>194</v>
      </c>
      <c r="C60" s="276" t="s">
        <v>579</v>
      </c>
      <c r="D60" s="276" t="s">
        <v>580</v>
      </c>
      <c r="E60" s="276"/>
      <c r="F60" s="276"/>
      <c r="G60" s="276"/>
      <c r="H60" s="276"/>
      <c r="I60" s="276"/>
      <c r="J60" s="276"/>
      <c r="K60" s="276"/>
      <c r="L60" s="276"/>
      <c r="M60" s="276"/>
      <c r="N60" s="276"/>
      <c r="O60" s="276"/>
      <c r="P60" s="276"/>
      <c r="Q60" s="276">
        <v>5.5</v>
      </c>
      <c r="R60" s="276"/>
      <c r="S60" s="276"/>
      <c r="T60" s="276"/>
      <c r="U60" s="276"/>
      <c r="V60" s="276"/>
      <c r="W60" s="276"/>
      <c r="X60" s="276"/>
      <c r="Y60" s="276"/>
      <c r="Z60" s="276"/>
      <c r="AA60" s="276">
        <v>3.52</v>
      </c>
      <c r="AB60" s="276"/>
      <c r="AC60" s="276"/>
      <c r="AD60" s="276"/>
      <c r="AE60" s="276"/>
      <c r="AF60" s="276">
        <v>3</v>
      </c>
      <c r="AG60" s="276"/>
      <c r="AH60" s="276"/>
      <c r="AI60" s="276"/>
      <c r="AJ60" s="276"/>
      <c r="AK60" s="276">
        <v>2.5</v>
      </c>
      <c r="AL60" s="276"/>
      <c r="AM60" s="276"/>
      <c r="AN60" s="276"/>
      <c r="AO60" s="276"/>
      <c r="AP60" s="276">
        <v>1.9</v>
      </c>
      <c r="AQ60" s="276"/>
      <c r="AR60" s="276"/>
      <c r="AS60" s="276"/>
      <c r="AT60" s="276"/>
      <c r="AU60" s="276">
        <v>1.9</v>
      </c>
      <c r="AV60" s="276">
        <v>1.9</v>
      </c>
      <c r="AW60" s="276"/>
      <c r="AX60" s="276"/>
      <c r="AY60" s="276"/>
      <c r="AZ60" s="276"/>
      <c r="BA60" s="276"/>
      <c r="BB60" s="276"/>
      <c r="BC60" s="276"/>
      <c r="BD60" s="276"/>
      <c r="BE60" s="276"/>
      <c r="BF60" s="276"/>
      <c r="BG60" s="276"/>
      <c r="BH60" s="276"/>
    </row>
    <row r="61" spans="1:60" ht="15" x14ac:dyDescent="0.25">
      <c r="A61" s="276" t="s">
        <v>195</v>
      </c>
      <c r="B61" s="276" t="s">
        <v>196</v>
      </c>
      <c r="C61" s="276" t="s">
        <v>579</v>
      </c>
      <c r="D61" s="276" t="s">
        <v>580</v>
      </c>
      <c r="E61" s="276">
        <v>2.57</v>
      </c>
      <c r="F61" s="276">
        <v>2.5499999999999998</v>
      </c>
      <c r="G61" s="276">
        <v>2.5499999999999998</v>
      </c>
      <c r="H61" s="276">
        <v>2.67</v>
      </c>
      <c r="I61" s="276">
        <v>2.6</v>
      </c>
      <c r="J61" s="276">
        <v>2.61</v>
      </c>
      <c r="K61" s="276">
        <v>2.62</v>
      </c>
      <c r="L61" s="276">
        <v>2.35</v>
      </c>
      <c r="M61" s="276">
        <v>2.12</v>
      </c>
      <c r="N61" s="276">
        <v>2</v>
      </c>
      <c r="O61" s="276">
        <v>1.95</v>
      </c>
      <c r="P61" s="276">
        <v>2.04</v>
      </c>
      <c r="Q61" s="276">
        <v>2.0299999999999998</v>
      </c>
      <c r="R61" s="276">
        <v>1.92</v>
      </c>
      <c r="S61" s="276">
        <v>1.9</v>
      </c>
      <c r="T61" s="276">
        <v>1.92</v>
      </c>
      <c r="U61" s="276">
        <v>1.75</v>
      </c>
      <c r="V61" s="276">
        <v>1.66</v>
      </c>
      <c r="W61" s="276">
        <v>1.67</v>
      </c>
      <c r="X61" s="276">
        <v>1.6</v>
      </c>
      <c r="Y61" s="276">
        <v>1.55</v>
      </c>
      <c r="Z61" s="276">
        <v>1.44</v>
      </c>
      <c r="AA61" s="276">
        <v>1.43</v>
      </c>
      <c r="AB61" s="276">
        <v>1.38</v>
      </c>
      <c r="AC61" s="276">
        <v>1.4</v>
      </c>
      <c r="AD61" s="276">
        <v>1.45</v>
      </c>
      <c r="AE61" s="276">
        <v>1.48</v>
      </c>
      <c r="AF61" s="276">
        <v>1.5</v>
      </c>
      <c r="AG61" s="276">
        <v>1.56</v>
      </c>
      <c r="AH61" s="276">
        <v>1.62</v>
      </c>
      <c r="AI61" s="276">
        <v>1.67</v>
      </c>
      <c r="AJ61" s="276">
        <v>1.68</v>
      </c>
      <c r="AK61" s="276">
        <v>1.76</v>
      </c>
      <c r="AL61" s="276">
        <v>1.75</v>
      </c>
      <c r="AM61" s="276">
        <v>1.81</v>
      </c>
      <c r="AN61" s="276">
        <v>1.8</v>
      </c>
      <c r="AO61" s="276">
        <v>1.75</v>
      </c>
      <c r="AP61" s="276">
        <v>1.75</v>
      </c>
      <c r="AQ61" s="276">
        <v>1.72</v>
      </c>
      <c r="AR61" s="276">
        <v>1.73</v>
      </c>
      <c r="AS61" s="276">
        <v>1.77</v>
      </c>
      <c r="AT61" s="276">
        <v>1.74</v>
      </c>
      <c r="AU61" s="276">
        <v>1.72</v>
      </c>
      <c r="AV61" s="276">
        <v>1.76</v>
      </c>
      <c r="AW61" s="276">
        <v>1.78</v>
      </c>
      <c r="AX61" s="276">
        <v>1.8</v>
      </c>
      <c r="AY61" s="276">
        <v>1.85</v>
      </c>
      <c r="AZ61" s="276">
        <v>1.84</v>
      </c>
      <c r="BA61" s="276">
        <v>1.89</v>
      </c>
      <c r="BB61" s="276">
        <v>1.84</v>
      </c>
      <c r="BC61" s="276">
        <v>1.87</v>
      </c>
      <c r="BD61" s="276">
        <v>1.75</v>
      </c>
      <c r="BE61" s="276">
        <v>1.73</v>
      </c>
      <c r="BF61" s="276">
        <v>1.67</v>
      </c>
      <c r="BG61" s="276">
        <v>1.69</v>
      </c>
      <c r="BH61" s="276">
        <v>1.69</v>
      </c>
    </row>
    <row r="62" spans="1:60" ht="15" x14ac:dyDescent="0.25">
      <c r="A62" s="276" t="s">
        <v>197</v>
      </c>
      <c r="B62" s="276" t="s">
        <v>198</v>
      </c>
      <c r="C62" s="276" t="s">
        <v>579</v>
      </c>
      <c r="D62" s="276" t="s">
        <v>580</v>
      </c>
      <c r="E62" s="276">
        <v>7.5549999999999997</v>
      </c>
      <c r="F62" s="276">
        <v>7.4870000000000001</v>
      </c>
      <c r="G62" s="276">
        <v>7.4039999999999999</v>
      </c>
      <c r="H62" s="276">
        <v>7.3029999999999999</v>
      </c>
      <c r="I62" s="276">
        <v>7.1859999999999999</v>
      </c>
      <c r="J62" s="276">
        <v>7.0529999999999999</v>
      </c>
      <c r="K62" s="276">
        <v>6.9029999999999996</v>
      </c>
      <c r="L62" s="276">
        <v>6.7380000000000004</v>
      </c>
      <c r="M62" s="276">
        <v>6.5609999999999999</v>
      </c>
      <c r="N62" s="276">
        <v>6.375</v>
      </c>
      <c r="O62" s="276">
        <v>6.1820000000000004</v>
      </c>
      <c r="P62" s="276">
        <v>5.9829999999999997</v>
      </c>
      <c r="Q62" s="276">
        <v>5.7809999999999997</v>
      </c>
      <c r="R62" s="276">
        <v>5.58</v>
      </c>
      <c r="S62" s="276">
        <v>5.3819999999999997</v>
      </c>
      <c r="T62" s="276">
        <v>5.1929999999999996</v>
      </c>
      <c r="U62" s="276">
        <v>5.0140000000000002</v>
      </c>
      <c r="V62" s="276">
        <v>4.8470000000000004</v>
      </c>
      <c r="W62" s="276">
        <v>4.6929999999999996</v>
      </c>
      <c r="X62" s="276">
        <v>4.5519999999999996</v>
      </c>
      <c r="Y62" s="276">
        <v>4.4219999999999997</v>
      </c>
      <c r="Z62" s="276">
        <v>4.3029999999999999</v>
      </c>
      <c r="AA62" s="276">
        <v>4.1900000000000004</v>
      </c>
      <c r="AB62" s="276">
        <v>4.0819999999999999</v>
      </c>
      <c r="AC62" s="276">
        <v>3.9780000000000002</v>
      </c>
      <c r="AD62" s="276">
        <v>3.8780000000000001</v>
      </c>
      <c r="AE62" s="276">
        <v>3.7829999999999999</v>
      </c>
      <c r="AF62" s="276">
        <v>3.694</v>
      </c>
      <c r="AG62" s="276">
        <v>3.6120000000000001</v>
      </c>
      <c r="AH62" s="276">
        <v>3.5369999999999999</v>
      </c>
      <c r="AI62" s="276">
        <v>3.4649999999999999</v>
      </c>
      <c r="AJ62" s="276">
        <v>3.3969999999999998</v>
      </c>
      <c r="AK62" s="276">
        <v>3.3290000000000002</v>
      </c>
      <c r="AL62" s="276">
        <v>3.262</v>
      </c>
      <c r="AM62" s="276">
        <v>3.1949999999999998</v>
      </c>
      <c r="AN62" s="276">
        <v>3.13</v>
      </c>
      <c r="AO62" s="276">
        <v>3.069</v>
      </c>
      <c r="AP62" s="276">
        <v>3.0139999999999998</v>
      </c>
      <c r="AQ62" s="276">
        <v>2.9660000000000002</v>
      </c>
      <c r="AR62" s="276">
        <v>2.9260000000000002</v>
      </c>
      <c r="AS62" s="276">
        <v>2.8919999999999999</v>
      </c>
      <c r="AT62" s="276">
        <v>2.8620000000000001</v>
      </c>
      <c r="AU62" s="276">
        <v>2.835</v>
      </c>
      <c r="AV62" s="276">
        <v>2.8069999999999999</v>
      </c>
      <c r="AW62" s="276">
        <v>2.7789999999999999</v>
      </c>
      <c r="AX62" s="276">
        <v>2.7490000000000001</v>
      </c>
      <c r="AY62" s="276">
        <v>2.718</v>
      </c>
      <c r="AZ62" s="276">
        <v>2.6869999999999998</v>
      </c>
      <c r="BA62" s="276">
        <v>2.6560000000000001</v>
      </c>
      <c r="BB62" s="276">
        <v>2.6259999999999999</v>
      </c>
      <c r="BC62" s="276">
        <v>2.597</v>
      </c>
      <c r="BD62" s="276">
        <v>2.5680000000000001</v>
      </c>
      <c r="BE62" s="276">
        <v>2.5390000000000001</v>
      </c>
      <c r="BF62" s="276">
        <v>2.5099999999999998</v>
      </c>
      <c r="BG62" s="276">
        <v>2.4809999999999999</v>
      </c>
      <c r="BH62" s="276">
        <v>2.4510000000000001</v>
      </c>
    </row>
    <row r="63" spans="1:60" ht="15" x14ac:dyDescent="0.25">
      <c r="A63" s="276" t="s">
        <v>199</v>
      </c>
      <c r="B63" s="276" t="s">
        <v>200</v>
      </c>
      <c r="C63" s="276" t="s">
        <v>579</v>
      </c>
      <c r="D63" s="276" t="s">
        <v>580</v>
      </c>
      <c r="E63" s="276">
        <v>7.524</v>
      </c>
      <c r="F63" s="276">
        <v>7.5730000000000004</v>
      </c>
      <c r="G63" s="276">
        <v>7.6139999999999999</v>
      </c>
      <c r="H63" s="276">
        <v>7.6459999999999999</v>
      </c>
      <c r="I63" s="276">
        <v>7.665</v>
      </c>
      <c r="J63" s="276">
        <v>7.6749999999999998</v>
      </c>
      <c r="K63" s="276">
        <v>7.6760000000000002</v>
      </c>
      <c r="L63" s="276">
        <v>7.6719999999999997</v>
      </c>
      <c r="M63" s="276">
        <v>7.6660000000000004</v>
      </c>
      <c r="N63" s="276">
        <v>7.6559999999999997</v>
      </c>
      <c r="O63" s="276">
        <v>7.6429999999999998</v>
      </c>
      <c r="P63" s="276">
        <v>7.6239999999999997</v>
      </c>
      <c r="Q63" s="276">
        <v>7.5970000000000004</v>
      </c>
      <c r="R63" s="276">
        <v>7.5579999999999998</v>
      </c>
      <c r="S63" s="276">
        <v>7.5049999999999999</v>
      </c>
      <c r="T63" s="276">
        <v>7.4340000000000002</v>
      </c>
      <c r="U63" s="276">
        <v>7.3440000000000003</v>
      </c>
      <c r="V63" s="276">
        <v>7.234</v>
      </c>
      <c r="W63" s="276">
        <v>7.1050000000000004</v>
      </c>
      <c r="X63" s="276">
        <v>6.9569999999999999</v>
      </c>
      <c r="Y63" s="276">
        <v>6.7939999999999996</v>
      </c>
      <c r="Z63" s="276">
        <v>6.617</v>
      </c>
      <c r="AA63" s="276">
        <v>6.43</v>
      </c>
      <c r="AB63" s="276">
        <v>6.2370000000000001</v>
      </c>
      <c r="AC63" s="276">
        <v>6.0380000000000003</v>
      </c>
      <c r="AD63" s="276">
        <v>5.835</v>
      </c>
      <c r="AE63" s="276">
        <v>5.6269999999999998</v>
      </c>
      <c r="AF63" s="276">
        <v>5.4119999999999999</v>
      </c>
      <c r="AG63" s="276">
        <v>5.1909999999999998</v>
      </c>
      <c r="AH63" s="276">
        <v>4.9619999999999997</v>
      </c>
      <c r="AI63" s="276">
        <v>4.726</v>
      </c>
      <c r="AJ63" s="276">
        <v>4.4790000000000001</v>
      </c>
      <c r="AK63" s="276">
        <v>4.2229999999999999</v>
      </c>
      <c r="AL63" s="276">
        <v>3.9620000000000002</v>
      </c>
      <c r="AM63" s="276">
        <v>3.702</v>
      </c>
      <c r="AN63" s="276">
        <v>3.448</v>
      </c>
      <c r="AO63" s="276">
        <v>3.2080000000000002</v>
      </c>
      <c r="AP63" s="276">
        <v>2.988</v>
      </c>
      <c r="AQ63" s="276">
        <v>2.7959999999999998</v>
      </c>
      <c r="AR63" s="276">
        <v>2.6349999999999998</v>
      </c>
      <c r="AS63" s="276">
        <v>2.5139999999999998</v>
      </c>
      <c r="AT63" s="276">
        <v>2.4380000000000002</v>
      </c>
      <c r="AU63" s="276">
        <v>2.403</v>
      </c>
      <c r="AV63" s="276">
        <v>2.4049999999999998</v>
      </c>
      <c r="AW63" s="276">
        <v>2.4380000000000002</v>
      </c>
      <c r="AX63" s="276">
        <v>2.4969999999999999</v>
      </c>
      <c r="AY63" s="276">
        <v>2.5750000000000002</v>
      </c>
      <c r="AZ63" s="276">
        <v>2.6619999999999999</v>
      </c>
      <c r="BA63" s="276">
        <v>2.7490000000000001</v>
      </c>
      <c r="BB63" s="276">
        <v>2.8279999999999998</v>
      </c>
      <c r="BC63" s="276">
        <v>2.8889999999999998</v>
      </c>
      <c r="BD63" s="276">
        <v>2.9249999999999998</v>
      </c>
      <c r="BE63" s="276">
        <v>2.9359999999999999</v>
      </c>
      <c r="BF63" s="276">
        <v>2.9239999999999999</v>
      </c>
      <c r="BG63" s="276">
        <v>2.89</v>
      </c>
      <c r="BH63" s="276">
        <v>2.839</v>
      </c>
    </row>
    <row r="64" spans="1:60" ht="15" x14ac:dyDescent="0.25">
      <c r="A64" s="276" t="s">
        <v>588</v>
      </c>
      <c r="B64" s="276" t="s">
        <v>201</v>
      </c>
      <c r="C64" s="276" t="s">
        <v>579</v>
      </c>
      <c r="D64" s="276" t="s">
        <v>580</v>
      </c>
      <c r="E64" s="276">
        <v>5.8211195841686223</v>
      </c>
      <c r="F64" s="276">
        <v>5.9432090790954222</v>
      </c>
      <c r="G64" s="276">
        <v>6.0616483517139619</v>
      </c>
      <c r="H64" s="276">
        <v>6.1633449457950089</v>
      </c>
      <c r="I64" s="276">
        <v>6.237012657779724</v>
      </c>
      <c r="J64" s="276">
        <v>6.2686666490069225</v>
      </c>
      <c r="K64" s="276">
        <v>6.2473691837567262</v>
      </c>
      <c r="L64" s="276">
        <v>6.1755851263504296</v>
      </c>
      <c r="M64" s="276">
        <v>6.0542386449217505</v>
      </c>
      <c r="N64" s="276">
        <v>5.8849311102011113</v>
      </c>
      <c r="O64" s="276">
        <v>5.6675588525257918</v>
      </c>
      <c r="P64" s="276">
        <v>5.406185040647153</v>
      </c>
      <c r="Q64" s="276">
        <v>5.1115699495670377</v>
      </c>
      <c r="R64" s="276">
        <v>4.7995244689127476</v>
      </c>
      <c r="S64" s="276">
        <v>4.4832523229634011</v>
      </c>
      <c r="T64" s="276">
        <v>4.1780588381630412</v>
      </c>
      <c r="U64" s="276">
        <v>3.8964980805509768</v>
      </c>
      <c r="V64" s="276">
        <v>3.6478127028022431</v>
      </c>
      <c r="W64" s="276">
        <v>3.435650543173272</v>
      </c>
      <c r="X64" s="276">
        <v>3.2654242697244769</v>
      </c>
      <c r="Y64" s="276">
        <v>3.1411932416749724</v>
      </c>
      <c r="Z64" s="276">
        <v>3.0624547063644441</v>
      </c>
      <c r="AA64" s="276">
        <v>3.0194968579616681</v>
      </c>
      <c r="AB64" s="276">
        <v>2.9997175511630485</v>
      </c>
      <c r="AC64" s="276">
        <v>2.9945570010589972</v>
      </c>
      <c r="AD64" s="276">
        <v>2.9877420120832898</v>
      </c>
      <c r="AE64" s="276">
        <v>2.9646000117482609</v>
      </c>
      <c r="AF64" s="276">
        <v>2.9177153403741021</v>
      </c>
      <c r="AG64" s="276">
        <v>2.8440765572007733</v>
      </c>
      <c r="AH64" s="276">
        <v>2.7416399823479152</v>
      </c>
      <c r="AI64" s="276">
        <v>2.6159056521707571</v>
      </c>
      <c r="AJ64" s="276">
        <v>2.4753395907696869</v>
      </c>
      <c r="AK64" s="276">
        <v>2.3332554719777319</v>
      </c>
      <c r="AL64" s="276">
        <v>2.2011546958161854</v>
      </c>
      <c r="AM64" s="276">
        <v>2.0873307136694512</v>
      </c>
      <c r="AN64" s="276">
        <v>1.9961398169428006</v>
      </c>
      <c r="AO64" s="276">
        <v>1.9281150944086634</v>
      </c>
      <c r="AP64" s="276">
        <v>1.8808028217472381</v>
      </c>
      <c r="AQ64" s="276">
        <v>1.8509268533213334</v>
      </c>
      <c r="AR64" s="276">
        <v>1.8340581917782977</v>
      </c>
      <c r="AS64" s="276">
        <v>1.8272434679526151</v>
      </c>
      <c r="AT64" s="276">
        <v>1.8279378330518574</v>
      </c>
      <c r="AU64" s="276">
        <v>1.8327807923199593</v>
      </c>
      <c r="AV64" s="276">
        <v>1.8377910074663242</v>
      </c>
      <c r="AW64" s="276">
        <v>1.8419026635586224</v>
      </c>
      <c r="AX64" s="276">
        <v>1.8441798341152311</v>
      </c>
      <c r="AY64" s="276">
        <v>1.8446561133252546</v>
      </c>
      <c r="AZ64" s="276">
        <v>1.8440739470624579</v>
      </c>
      <c r="BA64" s="276">
        <v>1.8432295616548273</v>
      </c>
      <c r="BB64" s="276">
        <v>1.8437066863643039</v>
      </c>
      <c r="BC64" s="276">
        <v>1.8437853413828404</v>
      </c>
      <c r="BD64" s="276">
        <v>1.8437445524145843</v>
      </c>
      <c r="BE64" s="276">
        <v>1.8443503583025991</v>
      </c>
      <c r="BF64" s="276">
        <v>1.8448403192493299</v>
      </c>
      <c r="BG64" s="276">
        <v>1.845840631029849</v>
      </c>
      <c r="BH64" s="276">
        <v>1.8470751151867582</v>
      </c>
    </row>
    <row r="65" spans="1:60" ht="15" x14ac:dyDescent="0.25">
      <c r="A65" s="276" t="s">
        <v>589</v>
      </c>
      <c r="B65" s="276" t="s">
        <v>590</v>
      </c>
      <c r="C65" s="276" t="s">
        <v>579</v>
      </c>
      <c r="D65" s="276" t="s">
        <v>580</v>
      </c>
      <c r="E65" s="276">
        <v>6.146111567260756</v>
      </c>
      <c r="F65" s="276">
        <v>6.145283596258758</v>
      </c>
      <c r="G65" s="276">
        <v>6.1408608797082795</v>
      </c>
      <c r="H65" s="276">
        <v>6.1317721268864203</v>
      </c>
      <c r="I65" s="276">
        <v>6.1172716350934886</v>
      </c>
      <c r="J65" s="276">
        <v>6.0969373946380774</v>
      </c>
      <c r="K65" s="276">
        <v>6.0711490952494236</v>
      </c>
      <c r="L65" s="276">
        <v>6.0397761156671352</v>
      </c>
      <c r="M65" s="276">
        <v>6.0031446092498744</v>
      </c>
      <c r="N65" s="276">
        <v>5.9613272153332888</v>
      </c>
      <c r="O65" s="276">
        <v>5.9128942499140384</v>
      </c>
      <c r="P65" s="276">
        <v>5.856647477603933</v>
      </c>
      <c r="Q65" s="276">
        <v>5.7929280716746447</v>
      </c>
      <c r="R65" s="276">
        <v>5.7219068485302049</v>
      </c>
      <c r="S65" s="276">
        <v>5.6452233469035988</v>
      </c>
      <c r="T65" s="276">
        <v>5.5648325825782985</v>
      </c>
      <c r="U65" s="276">
        <v>5.4833838792060909</v>
      </c>
      <c r="V65" s="276">
        <v>5.4027389247510547</v>
      </c>
      <c r="W65" s="276">
        <v>5.3239289441246713</v>
      </c>
      <c r="X65" s="276">
        <v>5.2471322531985818</v>
      </c>
      <c r="Y65" s="276">
        <v>5.1719118992618274</v>
      </c>
      <c r="Z65" s="276">
        <v>5.0957922311164729</v>
      </c>
      <c r="AA65" s="276">
        <v>5.0170983538523766</v>
      </c>
      <c r="AB65" s="276">
        <v>4.9342430914391482</v>
      </c>
      <c r="AC65" s="276">
        <v>4.8461248538445139</v>
      </c>
      <c r="AD65" s="276">
        <v>4.7518663871410647</v>
      </c>
      <c r="AE65" s="276">
        <v>4.6511480226855362</v>
      </c>
      <c r="AF65" s="276">
        <v>4.5467805957946643</v>
      </c>
      <c r="AG65" s="276">
        <v>4.4375464316261741</v>
      </c>
      <c r="AH65" s="276">
        <v>4.3275163997068287</v>
      </c>
      <c r="AI65" s="276">
        <v>4.2207003551870361</v>
      </c>
      <c r="AJ65" s="276">
        <v>4.1140486231993769</v>
      </c>
      <c r="AK65" s="276">
        <v>4.0078303612594137</v>
      </c>
      <c r="AL65" s="276">
        <v>3.9063164985573637</v>
      </c>
      <c r="AM65" s="276">
        <v>3.8084165120817608</v>
      </c>
      <c r="AN65" s="276">
        <v>3.7191655319564223</v>
      </c>
      <c r="AO65" s="276">
        <v>3.631889153541056</v>
      </c>
      <c r="AP65" s="276">
        <v>3.5493592970982792</v>
      </c>
      <c r="AQ65" s="276">
        <v>3.4699687712410663</v>
      </c>
      <c r="AR65" s="276">
        <v>3.3962658578398841</v>
      </c>
      <c r="AS65" s="276">
        <v>3.3251825928873604</v>
      </c>
      <c r="AT65" s="276">
        <v>3.2573601036707807</v>
      </c>
      <c r="AU65" s="276">
        <v>3.194253449175696</v>
      </c>
      <c r="AV65" s="276">
        <v>3.1317257551789561</v>
      </c>
      <c r="AW65" s="276">
        <v>3.0736752455959415</v>
      </c>
      <c r="AX65" s="276">
        <v>3.0160094171441765</v>
      </c>
      <c r="AY65" s="276">
        <v>2.9615414982714263</v>
      </c>
      <c r="AZ65" s="276">
        <v>2.9103568990033239</v>
      </c>
      <c r="BA65" s="276">
        <v>2.8608087450449267</v>
      </c>
      <c r="BB65" s="276">
        <v>2.8110711025681767</v>
      </c>
      <c r="BC65" s="276">
        <v>2.7631782615329521</v>
      </c>
      <c r="BD65" s="276">
        <v>2.7176077854649163</v>
      </c>
      <c r="BE65" s="276">
        <v>2.6758292666953336</v>
      </c>
      <c r="BF65" s="276">
        <v>2.6385313688151579</v>
      </c>
      <c r="BG65" s="276">
        <v>2.6031853364034099</v>
      </c>
      <c r="BH65" s="276">
        <v>2.5693952850067028</v>
      </c>
    </row>
    <row r="66" spans="1:60" ht="15" x14ac:dyDescent="0.25">
      <c r="A66" s="276" t="s">
        <v>591</v>
      </c>
      <c r="B66" s="276" t="s">
        <v>202</v>
      </c>
      <c r="C66" s="276" t="s">
        <v>579</v>
      </c>
      <c r="D66" s="276" t="s">
        <v>580</v>
      </c>
      <c r="E66" s="276">
        <v>5.3935904439428564</v>
      </c>
      <c r="F66" s="276">
        <v>5.481717778241312</v>
      </c>
      <c r="G66" s="276">
        <v>5.56346505827638</v>
      </c>
      <c r="H66" s="276">
        <v>5.6398984783856827</v>
      </c>
      <c r="I66" s="276">
        <v>5.6945493841531736</v>
      </c>
      <c r="J66" s="276">
        <v>5.7234969201674826</v>
      </c>
      <c r="K66" s="276">
        <v>5.6405440554123656</v>
      </c>
      <c r="L66" s="276">
        <v>5.6212031875894475</v>
      </c>
      <c r="M66" s="276">
        <v>5.5371663671072566</v>
      </c>
      <c r="N66" s="276">
        <v>5.3918673666518862</v>
      </c>
      <c r="O66" s="276">
        <v>5.2153517833418963</v>
      </c>
      <c r="P66" s="276">
        <v>5.0009542000110709</v>
      </c>
      <c r="Q66" s="276">
        <v>4.7370712075242754</v>
      </c>
      <c r="R66" s="276">
        <v>4.4715330799412021</v>
      </c>
      <c r="S66" s="276">
        <v>4.1850506038051734</v>
      </c>
      <c r="T66" s="276">
        <v>3.8998321139879422</v>
      </c>
      <c r="U66" s="276">
        <v>3.6498860191872202</v>
      </c>
      <c r="V66" s="276">
        <v>3.4304731255545566</v>
      </c>
      <c r="W66" s="276">
        <v>3.2409416254034511</v>
      </c>
      <c r="X66" s="276">
        <v>3.1018393188884046</v>
      </c>
      <c r="Y66" s="276">
        <v>2.9920588483105526</v>
      </c>
      <c r="Z66" s="276">
        <v>2.9186980455927953</v>
      </c>
      <c r="AA66" s="276">
        <v>2.8799640922509187</v>
      </c>
      <c r="AB66" s="276">
        <v>2.8565669069295825</v>
      </c>
      <c r="AC66" s="276">
        <v>2.8445604106093065</v>
      </c>
      <c r="AD66" s="276">
        <v>2.8339079609859943</v>
      </c>
      <c r="AE66" s="276">
        <v>2.8072021505887452</v>
      </c>
      <c r="AF66" s="276">
        <v>2.7648482326956207</v>
      </c>
      <c r="AG66" s="276">
        <v>2.7026616158385144</v>
      </c>
      <c r="AH66" s="276">
        <v>2.6054925853122759</v>
      </c>
      <c r="AI66" s="276">
        <v>2.4966408374615359</v>
      </c>
      <c r="AJ66" s="276">
        <v>2.3747919626944713</v>
      </c>
      <c r="AK66" s="276">
        <v>2.2504746107849445</v>
      </c>
      <c r="AL66" s="276">
        <v>2.1292546367631418</v>
      </c>
      <c r="AM66" s="276">
        <v>2.031585319812776</v>
      </c>
      <c r="AN66" s="276">
        <v>1.945866793613092</v>
      </c>
      <c r="AO66" s="276">
        <v>1.8840867201420606</v>
      </c>
      <c r="AP66" s="276">
        <v>1.8388696334449353</v>
      </c>
      <c r="AQ66" s="276">
        <v>1.8064125242115485</v>
      </c>
      <c r="AR66" s="276">
        <v>1.7897600531809095</v>
      </c>
      <c r="AS66" s="276">
        <v>1.7885692840945584</v>
      </c>
      <c r="AT66" s="276">
        <v>1.7799696993492053</v>
      </c>
      <c r="AU66" s="276">
        <v>1.7806208901037508</v>
      </c>
      <c r="AV66" s="276">
        <v>1.783285145585763</v>
      </c>
      <c r="AW66" s="276">
        <v>1.7869274868750757</v>
      </c>
      <c r="AX66" s="276">
        <v>1.786301238558756</v>
      </c>
      <c r="AY66" s="276">
        <v>1.7923003519356062</v>
      </c>
      <c r="AZ66" s="276">
        <v>1.7968016495129353</v>
      </c>
      <c r="BA66" s="276">
        <v>1.796322695451116</v>
      </c>
      <c r="BB66" s="276">
        <v>1.7955963461189579</v>
      </c>
      <c r="BC66" s="276">
        <v>1.7969518710731078</v>
      </c>
      <c r="BD66" s="276">
        <v>1.7995525609735943</v>
      </c>
      <c r="BE66" s="276">
        <v>1.8049178659032374</v>
      </c>
      <c r="BF66" s="276">
        <v>1.8003743561780643</v>
      </c>
      <c r="BG66" s="276">
        <v>1.8025008886492979</v>
      </c>
      <c r="BH66" s="276">
        <v>1.8063298164681592</v>
      </c>
    </row>
    <row r="67" spans="1:60" ht="15" x14ac:dyDescent="0.25">
      <c r="A67" s="276" t="s">
        <v>592</v>
      </c>
      <c r="B67" s="276" t="s">
        <v>203</v>
      </c>
      <c r="C67" s="276" t="s">
        <v>579</v>
      </c>
      <c r="D67" s="276" t="s">
        <v>580</v>
      </c>
      <c r="E67" s="276">
        <v>3.1343078356035012</v>
      </c>
      <c r="F67" s="276">
        <v>3.0691144080351744</v>
      </c>
      <c r="G67" s="276">
        <v>3.0248772349831881</v>
      </c>
      <c r="H67" s="276">
        <v>2.9614425954036796</v>
      </c>
      <c r="I67" s="276">
        <v>2.8910142247015056</v>
      </c>
      <c r="J67" s="276">
        <v>2.85755530836866</v>
      </c>
      <c r="K67" s="276">
        <v>2.8365795158978222</v>
      </c>
      <c r="L67" s="276">
        <v>2.9129343273665622</v>
      </c>
      <c r="M67" s="276">
        <v>2.8841725720531164</v>
      </c>
      <c r="N67" s="276">
        <v>2.8471368036648808</v>
      </c>
      <c r="O67" s="276">
        <v>2.8368494303614984</v>
      </c>
      <c r="P67" s="276">
        <v>2.8220386903150341</v>
      </c>
      <c r="Q67" s="276">
        <v>2.811972352477845</v>
      </c>
      <c r="R67" s="276">
        <v>2.7754305732909139</v>
      </c>
      <c r="S67" s="276">
        <v>2.7758958299313807</v>
      </c>
      <c r="T67" s="276">
        <v>2.7365262586118861</v>
      </c>
      <c r="U67" s="276">
        <v>2.7042529099755144</v>
      </c>
      <c r="V67" s="276">
        <v>2.6692271497611433</v>
      </c>
      <c r="W67" s="276">
        <v>2.6360156896284503</v>
      </c>
      <c r="X67" s="276">
        <v>2.6025411362288087</v>
      </c>
      <c r="Y67" s="276">
        <v>2.5705546803889736</v>
      </c>
      <c r="Z67" s="276">
        <v>2.5485624824547557</v>
      </c>
      <c r="AA67" s="276">
        <v>2.5966674312144034</v>
      </c>
      <c r="AB67" s="276">
        <v>2.62123576404632</v>
      </c>
      <c r="AC67" s="276">
        <v>2.6007789020213981</v>
      </c>
      <c r="AD67" s="276">
        <v>2.572160397762763</v>
      </c>
      <c r="AE67" s="276">
        <v>2.6074947973325231</v>
      </c>
      <c r="AF67" s="276">
        <v>2.6163062747903609</v>
      </c>
      <c r="AG67" s="276">
        <v>2.5420450807180126</v>
      </c>
      <c r="AH67" s="276">
        <v>2.4442736239143596</v>
      </c>
      <c r="AI67" s="276">
        <v>2.333359186782209</v>
      </c>
      <c r="AJ67" s="276">
        <v>2.2223756443371849</v>
      </c>
      <c r="AK67" s="276">
        <v>2.1071245588907783</v>
      </c>
      <c r="AL67" s="276">
        <v>1.9797322409323643</v>
      </c>
      <c r="AM67" s="276">
        <v>1.9315854120971179</v>
      </c>
      <c r="AN67" s="276">
        <v>1.8737098550943021</v>
      </c>
      <c r="AO67" s="276">
        <v>1.8007619148396425</v>
      </c>
      <c r="AP67" s="276">
        <v>1.7360419721437004</v>
      </c>
      <c r="AQ67" s="276">
        <v>1.7017150889924548</v>
      </c>
      <c r="AR67" s="276">
        <v>1.6439787867858322</v>
      </c>
      <c r="AS67" s="276">
        <v>1.6382800933751855</v>
      </c>
      <c r="AT67" s="276">
        <v>1.629054906024485</v>
      </c>
      <c r="AU67" s="276">
        <v>1.6573435616507455</v>
      </c>
      <c r="AV67" s="276">
        <v>1.666324979772098</v>
      </c>
      <c r="AW67" s="276">
        <v>1.6977189804544015</v>
      </c>
      <c r="AX67" s="276">
        <v>1.6712849494139672</v>
      </c>
      <c r="AY67" s="276">
        <v>1.7001114388361307</v>
      </c>
      <c r="AZ67" s="276">
        <v>1.7677127638294909</v>
      </c>
      <c r="BA67" s="276">
        <v>1.8395246988454677</v>
      </c>
      <c r="BB67" s="276">
        <v>1.8504393993859627</v>
      </c>
      <c r="BC67" s="276">
        <v>1.8474416726800436</v>
      </c>
      <c r="BD67" s="276">
        <v>1.8435131293569733</v>
      </c>
      <c r="BE67" s="276">
        <v>1.8972189672362572</v>
      </c>
      <c r="BF67" s="276">
        <v>1.907470166539103</v>
      </c>
      <c r="BG67" s="276">
        <v>1.9422610089312975</v>
      </c>
      <c r="BH67" s="276">
        <v>1.944971646376884</v>
      </c>
    </row>
    <row r="68" spans="1:60" ht="15" x14ac:dyDescent="0.25">
      <c r="A68" s="276" t="s">
        <v>593</v>
      </c>
      <c r="B68" s="276" t="s">
        <v>204</v>
      </c>
      <c r="C68" s="276" t="s">
        <v>579</v>
      </c>
      <c r="D68" s="276" t="s">
        <v>580</v>
      </c>
      <c r="E68" s="276">
        <v>2.8345249043583989</v>
      </c>
      <c r="F68" s="276">
        <v>2.8220572744857524</v>
      </c>
      <c r="G68" s="276">
        <v>2.8024664437170075</v>
      </c>
      <c r="H68" s="276">
        <v>2.7973896949217938</v>
      </c>
      <c r="I68" s="276">
        <v>2.787498960467397</v>
      </c>
      <c r="J68" s="276">
        <v>2.7409779832519696</v>
      </c>
      <c r="K68" s="276">
        <v>2.7085030849761758</v>
      </c>
      <c r="L68" s="276">
        <v>2.7143405120154469</v>
      </c>
      <c r="M68" s="276">
        <v>2.6630478231202415</v>
      </c>
      <c r="N68" s="276">
        <v>2.6090374367443405</v>
      </c>
      <c r="O68" s="276">
        <v>2.5623503131991399</v>
      </c>
      <c r="P68" s="276">
        <v>2.5426004661065265</v>
      </c>
      <c r="Q68" s="276">
        <v>2.4795516613068846</v>
      </c>
      <c r="R68" s="276">
        <v>2.4156670502431861</v>
      </c>
      <c r="S68" s="276">
        <v>2.4022955773348489</v>
      </c>
      <c r="T68" s="276">
        <v>2.347381145514047</v>
      </c>
      <c r="U68" s="276">
        <v>2.3091375304666224</v>
      </c>
      <c r="V68" s="276">
        <v>2.254955371515968</v>
      </c>
      <c r="W68" s="276">
        <v>2.219763952709171</v>
      </c>
      <c r="X68" s="276">
        <v>2.193757515154287</v>
      </c>
      <c r="Y68" s="276">
        <v>2.1675779830074018</v>
      </c>
      <c r="Z68" s="276">
        <v>2.1332878490833727</v>
      </c>
      <c r="AA68" s="276">
        <v>2.1413894363557691</v>
      </c>
      <c r="AB68" s="276">
        <v>2.1314572006199843</v>
      </c>
      <c r="AC68" s="276">
        <v>2.1067112901643203</v>
      </c>
      <c r="AD68" s="276">
        <v>2.0913232969246396</v>
      </c>
      <c r="AE68" s="276">
        <v>2.0976216829418117</v>
      </c>
      <c r="AF68" s="276">
        <v>2.0920124114328016</v>
      </c>
      <c r="AG68" s="276">
        <v>2.0621022671828158</v>
      </c>
      <c r="AH68" s="276">
        <v>2.0013516704540422</v>
      </c>
      <c r="AI68" s="276">
        <v>1.9579975440276769</v>
      </c>
      <c r="AJ68" s="276">
        <v>1.8931660097943925</v>
      </c>
      <c r="AK68" s="276">
        <v>1.8203032949248608</v>
      </c>
      <c r="AL68" s="276">
        <v>1.7421605172295875</v>
      </c>
      <c r="AM68" s="276">
        <v>1.6989151303729959</v>
      </c>
      <c r="AN68" s="276">
        <v>1.654423406772477</v>
      </c>
      <c r="AO68" s="276">
        <v>1.6203592218919984</v>
      </c>
      <c r="AP68" s="276">
        <v>1.5926084044447837</v>
      </c>
      <c r="AQ68" s="276">
        <v>1.5708923661872767</v>
      </c>
      <c r="AR68" s="276">
        <v>1.5446127839512858</v>
      </c>
      <c r="AS68" s="276">
        <v>1.5559163529129647</v>
      </c>
      <c r="AT68" s="276">
        <v>1.5419440885635232</v>
      </c>
      <c r="AU68" s="276">
        <v>1.5546708379973357</v>
      </c>
      <c r="AV68" s="276">
        <v>1.568417473326513</v>
      </c>
      <c r="AW68" s="276">
        <v>1.5972456066123328</v>
      </c>
      <c r="AX68" s="276">
        <v>1.5887040001079908</v>
      </c>
      <c r="AY68" s="276">
        <v>1.6188836647015026</v>
      </c>
      <c r="AZ68" s="276">
        <v>1.6637199099102127</v>
      </c>
      <c r="BA68" s="276">
        <v>1.7218935231624104</v>
      </c>
      <c r="BB68" s="276">
        <v>1.7206931382535537</v>
      </c>
      <c r="BC68" s="276">
        <v>1.7277580084677318</v>
      </c>
      <c r="BD68" s="276">
        <v>1.7127832861249417</v>
      </c>
      <c r="BE68" s="276">
        <v>1.7383257900305218</v>
      </c>
      <c r="BF68" s="276">
        <v>1.7265700817989937</v>
      </c>
      <c r="BG68" s="276">
        <v>1.7537572497044502</v>
      </c>
      <c r="BH68" s="276">
        <v>1.7582915167520936</v>
      </c>
    </row>
    <row r="69" spans="1:60" ht="15" x14ac:dyDescent="0.25">
      <c r="A69" s="276" t="s">
        <v>205</v>
      </c>
      <c r="B69" s="276" t="s">
        <v>206</v>
      </c>
      <c r="C69" s="276" t="s">
        <v>579</v>
      </c>
      <c r="D69" s="276" t="s">
        <v>580</v>
      </c>
      <c r="E69" s="276">
        <v>6.7210000000000001</v>
      </c>
      <c r="F69" s="276">
        <v>6.7</v>
      </c>
      <c r="G69" s="276">
        <v>6.6760000000000002</v>
      </c>
      <c r="H69" s="276">
        <v>6.6459999999999999</v>
      </c>
      <c r="I69" s="276">
        <v>6.61</v>
      </c>
      <c r="J69" s="276">
        <v>6.5640000000000001</v>
      </c>
      <c r="K69" s="276">
        <v>6.5069999999999997</v>
      </c>
      <c r="L69" s="276">
        <v>6.4359999999999999</v>
      </c>
      <c r="M69" s="276">
        <v>6.351</v>
      </c>
      <c r="N69" s="276">
        <v>6.2519999999999998</v>
      </c>
      <c r="O69" s="276">
        <v>6.1379999999999999</v>
      </c>
      <c r="P69" s="276">
        <v>6.0110000000000001</v>
      </c>
      <c r="Q69" s="276">
        <v>5.8730000000000002</v>
      </c>
      <c r="R69" s="276">
        <v>5.7270000000000003</v>
      </c>
      <c r="S69" s="276">
        <v>5.577</v>
      </c>
      <c r="T69" s="276">
        <v>5.4260000000000002</v>
      </c>
      <c r="U69" s="276">
        <v>5.2759999999999998</v>
      </c>
      <c r="V69" s="276">
        <v>5.1289999999999996</v>
      </c>
      <c r="W69" s="276">
        <v>4.9880000000000004</v>
      </c>
      <c r="X69" s="276">
        <v>4.8529999999999998</v>
      </c>
      <c r="Y69" s="276">
        <v>4.7270000000000003</v>
      </c>
      <c r="Z69" s="276">
        <v>4.6109999999999998</v>
      </c>
      <c r="AA69" s="276">
        <v>4.5030000000000001</v>
      </c>
      <c r="AB69" s="276">
        <v>4.4009999999999998</v>
      </c>
      <c r="AC69" s="276">
        <v>4.3049999999999997</v>
      </c>
      <c r="AD69" s="276">
        <v>4.2130000000000001</v>
      </c>
      <c r="AE69" s="276">
        <v>4.1230000000000002</v>
      </c>
      <c r="AF69" s="276">
        <v>4.0339999999999998</v>
      </c>
      <c r="AG69" s="276">
        <v>3.9449999999999998</v>
      </c>
      <c r="AH69" s="276">
        <v>3.8559999999999999</v>
      </c>
      <c r="AI69" s="276">
        <v>3.7669999999999999</v>
      </c>
      <c r="AJ69" s="276">
        <v>3.6789999999999998</v>
      </c>
      <c r="AK69" s="276">
        <v>3.5939999999999999</v>
      </c>
      <c r="AL69" s="276">
        <v>3.5139999999999998</v>
      </c>
      <c r="AM69" s="276">
        <v>3.4369999999999998</v>
      </c>
      <c r="AN69" s="276">
        <v>3.3639999999999999</v>
      </c>
      <c r="AO69" s="276">
        <v>3.294</v>
      </c>
      <c r="AP69" s="276">
        <v>3.2250000000000001</v>
      </c>
      <c r="AQ69" s="276">
        <v>3.157</v>
      </c>
      <c r="AR69" s="276">
        <v>3.09</v>
      </c>
      <c r="AS69" s="276">
        <v>3.0270000000000001</v>
      </c>
      <c r="AT69" s="276">
        <v>2.968</v>
      </c>
      <c r="AU69" s="276">
        <v>2.9140000000000001</v>
      </c>
      <c r="AV69" s="276">
        <v>2.8679999999999999</v>
      </c>
      <c r="AW69" s="276">
        <v>2.8279999999999998</v>
      </c>
      <c r="AX69" s="276">
        <v>2.7930000000000001</v>
      </c>
      <c r="AY69" s="276">
        <v>2.7629999999999999</v>
      </c>
      <c r="AZ69" s="276">
        <v>2.7360000000000002</v>
      </c>
      <c r="BA69" s="276">
        <v>2.71</v>
      </c>
      <c r="BB69" s="276">
        <v>2.6840000000000002</v>
      </c>
      <c r="BC69" s="276">
        <v>2.6560000000000001</v>
      </c>
      <c r="BD69" s="276">
        <v>2.6280000000000001</v>
      </c>
      <c r="BE69" s="276">
        <v>2.5990000000000002</v>
      </c>
      <c r="BF69" s="276">
        <v>2.5710000000000002</v>
      </c>
      <c r="BG69" s="276">
        <v>2.5419999999999998</v>
      </c>
      <c r="BH69" s="276">
        <v>2.5139999999999998</v>
      </c>
    </row>
    <row r="70" spans="1:60" ht="15" x14ac:dyDescent="0.25">
      <c r="A70" s="276" t="s">
        <v>207</v>
      </c>
      <c r="B70" s="276" t="s">
        <v>208</v>
      </c>
      <c r="C70" s="276" t="s">
        <v>579</v>
      </c>
      <c r="D70" s="276" t="s">
        <v>580</v>
      </c>
      <c r="E70" s="276">
        <v>6.7160000000000002</v>
      </c>
      <c r="F70" s="276">
        <v>6.6959999999999997</v>
      </c>
      <c r="G70" s="276">
        <v>6.673</v>
      </c>
      <c r="H70" s="276">
        <v>6.6459999999999999</v>
      </c>
      <c r="I70" s="276">
        <v>6.6150000000000002</v>
      </c>
      <c r="J70" s="276">
        <v>6.577</v>
      </c>
      <c r="K70" s="276">
        <v>6.5289999999999999</v>
      </c>
      <c r="L70" s="276">
        <v>6.4690000000000003</v>
      </c>
      <c r="M70" s="276">
        <v>6.399</v>
      </c>
      <c r="N70" s="276">
        <v>6.319</v>
      </c>
      <c r="O70" s="276">
        <v>6.2329999999999997</v>
      </c>
      <c r="P70" s="276">
        <v>6.1440000000000001</v>
      </c>
      <c r="Q70" s="276">
        <v>6.056</v>
      </c>
      <c r="R70" s="276">
        <v>5.9740000000000002</v>
      </c>
      <c r="S70" s="276">
        <v>5.899</v>
      </c>
      <c r="T70" s="276">
        <v>5.8330000000000002</v>
      </c>
      <c r="U70" s="276">
        <v>5.7759999999999998</v>
      </c>
      <c r="V70" s="276">
        <v>5.7270000000000003</v>
      </c>
      <c r="W70" s="276">
        <v>5.6820000000000004</v>
      </c>
      <c r="X70" s="276">
        <v>5.6390000000000002</v>
      </c>
      <c r="Y70" s="276">
        <v>5.6</v>
      </c>
      <c r="Z70" s="276">
        <v>5.5629999999999997</v>
      </c>
      <c r="AA70" s="276">
        <v>5.5279999999999996</v>
      </c>
      <c r="AB70" s="276">
        <v>5.4889999999999999</v>
      </c>
      <c r="AC70" s="276">
        <v>5.444</v>
      </c>
      <c r="AD70" s="276">
        <v>5.3819999999999997</v>
      </c>
      <c r="AE70" s="276">
        <v>5.2939999999999996</v>
      </c>
      <c r="AF70" s="276">
        <v>5.1769999999999996</v>
      </c>
      <c r="AG70" s="276">
        <v>5.0309999999999997</v>
      </c>
      <c r="AH70" s="276">
        <v>4.8570000000000002</v>
      </c>
      <c r="AI70" s="276">
        <v>4.6630000000000003</v>
      </c>
      <c r="AJ70" s="276">
        <v>4.4550000000000001</v>
      </c>
      <c r="AK70" s="276">
        <v>4.2469999999999999</v>
      </c>
      <c r="AL70" s="276">
        <v>4.048</v>
      </c>
      <c r="AM70" s="276">
        <v>3.8650000000000002</v>
      </c>
      <c r="AN70" s="276">
        <v>3.7050000000000001</v>
      </c>
      <c r="AO70" s="276">
        <v>3.5710000000000002</v>
      </c>
      <c r="AP70" s="276">
        <v>3.4590000000000001</v>
      </c>
      <c r="AQ70" s="276">
        <v>3.367</v>
      </c>
      <c r="AR70" s="276">
        <v>3.2930000000000001</v>
      </c>
      <c r="AS70" s="276">
        <v>3.2330000000000001</v>
      </c>
      <c r="AT70" s="276">
        <v>3.181</v>
      </c>
      <c r="AU70" s="276">
        <v>3.133</v>
      </c>
      <c r="AV70" s="276">
        <v>3.0880000000000001</v>
      </c>
      <c r="AW70" s="276">
        <v>3.0470000000000002</v>
      </c>
      <c r="AX70" s="276">
        <v>3.016</v>
      </c>
      <c r="AY70" s="276">
        <v>3.004</v>
      </c>
      <c r="AZ70" s="276">
        <v>3.016</v>
      </c>
      <c r="BA70" s="276">
        <v>3.0550000000000002</v>
      </c>
      <c r="BB70" s="276">
        <v>3.1139999999999999</v>
      </c>
      <c r="BC70" s="276">
        <v>3.1850000000000001</v>
      </c>
      <c r="BD70" s="276">
        <v>3.2530000000000001</v>
      </c>
      <c r="BE70" s="276">
        <v>3.306</v>
      </c>
      <c r="BF70" s="276">
        <v>3.335</v>
      </c>
      <c r="BG70" s="276">
        <v>3.3359999999999999</v>
      </c>
      <c r="BH70" s="276">
        <v>3.3109999999999999</v>
      </c>
    </row>
    <row r="71" spans="1:60" ht="15" x14ac:dyDescent="0.25">
      <c r="A71" s="276" t="s">
        <v>209</v>
      </c>
      <c r="B71" s="276" t="s">
        <v>210</v>
      </c>
      <c r="C71" s="276" t="s">
        <v>579</v>
      </c>
      <c r="D71" s="276" t="s">
        <v>580</v>
      </c>
      <c r="E71" s="276">
        <v>2.6011658746902668</v>
      </c>
      <c r="F71" s="276">
        <v>2.6329989202516746</v>
      </c>
      <c r="G71" s="276">
        <v>2.6386016223786122</v>
      </c>
      <c r="H71" s="276">
        <v>2.6798639940102191</v>
      </c>
      <c r="I71" s="276">
        <v>2.7333642840017176</v>
      </c>
      <c r="J71" s="276">
        <v>2.6794134026146703</v>
      </c>
      <c r="K71" s="276">
        <v>2.6611460629808246</v>
      </c>
      <c r="L71" s="276">
        <v>2.6197877700090859</v>
      </c>
      <c r="M71" s="276">
        <v>2.5572118955277645</v>
      </c>
      <c r="N71" s="276">
        <v>2.4870875730908018</v>
      </c>
      <c r="O71" s="276">
        <v>2.3931528973927763</v>
      </c>
      <c r="P71" s="276">
        <v>2.3444571356440593</v>
      </c>
      <c r="Q71" s="276">
        <v>2.2357555952398287</v>
      </c>
      <c r="R71" s="276">
        <v>2.1317597141744598</v>
      </c>
      <c r="S71" s="276">
        <v>2.0997283946176548</v>
      </c>
      <c r="T71" s="276">
        <v>2.0233880537719449</v>
      </c>
      <c r="U71" s="276">
        <v>1.9826163405428794</v>
      </c>
      <c r="V71" s="276">
        <v>1.9083122401049404</v>
      </c>
      <c r="W71" s="276">
        <v>1.8528350621182053</v>
      </c>
      <c r="X71" s="276">
        <v>1.8009895732778332</v>
      </c>
      <c r="Y71" s="276">
        <v>1.7742670624404535</v>
      </c>
      <c r="Z71" s="276">
        <v>1.7260247323098521</v>
      </c>
      <c r="AA71" s="276">
        <v>1.6978074493781508</v>
      </c>
      <c r="AB71" s="276">
        <v>1.6388712029051937</v>
      </c>
      <c r="AC71" s="276">
        <v>1.6014683473899896</v>
      </c>
      <c r="AD71" s="276">
        <v>1.5904831660999152</v>
      </c>
      <c r="AE71" s="276">
        <v>1.5793514988721202</v>
      </c>
      <c r="AF71" s="276">
        <v>1.5578388459747134</v>
      </c>
      <c r="AG71" s="276">
        <v>1.5623111102609413</v>
      </c>
      <c r="AH71" s="276">
        <v>1.5295845293662311</v>
      </c>
      <c r="AI71" s="276">
        <v>1.5341577597344773</v>
      </c>
      <c r="AJ71" s="276">
        <v>1.4886000715813699</v>
      </c>
      <c r="AK71" s="276">
        <v>1.4674651104897438</v>
      </c>
      <c r="AL71" s="276">
        <v>1.434854621092349</v>
      </c>
      <c r="AM71" s="276">
        <v>1.3975208654473148</v>
      </c>
      <c r="AN71" s="276">
        <v>1.3827617167672857</v>
      </c>
      <c r="AO71" s="276">
        <v>1.3955898821291191</v>
      </c>
      <c r="AP71" s="276">
        <v>1.414680805627327</v>
      </c>
      <c r="AQ71" s="276">
        <v>1.4155254142357143</v>
      </c>
      <c r="AR71" s="276">
        <v>1.4308862670839217</v>
      </c>
      <c r="AS71" s="276">
        <v>1.4703048978287685</v>
      </c>
      <c r="AT71" s="276">
        <v>1.4560460849551582</v>
      </c>
      <c r="AU71" s="276">
        <v>1.4587326041021167</v>
      </c>
      <c r="AV71" s="276">
        <v>1.4730023254670346</v>
      </c>
      <c r="AW71" s="276">
        <v>1.4954753353170334</v>
      </c>
      <c r="AX71" s="276">
        <v>1.4993921117831748</v>
      </c>
      <c r="AY71" s="276">
        <v>1.5226494399072299</v>
      </c>
      <c r="AZ71" s="276">
        <v>1.5398369389049889</v>
      </c>
      <c r="BA71" s="276">
        <v>1.5803327215975296</v>
      </c>
      <c r="BB71" s="276">
        <v>1.5637325111498697</v>
      </c>
      <c r="BC71" s="276">
        <v>1.5797880553819863</v>
      </c>
      <c r="BD71" s="276">
        <v>1.5614929731167044</v>
      </c>
      <c r="BE71" s="276">
        <v>1.5538278709952782</v>
      </c>
      <c r="BF71" s="276">
        <v>1.5302112920376716</v>
      </c>
      <c r="BG71" s="276">
        <v>1.5541118223447086</v>
      </c>
      <c r="BH71" s="276">
        <v>1.5621542318818298</v>
      </c>
    </row>
    <row r="72" spans="1:60" ht="15" x14ac:dyDescent="0.25">
      <c r="A72" s="276" t="s">
        <v>211</v>
      </c>
      <c r="B72" s="276" t="s">
        <v>212</v>
      </c>
      <c r="C72" s="276" t="s">
        <v>579</v>
      </c>
      <c r="D72" s="276" t="s">
        <v>580</v>
      </c>
      <c r="E72" s="276">
        <v>6.899</v>
      </c>
      <c r="F72" s="276">
        <v>6.8680000000000003</v>
      </c>
      <c r="G72" s="276">
        <v>6.8369999999999997</v>
      </c>
      <c r="H72" s="276">
        <v>6.806</v>
      </c>
      <c r="I72" s="276">
        <v>6.7779999999999996</v>
      </c>
      <c r="J72" s="276">
        <v>6.7519999999999998</v>
      </c>
      <c r="K72" s="276">
        <v>6.7279999999999998</v>
      </c>
      <c r="L72" s="276">
        <v>6.7060000000000004</v>
      </c>
      <c r="M72" s="276">
        <v>6.6859999999999999</v>
      </c>
      <c r="N72" s="276">
        <v>6.6669999999999998</v>
      </c>
      <c r="O72" s="276">
        <v>6.65</v>
      </c>
      <c r="P72" s="276">
        <v>6.6360000000000001</v>
      </c>
      <c r="Q72" s="276">
        <v>6.6239999999999997</v>
      </c>
      <c r="R72" s="276">
        <v>6.6150000000000002</v>
      </c>
      <c r="S72" s="276">
        <v>6.609</v>
      </c>
      <c r="T72" s="276">
        <v>6.609</v>
      </c>
      <c r="U72" s="276">
        <v>6.6139999999999999</v>
      </c>
      <c r="V72" s="276">
        <v>6.625</v>
      </c>
      <c r="W72" s="276">
        <v>6.64</v>
      </c>
      <c r="X72" s="276">
        <v>6.6580000000000004</v>
      </c>
      <c r="Y72" s="276">
        <v>6.6749999999999998</v>
      </c>
      <c r="Z72" s="276">
        <v>6.6859999999999999</v>
      </c>
      <c r="AA72" s="276">
        <v>6.69</v>
      </c>
      <c r="AB72" s="276">
        <v>6.6829999999999998</v>
      </c>
      <c r="AC72" s="276">
        <v>6.665</v>
      </c>
      <c r="AD72" s="276">
        <v>6.6360000000000001</v>
      </c>
      <c r="AE72" s="276">
        <v>6.5970000000000004</v>
      </c>
      <c r="AF72" s="276">
        <v>6.5519999999999996</v>
      </c>
      <c r="AG72" s="276">
        <v>6.5019999999999998</v>
      </c>
      <c r="AH72" s="276">
        <v>6.4480000000000004</v>
      </c>
      <c r="AI72" s="276">
        <v>6.3869999999999996</v>
      </c>
      <c r="AJ72" s="276">
        <v>6.3159999999999998</v>
      </c>
      <c r="AK72" s="276">
        <v>6.2329999999999997</v>
      </c>
      <c r="AL72" s="276">
        <v>6.1369999999999996</v>
      </c>
      <c r="AM72" s="276">
        <v>6.03</v>
      </c>
      <c r="AN72" s="276">
        <v>5.9139999999999997</v>
      </c>
      <c r="AO72" s="276">
        <v>5.7930000000000001</v>
      </c>
      <c r="AP72" s="276">
        <v>5.67</v>
      </c>
      <c r="AQ72" s="276">
        <v>5.5490000000000004</v>
      </c>
      <c r="AR72" s="276">
        <v>5.4340000000000002</v>
      </c>
      <c r="AS72" s="276">
        <v>5.3280000000000003</v>
      </c>
      <c r="AT72" s="276">
        <v>5.2329999999999997</v>
      </c>
      <c r="AU72" s="276">
        <v>5.149</v>
      </c>
      <c r="AV72" s="276">
        <v>5.0730000000000004</v>
      </c>
      <c r="AW72" s="276">
        <v>5.0049999999999999</v>
      </c>
      <c r="AX72" s="276">
        <v>4.9420000000000002</v>
      </c>
      <c r="AY72" s="276">
        <v>4.8810000000000002</v>
      </c>
      <c r="AZ72" s="276">
        <v>4.8179999999999996</v>
      </c>
      <c r="BA72" s="276">
        <v>4.7519999999999998</v>
      </c>
      <c r="BB72" s="276">
        <v>4.681</v>
      </c>
      <c r="BC72" s="276">
        <v>4.6050000000000004</v>
      </c>
      <c r="BD72" s="276">
        <v>4.5250000000000004</v>
      </c>
      <c r="BE72" s="276">
        <v>4.444</v>
      </c>
      <c r="BF72" s="276">
        <v>4.3630000000000004</v>
      </c>
      <c r="BG72" s="276">
        <v>4.2850000000000001</v>
      </c>
      <c r="BH72" s="276">
        <v>4.2080000000000002</v>
      </c>
    </row>
    <row r="73" spans="1:60" ht="15" x14ac:dyDescent="0.25">
      <c r="A73" s="276" t="s">
        <v>213</v>
      </c>
      <c r="B73" s="276" t="s">
        <v>214</v>
      </c>
      <c r="C73" s="276" t="s">
        <v>579</v>
      </c>
      <c r="D73" s="276" t="s">
        <v>580</v>
      </c>
      <c r="E73" s="276">
        <v>2.86</v>
      </c>
      <c r="F73" s="276">
        <v>2.77</v>
      </c>
      <c r="G73" s="276">
        <v>2.8</v>
      </c>
      <c r="H73" s="276">
        <v>2.88</v>
      </c>
      <c r="I73" s="276">
        <v>3.01</v>
      </c>
      <c r="J73" s="276">
        <v>2.94</v>
      </c>
      <c r="K73" s="276">
        <v>2.91</v>
      </c>
      <c r="L73" s="276">
        <v>2.94</v>
      </c>
      <c r="M73" s="276">
        <v>2.87</v>
      </c>
      <c r="N73" s="276">
        <v>2.86</v>
      </c>
      <c r="O73" s="276">
        <v>2.84</v>
      </c>
      <c r="P73" s="276">
        <v>2.9</v>
      </c>
      <c r="Q73" s="276">
        <v>2.87</v>
      </c>
      <c r="R73" s="276">
        <v>2.84</v>
      </c>
      <c r="S73" s="276">
        <v>2.88</v>
      </c>
      <c r="T73" s="276">
        <v>2.77</v>
      </c>
      <c r="U73" s="276">
        <v>2.77</v>
      </c>
      <c r="V73" s="276">
        <v>2.65</v>
      </c>
      <c r="W73" s="276">
        <v>2.54</v>
      </c>
      <c r="X73" s="276">
        <v>2.37</v>
      </c>
      <c r="Y73" s="276">
        <v>2.2200000000000002</v>
      </c>
      <c r="Z73" s="276">
        <v>2.04</v>
      </c>
      <c r="AA73" s="276">
        <v>1.94</v>
      </c>
      <c r="AB73" s="276">
        <v>1.8</v>
      </c>
      <c r="AC73" s="276">
        <v>1.73</v>
      </c>
      <c r="AD73" s="276">
        <v>1.64</v>
      </c>
      <c r="AE73" s="276">
        <v>1.56</v>
      </c>
      <c r="AF73" s="276">
        <v>1.49</v>
      </c>
      <c r="AG73" s="276">
        <v>1.45</v>
      </c>
      <c r="AH73" s="276">
        <v>1.4</v>
      </c>
      <c r="AI73" s="276">
        <v>1.36</v>
      </c>
      <c r="AJ73" s="276">
        <v>1.33</v>
      </c>
      <c r="AK73" s="276">
        <v>1.31</v>
      </c>
      <c r="AL73" s="276">
        <v>1.26</v>
      </c>
      <c r="AM73" s="276">
        <v>1.19</v>
      </c>
      <c r="AN73" s="276">
        <v>1.1599999999999999</v>
      </c>
      <c r="AO73" s="276">
        <v>1.1399999999999999</v>
      </c>
      <c r="AP73" s="276">
        <v>1.1499999999999999</v>
      </c>
      <c r="AQ73" s="276">
        <v>1.1299999999999999</v>
      </c>
      <c r="AR73" s="276">
        <v>1.17</v>
      </c>
      <c r="AS73" s="276">
        <v>1.22</v>
      </c>
      <c r="AT73" s="276">
        <v>1.23</v>
      </c>
      <c r="AU73" s="276">
        <v>1.25</v>
      </c>
      <c r="AV73" s="276">
        <v>1.3</v>
      </c>
      <c r="AW73" s="276">
        <v>1.31</v>
      </c>
      <c r="AX73" s="276">
        <v>1.33</v>
      </c>
      <c r="AY73" s="276">
        <v>1.36</v>
      </c>
      <c r="AZ73" s="276">
        <v>1.38</v>
      </c>
      <c r="BA73" s="276">
        <v>1.45</v>
      </c>
      <c r="BB73" s="276">
        <v>1.38</v>
      </c>
      <c r="BC73" s="276">
        <v>1.37</v>
      </c>
      <c r="BD73" s="276">
        <v>1.34</v>
      </c>
      <c r="BE73" s="276">
        <v>1.32</v>
      </c>
      <c r="BF73" s="276">
        <v>1.27</v>
      </c>
      <c r="BG73" s="276">
        <v>1.32</v>
      </c>
      <c r="BH73" s="276">
        <v>1.32</v>
      </c>
    </row>
    <row r="74" spans="1:60" ht="15" x14ac:dyDescent="0.25">
      <c r="A74" s="276" t="s">
        <v>215</v>
      </c>
      <c r="B74" s="276" t="s">
        <v>216</v>
      </c>
      <c r="C74" s="276" t="s">
        <v>579</v>
      </c>
      <c r="D74" s="276" t="s">
        <v>580</v>
      </c>
      <c r="E74" s="276">
        <v>1.98</v>
      </c>
      <c r="F74" s="276">
        <v>1.98</v>
      </c>
      <c r="G74" s="276">
        <v>1.95</v>
      </c>
      <c r="H74" s="276">
        <v>1.89</v>
      </c>
      <c r="I74" s="276">
        <v>1.94</v>
      </c>
      <c r="J74" s="276">
        <v>1.88</v>
      </c>
      <c r="K74" s="276">
        <v>1.87</v>
      </c>
      <c r="L74" s="276">
        <v>1.9</v>
      </c>
      <c r="M74" s="276">
        <v>2.0299999999999998</v>
      </c>
      <c r="N74" s="276">
        <v>2.13</v>
      </c>
      <c r="O74" s="276">
        <v>2.17</v>
      </c>
      <c r="P74" s="276">
        <v>2.19</v>
      </c>
      <c r="Q74" s="276">
        <v>2.13</v>
      </c>
      <c r="R74" s="276">
        <v>2.06</v>
      </c>
      <c r="S74" s="276">
        <v>2.0699999999999998</v>
      </c>
      <c r="T74" s="276">
        <v>2.04</v>
      </c>
      <c r="U74" s="276">
        <v>2.0699999999999998</v>
      </c>
      <c r="V74" s="276">
        <v>2.06</v>
      </c>
      <c r="W74" s="276">
        <v>2.02</v>
      </c>
      <c r="X74" s="276">
        <v>2</v>
      </c>
      <c r="Y74" s="276">
        <v>2.02</v>
      </c>
      <c r="Z74" s="276">
        <v>2.0699999999999998</v>
      </c>
      <c r="AA74" s="276">
        <v>2.0699999999999998</v>
      </c>
      <c r="AB74" s="276">
        <v>2.16</v>
      </c>
      <c r="AC74" s="276">
        <v>2.17</v>
      </c>
      <c r="AD74" s="276">
        <v>2.13</v>
      </c>
      <c r="AE74" s="276">
        <v>2.1800000000000002</v>
      </c>
      <c r="AF74" s="276">
        <v>2.27</v>
      </c>
      <c r="AG74" s="276">
        <v>2.27</v>
      </c>
      <c r="AH74" s="276">
        <v>2.2200000000000002</v>
      </c>
      <c r="AI74" s="276">
        <v>2.0499999999999998</v>
      </c>
      <c r="AJ74" s="276">
        <v>1.8</v>
      </c>
      <c r="AK74" s="276">
        <v>1.71</v>
      </c>
      <c r="AL74" s="276">
        <v>1.49</v>
      </c>
      <c r="AM74" s="276">
        <v>1.42</v>
      </c>
      <c r="AN74" s="276">
        <v>1.38</v>
      </c>
      <c r="AO74" s="276">
        <v>1.37</v>
      </c>
      <c r="AP74" s="276">
        <v>1.32</v>
      </c>
      <c r="AQ74" s="276">
        <v>1.28</v>
      </c>
      <c r="AR74" s="276">
        <v>1.3</v>
      </c>
      <c r="AS74" s="276">
        <v>1.36</v>
      </c>
      <c r="AT74" s="276">
        <v>1.32</v>
      </c>
      <c r="AU74" s="276">
        <v>1.36</v>
      </c>
      <c r="AV74" s="276">
        <v>1.37</v>
      </c>
      <c r="AW74" s="276">
        <v>1.47</v>
      </c>
      <c r="AX74" s="276">
        <v>1.52</v>
      </c>
      <c r="AY74" s="276">
        <v>1.58</v>
      </c>
      <c r="AZ74" s="276">
        <v>1.69</v>
      </c>
      <c r="BA74" s="276">
        <v>1.72</v>
      </c>
      <c r="BB74" s="276">
        <v>1.7</v>
      </c>
      <c r="BC74" s="276">
        <v>1.72</v>
      </c>
      <c r="BD74" s="276">
        <v>1.61</v>
      </c>
      <c r="BE74" s="276">
        <v>1.56</v>
      </c>
      <c r="BF74" s="276">
        <v>1.52</v>
      </c>
      <c r="BG74" s="276">
        <v>1.54</v>
      </c>
      <c r="BH74" s="276">
        <v>1.54</v>
      </c>
    </row>
    <row r="75" spans="1:60" ht="15" x14ac:dyDescent="0.25">
      <c r="A75" s="276" t="s">
        <v>217</v>
      </c>
      <c r="B75" s="276" t="s">
        <v>218</v>
      </c>
      <c r="C75" s="276" t="s">
        <v>579</v>
      </c>
      <c r="D75" s="276" t="s">
        <v>580</v>
      </c>
      <c r="E75" s="276">
        <v>6.88</v>
      </c>
      <c r="F75" s="276">
        <v>6.8769999999999998</v>
      </c>
      <c r="G75" s="276">
        <v>6.875</v>
      </c>
      <c r="H75" s="276">
        <v>6.8719999999999999</v>
      </c>
      <c r="I75" s="276">
        <v>6.867</v>
      </c>
      <c r="J75" s="276">
        <v>6.8639999999999999</v>
      </c>
      <c r="K75" s="276">
        <v>6.867</v>
      </c>
      <c r="L75" s="276">
        <v>6.88</v>
      </c>
      <c r="M75" s="276">
        <v>6.9029999999999996</v>
      </c>
      <c r="N75" s="276">
        <v>6.9370000000000003</v>
      </c>
      <c r="O75" s="276">
        <v>6.9779999999999998</v>
      </c>
      <c r="P75" s="276">
        <v>7.02</v>
      </c>
      <c r="Q75" s="276">
        <v>7.06</v>
      </c>
      <c r="R75" s="276">
        <v>7.0940000000000003</v>
      </c>
      <c r="S75" s="276">
        <v>7.1210000000000004</v>
      </c>
      <c r="T75" s="276">
        <v>7.1429999999999998</v>
      </c>
      <c r="U75" s="276">
        <v>7.1669999999999998</v>
      </c>
      <c r="V75" s="276">
        <v>7.1950000000000003</v>
      </c>
      <c r="W75" s="276">
        <v>7.23</v>
      </c>
      <c r="X75" s="276">
        <v>7.2709999999999999</v>
      </c>
      <c r="Y75" s="276">
        <v>7.3159999999999998</v>
      </c>
      <c r="Z75" s="276">
        <v>7.36</v>
      </c>
      <c r="AA75" s="276">
        <v>7.3970000000000002</v>
      </c>
      <c r="AB75" s="276">
        <v>7.4240000000000004</v>
      </c>
      <c r="AC75" s="276">
        <v>7.4370000000000003</v>
      </c>
      <c r="AD75" s="276">
        <v>7.4349999999999996</v>
      </c>
      <c r="AE75" s="276">
        <v>7.4180000000000001</v>
      </c>
      <c r="AF75" s="276">
        <v>7.3869999999999996</v>
      </c>
      <c r="AG75" s="276">
        <v>7.3470000000000004</v>
      </c>
      <c r="AH75" s="276">
        <v>7.298</v>
      </c>
      <c r="AI75" s="276">
        <v>7.2460000000000004</v>
      </c>
      <c r="AJ75" s="276">
        <v>7.1929999999999996</v>
      </c>
      <c r="AK75" s="276">
        <v>7.1429999999999998</v>
      </c>
      <c r="AL75" s="276">
        <v>7.0940000000000003</v>
      </c>
      <c r="AM75" s="276">
        <v>7.0460000000000003</v>
      </c>
      <c r="AN75" s="276">
        <v>6.9950000000000001</v>
      </c>
      <c r="AO75" s="276">
        <v>6.9349999999999996</v>
      </c>
      <c r="AP75" s="276">
        <v>6.8609999999999998</v>
      </c>
      <c r="AQ75" s="276">
        <v>6.7690000000000001</v>
      </c>
      <c r="AR75" s="276">
        <v>6.6589999999999998</v>
      </c>
      <c r="AS75" s="276">
        <v>6.5289999999999999</v>
      </c>
      <c r="AT75" s="276">
        <v>6.38</v>
      </c>
      <c r="AU75" s="276">
        <v>6.2160000000000002</v>
      </c>
      <c r="AV75" s="276">
        <v>6.0439999999999996</v>
      </c>
      <c r="AW75" s="276">
        <v>5.867</v>
      </c>
      <c r="AX75" s="276">
        <v>5.69</v>
      </c>
      <c r="AY75" s="276">
        <v>5.5190000000000001</v>
      </c>
      <c r="AZ75" s="276">
        <v>5.3550000000000004</v>
      </c>
      <c r="BA75" s="276">
        <v>5.2009999999999996</v>
      </c>
      <c r="BB75" s="276">
        <v>5.0570000000000004</v>
      </c>
      <c r="BC75" s="276">
        <v>4.9240000000000004</v>
      </c>
      <c r="BD75" s="276">
        <v>4.798</v>
      </c>
      <c r="BE75" s="276">
        <v>4.6769999999999996</v>
      </c>
      <c r="BF75" s="276">
        <v>4.556</v>
      </c>
      <c r="BG75" s="276">
        <v>4.4370000000000003</v>
      </c>
      <c r="BH75" s="276">
        <v>4.3170000000000002</v>
      </c>
    </row>
    <row r="76" spans="1:60" ht="15" x14ac:dyDescent="0.25">
      <c r="A76" s="276" t="s">
        <v>219</v>
      </c>
      <c r="B76" s="276" t="s">
        <v>220</v>
      </c>
      <c r="C76" s="276" t="s">
        <v>579</v>
      </c>
      <c r="D76" s="276" t="s">
        <v>580</v>
      </c>
      <c r="E76" s="276">
        <v>2.5836295286888888</v>
      </c>
      <c r="F76" s="276">
        <v>2.5948737317944537</v>
      </c>
      <c r="G76" s="276">
        <v>2.5903514783348669</v>
      </c>
      <c r="H76" s="276">
        <v>2.6235564072989268</v>
      </c>
      <c r="I76" s="276">
        <v>2.6539681884574282</v>
      </c>
      <c r="J76" s="276">
        <v>2.5964991505221882</v>
      </c>
      <c r="K76" s="276">
        <v>2.5561308643858558</v>
      </c>
      <c r="L76" s="276">
        <v>2.5959710777182869</v>
      </c>
      <c r="M76" s="276">
        <v>2.5356261643800124</v>
      </c>
      <c r="N76" s="276">
        <v>2.4510396847013585</v>
      </c>
      <c r="O76" s="276">
        <v>2.3642350784101409</v>
      </c>
      <c r="P76" s="276">
        <v>2.3231815085307082</v>
      </c>
      <c r="Q76" s="276">
        <v>2.2216080382244909</v>
      </c>
      <c r="R76" s="276">
        <v>2.1378572070653741</v>
      </c>
      <c r="S76" s="276">
        <v>2.1312833371936475</v>
      </c>
      <c r="T76" s="276">
        <v>2.0624926594838104</v>
      </c>
      <c r="U76" s="276">
        <v>2.0207923126851122</v>
      </c>
      <c r="V76" s="276">
        <v>1.9565704561971979</v>
      </c>
      <c r="W76" s="276">
        <v>1.9182460615905195</v>
      </c>
      <c r="X76" s="276">
        <v>1.8984833551914981</v>
      </c>
      <c r="Y76" s="276">
        <v>1.8733307756786348</v>
      </c>
      <c r="Z76" s="276">
        <v>1.8198530962918837</v>
      </c>
      <c r="AA76" s="276">
        <v>1.7936850089790679</v>
      </c>
      <c r="AB76" s="276">
        <v>1.7521177737552589</v>
      </c>
      <c r="AC76" s="276">
        <v>1.73378205486421</v>
      </c>
      <c r="AD76" s="276">
        <v>1.7304376700357595</v>
      </c>
      <c r="AE76" s="276">
        <v>1.7177775475029218</v>
      </c>
      <c r="AF76" s="276">
        <v>1.6991662721549994</v>
      </c>
      <c r="AG76" s="276">
        <v>1.7027106189386574</v>
      </c>
      <c r="AH76" s="276">
        <v>1.6673108305294317</v>
      </c>
      <c r="AI76" s="276">
        <v>1.6581220000204517</v>
      </c>
      <c r="AJ76" s="276">
        <v>1.6119345215755558</v>
      </c>
      <c r="AK76" s="276">
        <v>1.5739587878888963</v>
      </c>
      <c r="AL76" s="276">
        <v>1.5329849497595256</v>
      </c>
      <c r="AM76" s="276">
        <v>1.4907157801916433</v>
      </c>
      <c r="AN76" s="276">
        <v>1.4496097289545744</v>
      </c>
      <c r="AO76" s="276">
        <v>1.4499099129155477</v>
      </c>
      <c r="AP76" s="276">
        <v>1.4499542067316769</v>
      </c>
      <c r="AQ76" s="276">
        <v>1.4397049677133054</v>
      </c>
      <c r="AR76" s="276">
        <v>1.4402777788313237</v>
      </c>
      <c r="AS76" s="276">
        <v>1.4642029677599726</v>
      </c>
      <c r="AT76" s="276">
        <v>1.4468883013746243</v>
      </c>
      <c r="AU76" s="276">
        <v>1.4453961688434909</v>
      </c>
      <c r="AV76" s="276">
        <v>1.463787238443478</v>
      </c>
      <c r="AW76" s="276">
        <v>1.4906764484485242</v>
      </c>
      <c r="AX76" s="276">
        <v>1.5026251480260031</v>
      </c>
      <c r="AY76" s="276">
        <v>1.5335364293788947</v>
      </c>
      <c r="AZ76" s="276">
        <v>1.5582189655735761</v>
      </c>
      <c r="BA76" s="276">
        <v>1.6091850754251125</v>
      </c>
      <c r="BB76" s="276">
        <v>1.6006336901756153</v>
      </c>
      <c r="BC76" s="276">
        <v>1.6115782221467785</v>
      </c>
      <c r="BD76" s="276">
        <v>1.5811593459236246</v>
      </c>
      <c r="BE76" s="276">
        <v>1.5825126386039998</v>
      </c>
      <c r="BF76" s="276">
        <v>1.5466256651956871</v>
      </c>
      <c r="BG76" s="276">
        <v>1.5709262334618854</v>
      </c>
      <c r="BH76" s="276">
        <v>1.5764393074135243</v>
      </c>
    </row>
    <row r="77" spans="1:60" ht="15" x14ac:dyDescent="0.25">
      <c r="A77" s="276" t="s">
        <v>221</v>
      </c>
      <c r="B77" s="276" t="s">
        <v>222</v>
      </c>
      <c r="C77" s="276" t="s">
        <v>579</v>
      </c>
      <c r="D77" s="276" t="s">
        <v>580</v>
      </c>
      <c r="E77" s="276">
        <v>6.5893079372534782</v>
      </c>
      <c r="F77" s="276">
        <v>6.6128794597421745</v>
      </c>
      <c r="G77" s="276">
        <v>6.6392119334977</v>
      </c>
      <c r="H77" s="276">
        <v>6.6662807445906829</v>
      </c>
      <c r="I77" s="276">
        <v>6.6919139755168136</v>
      </c>
      <c r="J77" s="276">
        <v>6.7143633130045339</v>
      </c>
      <c r="K77" s="276">
        <v>6.7311183954059652</v>
      </c>
      <c r="L77" s="276">
        <v>6.7423652986376394</v>
      </c>
      <c r="M77" s="276">
        <v>6.7474885195424363</v>
      </c>
      <c r="N77" s="276">
        <v>6.7462201015720362</v>
      </c>
      <c r="O77" s="276">
        <v>6.7388611578925097</v>
      </c>
      <c r="P77" s="276">
        <v>6.7265496778162808</v>
      </c>
      <c r="Q77" s="276">
        <v>6.7111535072658013</v>
      </c>
      <c r="R77" s="276">
        <v>6.6938306922933686</v>
      </c>
      <c r="S77" s="276">
        <v>6.6751416677618076</v>
      </c>
      <c r="T77" s="276">
        <v>6.6560390599629669</v>
      </c>
      <c r="U77" s="276">
        <v>6.6355903382952093</v>
      </c>
      <c r="V77" s="276">
        <v>6.6133316110384373</v>
      </c>
      <c r="W77" s="276">
        <v>6.5874669504971672</v>
      </c>
      <c r="X77" s="276">
        <v>6.5577750066827489</v>
      </c>
      <c r="Y77" s="276">
        <v>6.5227668421452378</v>
      </c>
      <c r="Z77" s="276">
        <v>6.480235802545101</v>
      </c>
      <c r="AA77" s="276">
        <v>6.4312369045400368</v>
      </c>
      <c r="AB77" s="276">
        <v>6.3765369392405624</v>
      </c>
      <c r="AC77" s="276">
        <v>6.3162841537460501</v>
      </c>
      <c r="AD77" s="276">
        <v>6.2511477506555568</v>
      </c>
      <c r="AE77" s="276">
        <v>6.1815866739928138</v>
      </c>
      <c r="AF77" s="276">
        <v>6.1089619084684941</v>
      </c>
      <c r="AG77" s="276">
        <v>6.0349722437938444</v>
      </c>
      <c r="AH77" s="276">
        <v>5.9613628907877256</v>
      </c>
      <c r="AI77" s="276">
        <v>5.8961890891544133</v>
      </c>
      <c r="AJ77" s="276">
        <v>5.8283052599369416</v>
      </c>
      <c r="AK77" s="276">
        <v>5.7644429818342022</v>
      </c>
      <c r="AL77" s="276">
        <v>5.7035972326112345</v>
      </c>
      <c r="AM77" s="276">
        <v>5.6443139883465516</v>
      </c>
      <c r="AN77" s="276">
        <v>5.586215029877466</v>
      </c>
      <c r="AO77" s="276">
        <v>5.5262883162378893</v>
      </c>
      <c r="AP77" s="276">
        <v>5.4670885561649474</v>
      </c>
      <c r="AQ77" s="276">
        <v>5.4088530206604606</v>
      </c>
      <c r="AR77" s="276">
        <v>5.3526120558609556</v>
      </c>
      <c r="AS77" s="276">
        <v>5.2990192643580238</v>
      </c>
      <c r="AT77" s="276">
        <v>5.2493560780160635</v>
      </c>
      <c r="AU77" s="276">
        <v>5.2010620467780333</v>
      </c>
      <c r="AV77" s="276">
        <v>5.1533824870332747</v>
      </c>
      <c r="AW77" s="276">
        <v>5.1051554823932888</v>
      </c>
      <c r="AX77" s="276">
        <v>5.0559776174769189</v>
      </c>
      <c r="AY77" s="276">
        <v>5.003661800334692</v>
      </c>
      <c r="AZ77" s="276">
        <v>4.9511542776619439</v>
      </c>
      <c r="BA77" s="276">
        <v>4.8986861516853981</v>
      </c>
      <c r="BB77" s="276">
        <v>4.8463773366172891</v>
      </c>
      <c r="BC77" s="276">
        <v>4.7939276916514473</v>
      </c>
      <c r="BD77" s="276">
        <v>4.7409045384930213</v>
      </c>
      <c r="BE77" s="276">
        <v>4.6868840316684368</v>
      </c>
      <c r="BF77" s="276">
        <v>4.6309403105864009</v>
      </c>
      <c r="BG77" s="276">
        <v>4.5728119972104677</v>
      </c>
      <c r="BH77" s="276">
        <v>4.5127983962976632</v>
      </c>
    </row>
    <row r="78" spans="1:60" ht="15" x14ac:dyDescent="0.25">
      <c r="A78" s="276" t="s">
        <v>223</v>
      </c>
      <c r="B78" s="276" t="s">
        <v>224</v>
      </c>
      <c r="C78" s="276" t="s">
        <v>579</v>
      </c>
      <c r="D78" s="276" t="s">
        <v>580</v>
      </c>
      <c r="E78" s="276">
        <v>2.72</v>
      </c>
      <c r="F78" s="276">
        <v>2.72</v>
      </c>
      <c r="G78" s="276">
        <v>2.68</v>
      </c>
      <c r="H78" s="276">
        <v>2.68</v>
      </c>
      <c r="I78" s="276">
        <v>2.59</v>
      </c>
      <c r="J78" s="276">
        <v>2.48</v>
      </c>
      <c r="K78" s="276">
        <v>2.41</v>
      </c>
      <c r="L78" s="276">
        <v>2.3199999999999998</v>
      </c>
      <c r="M78" s="276">
        <v>2.14</v>
      </c>
      <c r="N78" s="276">
        <v>1.93</v>
      </c>
      <c r="O78" s="276">
        <v>1.83</v>
      </c>
      <c r="P78" s="276">
        <v>1.68</v>
      </c>
      <c r="Q78" s="276">
        <v>1.58</v>
      </c>
      <c r="R78" s="276">
        <v>1.49</v>
      </c>
      <c r="S78" s="276">
        <v>1.61</v>
      </c>
      <c r="T78" s="276">
        <v>1.68</v>
      </c>
      <c r="U78" s="276">
        <v>1.7</v>
      </c>
      <c r="V78" s="276">
        <v>1.68</v>
      </c>
      <c r="W78" s="276">
        <v>1.64</v>
      </c>
      <c r="X78" s="276">
        <v>1.64</v>
      </c>
      <c r="Y78" s="276">
        <v>1.63</v>
      </c>
      <c r="Z78" s="276">
        <v>1.64</v>
      </c>
      <c r="AA78" s="276">
        <v>1.71</v>
      </c>
      <c r="AB78" s="276">
        <v>1.74</v>
      </c>
      <c r="AC78" s="276">
        <v>1.69</v>
      </c>
      <c r="AD78" s="276">
        <v>1.64</v>
      </c>
      <c r="AE78" s="276">
        <v>1.6</v>
      </c>
      <c r="AF78" s="276">
        <v>1.59</v>
      </c>
      <c r="AG78" s="276">
        <v>1.69</v>
      </c>
      <c r="AH78" s="276">
        <v>1.71</v>
      </c>
      <c r="AI78" s="276">
        <v>1.78</v>
      </c>
      <c r="AJ78" s="276">
        <v>1.79</v>
      </c>
      <c r="AK78" s="276">
        <v>1.85</v>
      </c>
      <c r="AL78" s="276">
        <v>1.81</v>
      </c>
      <c r="AM78" s="276">
        <v>1.85</v>
      </c>
      <c r="AN78" s="276">
        <v>1.81</v>
      </c>
      <c r="AO78" s="276">
        <v>1.76</v>
      </c>
      <c r="AP78" s="276">
        <v>1.75</v>
      </c>
      <c r="AQ78" s="276">
        <v>1.7</v>
      </c>
      <c r="AR78" s="276">
        <v>1.73</v>
      </c>
      <c r="AS78" s="276">
        <v>1.73</v>
      </c>
      <c r="AT78" s="276">
        <v>1.73</v>
      </c>
      <c r="AU78" s="276">
        <v>1.72</v>
      </c>
      <c r="AV78" s="276">
        <v>1.76</v>
      </c>
      <c r="AW78" s="276">
        <v>1.8</v>
      </c>
      <c r="AX78" s="276">
        <v>1.8</v>
      </c>
      <c r="AY78" s="276">
        <v>1.84</v>
      </c>
      <c r="AZ78" s="276">
        <v>1.83</v>
      </c>
      <c r="BA78" s="276">
        <v>1.85</v>
      </c>
      <c r="BB78" s="276">
        <v>1.86</v>
      </c>
      <c r="BC78" s="276">
        <v>1.87</v>
      </c>
      <c r="BD78" s="276">
        <v>1.83</v>
      </c>
      <c r="BE78" s="276">
        <v>1.8</v>
      </c>
      <c r="BF78" s="276">
        <v>1.75</v>
      </c>
      <c r="BG78" s="276">
        <v>1.71</v>
      </c>
      <c r="BH78" s="276">
        <v>1.71</v>
      </c>
    </row>
    <row r="79" spans="1:60" ht="15" x14ac:dyDescent="0.25">
      <c r="A79" s="276" t="s">
        <v>225</v>
      </c>
      <c r="B79" s="276" t="s">
        <v>226</v>
      </c>
      <c r="C79" s="276" t="s">
        <v>579</v>
      </c>
      <c r="D79" s="276" t="s">
        <v>580</v>
      </c>
      <c r="E79" s="276">
        <v>6.4610000000000003</v>
      </c>
      <c r="F79" s="276">
        <v>6.2809999999999997</v>
      </c>
      <c r="G79" s="276">
        <v>6.085</v>
      </c>
      <c r="H79" s="276">
        <v>5.8810000000000002</v>
      </c>
      <c r="I79" s="276">
        <v>5.6760000000000002</v>
      </c>
      <c r="J79" s="276">
        <v>5.4749999999999996</v>
      </c>
      <c r="K79" s="276">
        <v>5.2779999999999996</v>
      </c>
      <c r="L79" s="276">
        <v>5.0830000000000002</v>
      </c>
      <c r="M79" s="276">
        <v>4.8920000000000003</v>
      </c>
      <c r="N79" s="276">
        <v>4.71</v>
      </c>
      <c r="O79" s="276">
        <v>4.5430000000000001</v>
      </c>
      <c r="P79" s="276">
        <v>4.3970000000000002</v>
      </c>
      <c r="Q79" s="276">
        <v>4.2750000000000004</v>
      </c>
      <c r="R79" s="276">
        <v>4.1779999999999999</v>
      </c>
      <c r="S79" s="276">
        <v>4.1059999999999999</v>
      </c>
      <c r="T79" s="276">
        <v>4.0540000000000003</v>
      </c>
      <c r="U79" s="276">
        <v>4.0179999999999998</v>
      </c>
      <c r="V79" s="276">
        <v>3.992</v>
      </c>
      <c r="W79" s="276">
        <v>3.968</v>
      </c>
      <c r="X79" s="276">
        <v>3.9409999999999998</v>
      </c>
      <c r="Y79" s="276">
        <v>3.907</v>
      </c>
      <c r="Z79" s="276">
        <v>3.8639999999999999</v>
      </c>
      <c r="AA79" s="276">
        <v>3.8130000000000002</v>
      </c>
      <c r="AB79" s="276">
        <v>3.7549999999999999</v>
      </c>
      <c r="AC79" s="276">
        <v>3.6930000000000001</v>
      </c>
      <c r="AD79" s="276">
        <v>3.629</v>
      </c>
      <c r="AE79" s="276">
        <v>3.5680000000000001</v>
      </c>
      <c r="AF79" s="276">
        <v>3.512</v>
      </c>
      <c r="AG79" s="276">
        <v>3.4649999999999999</v>
      </c>
      <c r="AH79" s="276">
        <v>3.427</v>
      </c>
      <c r="AI79" s="276">
        <v>3.3980000000000001</v>
      </c>
      <c r="AJ79" s="276">
        <v>3.3740000000000001</v>
      </c>
      <c r="AK79" s="276">
        <v>3.3519999999999999</v>
      </c>
      <c r="AL79" s="276">
        <v>3.33</v>
      </c>
      <c r="AM79" s="276">
        <v>3.3050000000000002</v>
      </c>
      <c r="AN79" s="276">
        <v>3.2759999999999998</v>
      </c>
      <c r="AO79" s="276">
        <v>3.2440000000000002</v>
      </c>
      <c r="AP79" s="276">
        <v>3.2090000000000001</v>
      </c>
      <c r="AQ79" s="276">
        <v>3.1709999999999998</v>
      </c>
      <c r="AR79" s="276">
        <v>3.1320000000000001</v>
      </c>
      <c r="AS79" s="276">
        <v>3.09</v>
      </c>
      <c r="AT79" s="276">
        <v>3.0459999999999998</v>
      </c>
      <c r="AU79" s="276">
        <v>3.0009999999999999</v>
      </c>
      <c r="AV79" s="276">
        <v>2.9540000000000002</v>
      </c>
      <c r="AW79" s="276">
        <v>2.907</v>
      </c>
      <c r="AX79" s="276">
        <v>2.86</v>
      </c>
      <c r="AY79" s="276">
        <v>2.8159999999999998</v>
      </c>
      <c r="AZ79" s="276">
        <v>2.774</v>
      </c>
      <c r="BA79" s="276">
        <v>2.7349999999999999</v>
      </c>
      <c r="BB79" s="276">
        <v>2.7010000000000001</v>
      </c>
      <c r="BC79" s="276">
        <v>2.669</v>
      </c>
      <c r="BD79" s="276">
        <v>2.641</v>
      </c>
      <c r="BE79" s="276">
        <v>2.6150000000000002</v>
      </c>
      <c r="BF79" s="276">
        <v>2.59</v>
      </c>
      <c r="BG79" s="276">
        <v>2.5649999999999999</v>
      </c>
      <c r="BH79" s="276">
        <v>2.5409999999999999</v>
      </c>
    </row>
    <row r="80" spans="1:60" ht="15" x14ac:dyDescent="0.25">
      <c r="A80" s="276" t="s">
        <v>227</v>
      </c>
      <c r="B80" s="276" t="s">
        <v>228</v>
      </c>
      <c r="C80" s="276" t="s">
        <v>579</v>
      </c>
      <c r="D80" s="276" t="s">
        <v>580</v>
      </c>
      <c r="E80" s="276">
        <v>2.85</v>
      </c>
      <c r="F80" s="276">
        <v>2.87</v>
      </c>
      <c r="G80" s="276">
        <v>2.89</v>
      </c>
      <c r="H80" s="276">
        <v>2.89</v>
      </c>
      <c r="I80" s="276">
        <v>2.87</v>
      </c>
      <c r="J80" s="276">
        <v>2.84</v>
      </c>
      <c r="K80" s="276">
        <v>2.8</v>
      </c>
      <c r="L80" s="276">
        <v>2.75</v>
      </c>
      <c r="M80" s="276">
        <v>2.69</v>
      </c>
      <c r="N80" s="276">
        <v>2.62</v>
      </c>
      <c r="O80" s="276">
        <v>2.5499999999999998</v>
      </c>
      <c r="P80" s="276">
        <v>2.4700000000000002</v>
      </c>
      <c r="Q80" s="276">
        <v>2.38</v>
      </c>
      <c r="R80" s="276">
        <v>2.2799999999999998</v>
      </c>
      <c r="S80" s="276">
        <v>2.1800000000000002</v>
      </c>
      <c r="T80" s="276">
        <v>2.09</v>
      </c>
      <c r="U80" s="276">
        <v>2.0099999999999998</v>
      </c>
      <c r="V80" s="276">
        <v>1.94</v>
      </c>
      <c r="W80" s="276">
        <v>1.89</v>
      </c>
      <c r="X80" s="276">
        <v>1.87</v>
      </c>
      <c r="Y80" s="276">
        <v>1.85</v>
      </c>
      <c r="Z80" s="276">
        <v>1.85</v>
      </c>
      <c r="AA80" s="276">
        <v>1.86</v>
      </c>
      <c r="AB80" s="276">
        <v>1.86</v>
      </c>
      <c r="AC80" s="276">
        <v>1.86</v>
      </c>
      <c r="AD80" s="276">
        <v>1.86</v>
      </c>
      <c r="AE80" s="276">
        <v>1.85</v>
      </c>
      <c r="AF80" s="276">
        <v>1.83</v>
      </c>
      <c r="AG80" s="276">
        <v>1.81</v>
      </c>
      <c r="AH80" s="276">
        <v>1.79</v>
      </c>
      <c r="AI80" s="276">
        <v>1.77</v>
      </c>
      <c r="AJ80" s="276">
        <v>1.75</v>
      </c>
      <c r="AK80" s="276">
        <v>1.74</v>
      </c>
      <c r="AL80" s="276">
        <v>1.73</v>
      </c>
      <c r="AM80" s="276">
        <v>1.73</v>
      </c>
      <c r="AN80" s="276">
        <v>1.74</v>
      </c>
      <c r="AO80" s="276">
        <v>1.75</v>
      </c>
      <c r="AP80" s="276">
        <v>1.77</v>
      </c>
      <c r="AQ80" s="276">
        <v>1.78</v>
      </c>
      <c r="AR80" s="276">
        <v>1.81</v>
      </c>
      <c r="AS80" s="276">
        <v>1.89</v>
      </c>
      <c r="AT80" s="276">
        <v>1.9</v>
      </c>
      <c r="AU80" s="276">
        <v>1.88</v>
      </c>
      <c r="AV80" s="276">
        <v>1.89</v>
      </c>
      <c r="AW80" s="276">
        <v>1.92</v>
      </c>
      <c r="AX80" s="276">
        <v>1.94</v>
      </c>
      <c r="AY80" s="276">
        <v>2</v>
      </c>
      <c r="AZ80" s="276">
        <v>1.98</v>
      </c>
      <c r="BA80" s="276">
        <v>2.0099999999999998</v>
      </c>
      <c r="BB80" s="276">
        <v>2</v>
      </c>
      <c r="BC80" s="276">
        <v>2.0299999999999998</v>
      </c>
      <c r="BD80" s="276">
        <v>2.0099999999999998</v>
      </c>
      <c r="BE80" s="276">
        <v>2.0099999999999998</v>
      </c>
      <c r="BF80" s="276">
        <v>1.99</v>
      </c>
      <c r="BG80" s="276">
        <v>2.0099999999999998</v>
      </c>
      <c r="BH80" s="276">
        <v>2.0099999999999998</v>
      </c>
    </row>
    <row r="81" spans="1:60" ht="15" x14ac:dyDescent="0.25">
      <c r="A81" s="276" t="s">
        <v>594</v>
      </c>
      <c r="B81" s="276" t="s">
        <v>229</v>
      </c>
      <c r="C81" s="276" t="s">
        <v>579</v>
      </c>
      <c r="D81" s="276" t="s">
        <v>580</v>
      </c>
      <c r="E81" s="276"/>
      <c r="F81" s="276"/>
      <c r="G81" s="276"/>
      <c r="H81" s="276"/>
      <c r="I81" s="276"/>
      <c r="J81" s="276"/>
      <c r="K81" s="276"/>
      <c r="L81" s="276"/>
      <c r="M81" s="276"/>
      <c r="N81" s="276"/>
      <c r="O81" s="276">
        <v>3.4</v>
      </c>
      <c r="P81" s="276">
        <v>3.2</v>
      </c>
      <c r="Q81" s="276">
        <v>3.3</v>
      </c>
      <c r="R81" s="276">
        <v>3.2</v>
      </c>
      <c r="S81" s="276">
        <v>3.1</v>
      </c>
      <c r="T81" s="276">
        <v>2.9</v>
      </c>
      <c r="U81" s="276">
        <v>2.7</v>
      </c>
      <c r="V81" s="276">
        <v>2.7</v>
      </c>
      <c r="W81" s="276">
        <v>2.6</v>
      </c>
      <c r="X81" s="276">
        <v>2.7</v>
      </c>
      <c r="Y81" s="276">
        <v>2.5</v>
      </c>
      <c r="Z81" s="276">
        <v>2.5</v>
      </c>
      <c r="AA81" s="276">
        <v>2.2999999999999998</v>
      </c>
      <c r="AB81" s="276">
        <v>2.2000000000000002</v>
      </c>
      <c r="AC81" s="276">
        <v>2.2000000000000002</v>
      </c>
      <c r="AD81" s="276">
        <v>2.2999999999999998</v>
      </c>
      <c r="AE81" s="276">
        <v>2.4</v>
      </c>
      <c r="AF81" s="276">
        <v>2.4</v>
      </c>
      <c r="AG81" s="276">
        <v>2.6</v>
      </c>
      <c r="AH81" s="276">
        <v>2.7</v>
      </c>
      <c r="AI81" s="276">
        <v>2.8</v>
      </c>
      <c r="AJ81" s="276">
        <v>2.6</v>
      </c>
      <c r="AK81" s="276">
        <v>2.5</v>
      </c>
      <c r="AL81" s="276">
        <v>2.5</v>
      </c>
      <c r="AM81" s="276">
        <v>2.4</v>
      </c>
      <c r="AN81" s="276">
        <v>2.5</v>
      </c>
      <c r="AO81" s="276">
        <v>2.6</v>
      </c>
      <c r="AP81" s="276">
        <v>2.5</v>
      </c>
      <c r="AQ81" s="276">
        <v>2.2999999999999998</v>
      </c>
      <c r="AR81" s="276">
        <v>2.2999999999999998</v>
      </c>
      <c r="AS81" s="276">
        <v>2.6</v>
      </c>
      <c r="AT81" s="276">
        <v>2.2999999999999998</v>
      </c>
      <c r="AU81" s="276">
        <v>2.6</v>
      </c>
      <c r="AV81" s="276">
        <v>2.5</v>
      </c>
      <c r="AW81" s="276">
        <v>2.6</v>
      </c>
      <c r="AX81" s="276">
        <v>2.6</v>
      </c>
      <c r="AY81" s="276">
        <v>2.5</v>
      </c>
      <c r="AZ81" s="276">
        <v>2.6</v>
      </c>
      <c r="BA81" s="276">
        <v>2.6</v>
      </c>
      <c r="BB81" s="276">
        <v>2.4</v>
      </c>
      <c r="BC81" s="276">
        <v>2.5</v>
      </c>
      <c r="BD81" s="276">
        <v>2.2999999999999998</v>
      </c>
      <c r="BE81" s="276">
        <v>2.6</v>
      </c>
      <c r="BF81" s="276">
        <v>2.5</v>
      </c>
      <c r="BG81" s="276">
        <v>2.6</v>
      </c>
      <c r="BH81" s="276">
        <v>2.4</v>
      </c>
    </row>
    <row r="82" spans="1:60" ht="15" x14ac:dyDescent="0.25">
      <c r="A82" s="276" t="s">
        <v>230</v>
      </c>
      <c r="B82" s="276" t="s">
        <v>231</v>
      </c>
      <c r="C82" s="276" t="s">
        <v>579</v>
      </c>
      <c r="D82" s="276" t="s">
        <v>580</v>
      </c>
      <c r="E82" s="276">
        <v>6.9340000000000002</v>
      </c>
      <c r="F82" s="276">
        <v>6.9169999999999998</v>
      </c>
      <c r="G82" s="276">
        <v>6.9050000000000002</v>
      </c>
      <c r="H82" s="276">
        <v>6.8970000000000002</v>
      </c>
      <c r="I82" s="276">
        <v>6.8929999999999998</v>
      </c>
      <c r="J82" s="276">
        <v>6.8940000000000001</v>
      </c>
      <c r="K82" s="276">
        <v>6.9</v>
      </c>
      <c r="L82" s="276">
        <v>6.9109999999999996</v>
      </c>
      <c r="M82" s="276">
        <v>6.9240000000000004</v>
      </c>
      <c r="N82" s="276">
        <v>6.9349999999999996</v>
      </c>
      <c r="O82" s="276">
        <v>6.9379999999999997</v>
      </c>
      <c r="P82" s="276">
        <v>6.9249999999999998</v>
      </c>
      <c r="Q82" s="276">
        <v>6.8940000000000001</v>
      </c>
      <c r="R82" s="276">
        <v>6.8419999999999996</v>
      </c>
      <c r="S82" s="276">
        <v>6.77</v>
      </c>
      <c r="T82" s="276">
        <v>6.6820000000000004</v>
      </c>
      <c r="U82" s="276">
        <v>6.5860000000000003</v>
      </c>
      <c r="V82" s="276">
        <v>6.49</v>
      </c>
      <c r="W82" s="276">
        <v>6.3979999999999997</v>
      </c>
      <c r="X82" s="276">
        <v>6.3109999999999999</v>
      </c>
      <c r="Y82" s="276">
        <v>6.2229999999999999</v>
      </c>
      <c r="Z82" s="276">
        <v>6.1289999999999996</v>
      </c>
      <c r="AA82" s="276">
        <v>6.02</v>
      </c>
      <c r="AB82" s="276">
        <v>5.8940000000000001</v>
      </c>
      <c r="AC82" s="276">
        <v>5.7519999999999998</v>
      </c>
      <c r="AD82" s="276">
        <v>5.6</v>
      </c>
      <c r="AE82" s="276">
        <v>5.4459999999999997</v>
      </c>
      <c r="AF82" s="276">
        <v>5.2990000000000004</v>
      </c>
      <c r="AG82" s="276">
        <v>5.1669999999999998</v>
      </c>
      <c r="AH82" s="276">
        <v>5.0519999999999996</v>
      </c>
      <c r="AI82" s="276">
        <v>4.9580000000000002</v>
      </c>
      <c r="AJ82" s="276">
        <v>4.8819999999999997</v>
      </c>
      <c r="AK82" s="276">
        <v>4.82</v>
      </c>
      <c r="AL82" s="276">
        <v>4.766</v>
      </c>
      <c r="AM82" s="276">
        <v>4.7160000000000002</v>
      </c>
      <c r="AN82" s="276">
        <v>4.6639999999999997</v>
      </c>
      <c r="AO82" s="276">
        <v>4.6079999999999997</v>
      </c>
      <c r="AP82" s="276">
        <v>4.5439999999999996</v>
      </c>
      <c r="AQ82" s="276">
        <v>4.4710000000000001</v>
      </c>
      <c r="AR82" s="276">
        <v>4.3899999999999997</v>
      </c>
      <c r="AS82" s="276">
        <v>4.3</v>
      </c>
      <c r="AT82" s="276">
        <v>4.2039999999999997</v>
      </c>
      <c r="AU82" s="276">
        <v>4.1050000000000004</v>
      </c>
      <c r="AV82" s="276">
        <v>4.0069999999999997</v>
      </c>
      <c r="AW82" s="276">
        <v>3.9119999999999999</v>
      </c>
      <c r="AX82" s="276">
        <v>3.823</v>
      </c>
      <c r="AY82" s="276">
        <v>3.7389999999999999</v>
      </c>
      <c r="AZ82" s="276">
        <v>3.661</v>
      </c>
      <c r="BA82" s="276">
        <v>3.589</v>
      </c>
      <c r="BB82" s="276">
        <v>3.5219999999999998</v>
      </c>
      <c r="BC82" s="276">
        <v>3.46</v>
      </c>
      <c r="BD82" s="276">
        <v>3.4020000000000001</v>
      </c>
      <c r="BE82" s="276">
        <v>3.347</v>
      </c>
      <c r="BF82" s="276">
        <v>3.294</v>
      </c>
      <c r="BG82" s="276">
        <v>3.2429999999999999</v>
      </c>
      <c r="BH82" s="276">
        <v>3.194</v>
      </c>
    </row>
    <row r="83" spans="1:60" ht="15" x14ac:dyDescent="0.25">
      <c r="A83" s="276" t="s">
        <v>232</v>
      </c>
      <c r="B83" s="276" t="s">
        <v>233</v>
      </c>
      <c r="C83" s="276" t="s">
        <v>579</v>
      </c>
      <c r="D83" s="276" t="s">
        <v>580</v>
      </c>
      <c r="E83" s="276">
        <v>4.3840000000000003</v>
      </c>
      <c r="F83" s="276">
        <v>4.4619999999999997</v>
      </c>
      <c r="G83" s="276">
        <v>4.5410000000000004</v>
      </c>
      <c r="H83" s="276">
        <v>4.6189999999999998</v>
      </c>
      <c r="I83" s="276">
        <v>4.694</v>
      </c>
      <c r="J83" s="276">
        <v>4.766</v>
      </c>
      <c r="K83" s="276">
        <v>4.8339999999999996</v>
      </c>
      <c r="L83" s="276">
        <v>4.899</v>
      </c>
      <c r="M83" s="276">
        <v>4.9610000000000003</v>
      </c>
      <c r="N83" s="276">
        <v>5.0209999999999999</v>
      </c>
      <c r="O83" s="276">
        <v>5.0810000000000004</v>
      </c>
      <c r="P83" s="276">
        <v>5.1429999999999998</v>
      </c>
      <c r="Q83" s="276">
        <v>5.2080000000000002</v>
      </c>
      <c r="R83" s="276">
        <v>5.2750000000000004</v>
      </c>
      <c r="S83" s="276">
        <v>5.343</v>
      </c>
      <c r="T83" s="276">
        <v>5.4119999999999999</v>
      </c>
      <c r="U83" s="276">
        <v>5.48</v>
      </c>
      <c r="V83" s="276">
        <v>5.5430000000000001</v>
      </c>
      <c r="W83" s="276">
        <v>5.6</v>
      </c>
      <c r="X83" s="276">
        <v>5.6479999999999997</v>
      </c>
      <c r="Y83" s="276">
        <v>5.6840000000000002</v>
      </c>
      <c r="Z83" s="276">
        <v>5.7089999999999996</v>
      </c>
      <c r="AA83" s="276">
        <v>5.7220000000000004</v>
      </c>
      <c r="AB83" s="276">
        <v>5.7229999999999999</v>
      </c>
      <c r="AC83" s="276">
        <v>5.7119999999999997</v>
      </c>
      <c r="AD83" s="276">
        <v>5.6890000000000001</v>
      </c>
      <c r="AE83" s="276">
        <v>5.6539999999999999</v>
      </c>
      <c r="AF83" s="276">
        <v>5.609</v>
      </c>
      <c r="AG83" s="276">
        <v>5.5540000000000003</v>
      </c>
      <c r="AH83" s="276">
        <v>5.4909999999999997</v>
      </c>
      <c r="AI83" s="276">
        <v>5.4210000000000003</v>
      </c>
      <c r="AJ83" s="276">
        <v>5.3449999999999998</v>
      </c>
      <c r="AK83" s="276">
        <v>5.2629999999999999</v>
      </c>
      <c r="AL83" s="276">
        <v>5.1760000000000002</v>
      </c>
      <c r="AM83" s="276">
        <v>5.0869999999999997</v>
      </c>
      <c r="AN83" s="276">
        <v>4.9960000000000004</v>
      </c>
      <c r="AO83" s="276">
        <v>4.9029999999999996</v>
      </c>
      <c r="AP83" s="276">
        <v>4.8090000000000002</v>
      </c>
      <c r="AQ83" s="276">
        <v>4.7160000000000002</v>
      </c>
      <c r="AR83" s="276">
        <v>4.625</v>
      </c>
      <c r="AS83" s="276">
        <v>4.5389999999999997</v>
      </c>
      <c r="AT83" s="276">
        <v>4.46</v>
      </c>
      <c r="AU83" s="276">
        <v>4.3890000000000002</v>
      </c>
      <c r="AV83" s="276">
        <v>4.327</v>
      </c>
      <c r="AW83" s="276">
        <v>4.274</v>
      </c>
      <c r="AX83" s="276">
        <v>4.2300000000000004</v>
      </c>
      <c r="AY83" s="276">
        <v>4.194</v>
      </c>
      <c r="AZ83" s="276">
        <v>4.1639999999999997</v>
      </c>
      <c r="BA83" s="276">
        <v>4.1369999999999996</v>
      </c>
      <c r="BB83" s="276">
        <v>4.1120000000000001</v>
      </c>
      <c r="BC83" s="276">
        <v>4.0830000000000002</v>
      </c>
      <c r="BD83" s="276">
        <v>4.05</v>
      </c>
      <c r="BE83" s="276">
        <v>4.01</v>
      </c>
      <c r="BF83" s="276">
        <v>3.9630000000000001</v>
      </c>
      <c r="BG83" s="276">
        <v>3.91</v>
      </c>
      <c r="BH83" s="276">
        <v>3.85</v>
      </c>
    </row>
    <row r="84" spans="1:60" ht="15" x14ac:dyDescent="0.25">
      <c r="A84" s="276" t="s">
        <v>234</v>
      </c>
      <c r="B84" s="276" t="s">
        <v>235</v>
      </c>
      <c r="C84" s="276" t="s">
        <v>579</v>
      </c>
      <c r="D84" s="276" t="s">
        <v>580</v>
      </c>
      <c r="E84" s="276">
        <v>2.69</v>
      </c>
      <c r="F84" s="276">
        <v>2.78</v>
      </c>
      <c r="G84" s="276">
        <v>2.86</v>
      </c>
      <c r="H84" s="276">
        <v>2.88</v>
      </c>
      <c r="I84" s="276">
        <v>2.93</v>
      </c>
      <c r="J84" s="276">
        <v>2.86</v>
      </c>
      <c r="K84" s="276">
        <v>2.78</v>
      </c>
      <c r="L84" s="276">
        <v>2.68</v>
      </c>
      <c r="M84" s="276">
        <v>2.6</v>
      </c>
      <c r="N84" s="276">
        <v>2.5099999999999998</v>
      </c>
      <c r="O84" s="276">
        <v>2.44</v>
      </c>
      <c r="P84" s="276">
        <v>2.41</v>
      </c>
      <c r="Q84" s="276">
        <v>2.2000000000000002</v>
      </c>
      <c r="R84" s="276">
        <v>2.04</v>
      </c>
      <c r="S84" s="276">
        <v>1.92</v>
      </c>
      <c r="T84" s="276">
        <v>1.81</v>
      </c>
      <c r="U84" s="276">
        <v>1.74</v>
      </c>
      <c r="V84" s="276">
        <v>1.69</v>
      </c>
      <c r="W84" s="276">
        <v>1.75</v>
      </c>
      <c r="X84" s="276">
        <v>1.86</v>
      </c>
      <c r="Y84" s="276">
        <v>1.9</v>
      </c>
      <c r="Z84" s="276">
        <v>1.82</v>
      </c>
      <c r="AA84" s="276">
        <v>1.78</v>
      </c>
      <c r="AB84" s="276">
        <v>1.77</v>
      </c>
      <c r="AC84" s="276">
        <v>1.77</v>
      </c>
      <c r="AD84" s="276">
        <v>1.79</v>
      </c>
      <c r="AE84" s="276">
        <v>1.78</v>
      </c>
      <c r="AF84" s="276">
        <v>1.81</v>
      </c>
      <c r="AG84" s="276">
        <v>1.82</v>
      </c>
      <c r="AH84" s="276">
        <v>1.79</v>
      </c>
      <c r="AI84" s="276">
        <v>1.83</v>
      </c>
      <c r="AJ84" s="276">
        <v>1.82</v>
      </c>
      <c r="AK84" s="276">
        <v>1.79</v>
      </c>
      <c r="AL84" s="276">
        <v>1.76</v>
      </c>
      <c r="AM84" s="276">
        <v>1.74</v>
      </c>
      <c r="AN84" s="276">
        <v>1.71</v>
      </c>
      <c r="AO84" s="276">
        <v>1.73</v>
      </c>
      <c r="AP84" s="276">
        <v>1.72</v>
      </c>
      <c r="AQ84" s="276">
        <v>1.71</v>
      </c>
      <c r="AR84" s="276">
        <v>1.68</v>
      </c>
      <c r="AS84" s="276">
        <v>1.64</v>
      </c>
      <c r="AT84" s="276">
        <v>1.63</v>
      </c>
      <c r="AU84" s="276">
        <v>1.63</v>
      </c>
      <c r="AV84" s="276">
        <v>1.7</v>
      </c>
      <c r="AW84" s="276">
        <v>1.75</v>
      </c>
      <c r="AX84" s="276">
        <v>1.76</v>
      </c>
      <c r="AY84" s="276">
        <v>1.82</v>
      </c>
      <c r="AZ84" s="276">
        <v>1.86</v>
      </c>
      <c r="BA84" s="276">
        <v>1.91</v>
      </c>
      <c r="BB84" s="276">
        <v>1.89</v>
      </c>
      <c r="BC84" s="276">
        <v>1.92</v>
      </c>
      <c r="BD84" s="276">
        <v>1.91</v>
      </c>
      <c r="BE84" s="276">
        <v>1.92</v>
      </c>
      <c r="BF84" s="276">
        <v>1.83</v>
      </c>
      <c r="BG84" s="276">
        <v>1.81</v>
      </c>
      <c r="BH84" s="276">
        <v>1.81</v>
      </c>
    </row>
    <row r="85" spans="1:60" ht="15" x14ac:dyDescent="0.25">
      <c r="A85" s="276" t="s">
        <v>236</v>
      </c>
      <c r="B85" s="276" t="s">
        <v>237</v>
      </c>
      <c r="C85" s="276" t="s">
        <v>579</v>
      </c>
      <c r="D85" s="276" t="s">
        <v>580</v>
      </c>
      <c r="E85" s="276">
        <v>2.9420000000000002</v>
      </c>
      <c r="F85" s="276">
        <v>2.9430000000000001</v>
      </c>
      <c r="G85" s="276">
        <v>2.9369999999999998</v>
      </c>
      <c r="H85" s="276">
        <v>2.9239999999999999</v>
      </c>
      <c r="I85" s="276">
        <v>2.9060000000000001</v>
      </c>
      <c r="J85" s="276">
        <v>2.8820000000000001</v>
      </c>
      <c r="K85" s="276">
        <v>2.8540000000000001</v>
      </c>
      <c r="L85" s="276">
        <v>2.8210000000000002</v>
      </c>
      <c r="M85" s="276">
        <v>2.7850000000000001</v>
      </c>
      <c r="N85" s="276">
        <v>2.7469999999999999</v>
      </c>
      <c r="O85" s="276">
        <v>2.7069999999999999</v>
      </c>
      <c r="P85" s="276">
        <v>2.665</v>
      </c>
      <c r="Q85" s="276">
        <v>2.6219999999999999</v>
      </c>
      <c r="R85" s="276">
        <v>2.577</v>
      </c>
      <c r="S85" s="276">
        <v>2.5329999999999999</v>
      </c>
      <c r="T85" s="276">
        <v>2.4889999999999999</v>
      </c>
      <c r="U85" s="276">
        <v>2.448</v>
      </c>
      <c r="V85" s="276">
        <v>2.4089999999999998</v>
      </c>
      <c r="W85" s="276">
        <v>2.3730000000000002</v>
      </c>
      <c r="X85" s="276">
        <v>2.3410000000000002</v>
      </c>
      <c r="Y85" s="276">
        <v>2.3140000000000001</v>
      </c>
      <c r="Z85" s="276">
        <v>2.2959999999999998</v>
      </c>
      <c r="AA85" s="276">
        <v>2.2839999999999998</v>
      </c>
      <c r="AB85" s="276">
        <v>2.2770000000000001</v>
      </c>
      <c r="AC85" s="276">
        <v>2.2749999999999999</v>
      </c>
      <c r="AD85" s="276">
        <v>2.2730000000000001</v>
      </c>
      <c r="AE85" s="276">
        <v>2.2690000000000001</v>
      </c>
      <c r="AF85" s="276">
        <v>2.2599999999999998</v>
      </c>
      <c r="AG85" s="276">
        <v>2.2429999999999999</v>
      </c>
      <c r="AH85" s="276">
        <v>2.2170000000000001</v>
      </c>
      <c r="AI85" s="276">
        <v>2.1800000000000002</v>
      </c>
      <c r="AJ85" s="276">
        <v>2.1320000000000001</v>
      </c>
      <c r="AK85" s="276">
        <v>2.0760000000000001</v>
      </c>
      <c r="AL85" s="276">
        <v>2.0129999999999999</v>
      </c>
      <c r="AM85" s="276">
        <v>1.946</v>
      </c>
      <c r="AN85" s="276">
        <v>1.879</v>
      </c>
      <c r="AO85" s="276">
        <v>1.8120000000000001</v>
      </c>
      <c r="AP85" s="276">
        <v>1.7490000000000001</v>
      </c>
      <c r="AQ85" s="276">
        <v>1.6919999999999999</v>
      </c>
      <c r="AR85" s="276">
        <v>1.643</v>
      </c>
      <c r="AS85" s="276">
        <v>1.6080000000000001</v>
      </c>
      <c r="AT85" s="276">
        <v>1.589</v>
      </c>
      <c r="AU85" s="276">
        <v>1.5860000000000001</v>
      </c>
      <c r="AV85" s="276">
        <v>1.599</v>
      </c>
      <c r="AW85" s="276">
        <v>1.625</v>
      </c>
      <c r="AX85" s="276">
        <v>1.6639999999999999</v>
      </c>
      <c r="AY85" s="276">
        <v>1.712</v>
      </c>
      <c r="AZ85" s="276">
        <v>1.766</v>
      </c>
      <c r="BA85" s="276">
        <v>1.821</v>
      </c>
      <c r="BB85" s="276">
        <v>1.873</v>
      </c>
      <c r="BC85" s="276">
        <v>1.9179999999999999</v>
      </c>
      <c r="BD85" s="276">
        <v>1.954</v>
      </c>
      <c r="BE85" s="276">
        <v>1.98</v>
      </c>
      <c r="BF85" s="276">
        <v>1.996</v>
      </c>
      <c r="BG85" s="276">
        <v>2.0030000000000001</v>
      </c>
      <c r="BH85" s="276">
        <v>2.0030000000000001</v>
      </c>
    </row>
    <row r="86" spans="1:60" ht="15" x14ac:dyDescent="0.25">
      <c r="A86" s="276" t="s">
        <v>238</v>
      </c>
      <c r="B86" s="276" t="s">
        <v>239</v>
      </c>
      <c r="C86" s="276" t="s">
        <v>579</v>
      </c>
      <c r="D86" s="276" t="s">
        <v>580</v>
      </c>
      <c r="E86" s="276">
        <v>6.7489999999999997</v>
      </c>
      <c r="F86" s="276">
        <v>6.7889999999999997</v>
      </c>
      <c r="G86" s="276">
        <v>6.827</v>
      </c>
      <c r="H86" s="276">
        <v>6.8620000000000001</v>
      </c>
      <c r="I86" s="276">
        <v>6.8929999999999998</v>
      </c>
      <c r="J86" s="276">
        <v>6.9180000000000001</v>
      </c>
      <c r="K86" s="276">
        <v>6.9370000000000003</v>
      </c>
      <c r="L86" s="276">
        <v>6.95</v>
      </c>
      <c r="M86" s="276">
        <v>6.9569999999999999</v>
      </c>
      <c r="N86" s="276">
        <v>6.9569999999999999</v>
      </c>
      <c r="O86" s="276">
        <v>6.95</v>
      </c>
      <c r="P86" s="276">
        <v>6.9359999999999999</v>
      </c>
      <c r="Q86" s="276">
        <v>6.915</v>
      </c>
      <c r="R86" s="276">
        <v>6.8879999999999999</v>
      </c>
      <c r="S86" s="276">
        <v>6.8550000000000004</v>
      </c>
      <c r="T86" s="276">
        <v>6.8150000000000004</v>
      </c>
      <c r="U86" s="276">
        <v>6.7709999999999999</v>
      </c>
      <c r="V86" s="276">
        <v>6.7210000000000001</v>
      </c>
      <c r="W86" s="276">
        <v>6.665</v>
      </c>
      <c r="X86" s="276">
        <v>6.6050000000000004</v>
      </c>
      <c r="Y86" s="276">
        <v>6.5389999999999997</v>
      </c>
      <c r="Z86" s="276">
        <v>6.468</v>
      </c>
      <c r="AA86" s="276">
        <v>6.3920000000000003</v>
      </c>
      <c r="AB86" s="276">
        <v>6.31</v>
      </c>
      <c r="AC86" s="276">
        <v>6.2229999999999999</v>
      </c>
      <c r="AD86" s="276">
        <v>6.1310000000000002</v>
      </c>
      <c r="AE86" s="276">
        <v>6.032</v>
      </c>
      <c r="AF86" s="276">
        <v>5.9279999999999999</v>
      </c>
      <c r="AG86" s="276">
        <v>5.82</v>
      </c>
      <c r="AH86" s="276">
        <v>5.71</v>
      </c>
      <c r="AI86" s="276">
        <v>5.6020000000000003</v>
      </c>
      <c r="AJ86" s="276">
        <v>5.4989999999999997</v>
      </c>
      <c r="AK86" s="276">
        <v>5.4029999999999996</v>
      </c>
      <c r="AL86" s="276">
        <v>5.3170000000000002</v>
      </c>
      <c r="AM86" s="276">
        <v>5.2389999999999999</v>
      </c>
      <c r="AN86" s="276">
        <v>5.1680000000000001</v>
      </c>
      <c r="AO86" s="276">
        <v>5.1020000000000003</v>
      </c>
      <c r="AP86" s="276">
        <v>5.0359999999999996</v>
      </c>
      <c r="AQ86" s="276">
        <v>4.9690000000000003</v>
      </c>
      <c r="AR86" s="276">
        <v>4.899</v>
      </c>
      <c r="AS86" s="276">
        <v>4.8259999999999996</v>
      </c>
      <c r="AT86" s="276">
        <v>4.7530000000000001</v>
      </c>
      <c r="AU86" s="276">
        <v>4.681</v>
      </c>
      <c r="AV86" s="276">
        <v>4.6120000000000001</v>
      </c>
      <c r="AW86" s="276">
        <v>4.548</v>
      </c>
      <c r="AX86" s="276">
        <v>4.49</v>
      </c>
      <c r="AY86" s="276">
        <v>4.4379999999999997</v>
      </c>
      <c r="AZ86" s="276">
        <v>4.3920000000000003</v>
      </c>
      <c r="BA86" s="276">
        <v>4.3499999999999996</v>
      </c>
      <c r="BB86" s="276">
        <v>4.3109999999999999</v>
      </c>
      <c r="BC86" s="276">
        <v>4.2729999999999997</v>
      </c>
      <c r="BD86" s="276">
        <v>4.234</v>
      </c>
      <c r="BE86" s="276">
        <v>4.1920000000000002</v>
      </c>
      <c r="BF86" s="276">
        <v>4.1459999999999999</v>
      </c>
      <c r="BG86" s="276">
        <v>4.0960000000000001</v>
      </c>
      <c r="BH86" s="276">
        <v>4.0419999999999998</v>
      </c>
    </row>
    <row r="87" spans="1:60" ht="15" x14ac:dyDescent="0.25">
      <c r="A87" s="276" t="s">
        <v>595</v>
      </c>
      <c r="B87" s="276" t="s">
        <v>596</v>
      </c>
      <c r="C87" s="276" t="s">
        <v>579</v>
      </c>
      <c r="D87" s="276" t="s">
        <v>580</v>
      </c>
      <c r="E87" s="276"/>
      <c r="F87" s="276"/>
      <c r="G87" s="276"/>
      <c r="H87" s="276"/>
      <c r="I87" s="276"/>
      <c r="J87" s="276"/>
      <c r="K87" s="276"/>
      <c r="L87" s="276"/>
      <c r="M87" s="276"/>
      <c r="N87" s="276"/>
      <c r="O87" s="276"/>
      <c r="P87" s="276"/>
      <c r="Q87" s="276"/>
      <c r="R87" s="276"/>
      <c r="S87" s="276"/>
      <c r="T87" s="276"/>
      <c r="U87" s="276"/>
      <c r="V87" s="276"/>
      <c r="W87" s="276"/>
      <c r="X87" s="276"/>
      <c r="Y87" s="276"/>
      <c r="Z87" s="276"/>
      <c r="AA87" s="276"/>
      <c r="AB87" s="276"/>
      <c r="AC87" s="276"/>
      <c r="AD87" s="276"/>
      <c r="AE87" s="276"/>
      <c r="AF87" s="276"/>
      <c r="AG87" s="276"/>
      <c r="AH87" s="276"/>
      <c r="AI87" s="276"/>
      <c r="AJ87" s="276"/>
      <c r="AK87" s="276"/>
      <c r="AL87" s="276"/>
      <c r="AM87" s="276"/>
      <c r="AN87" s="276"/>
      <c r="AO87" s="276"/>
      <c r="AP87" s="276"/>
      <c r="AQ87" s="276"/>
      <c r="AR87" s="276"/>
      <c r="AS87" s="276"/>
      <c r="AT87" s="276"/>
      <c r="AU87" s="276"/>
      <c r="AV87" s="276"/>
      <c r="AW87" s="276"/>
      <c r="AX87" s="276"/>
      <c r="AY87" s="276"/>
      <c r="AZ87" s="276"/>
      <c r="BA87" s="276"/>
      <c r="BB87" s="276"/>
      <c r="BC87" s="276"/>
      <c r="BD87" s="276"/>
      <c r="BE87" s="276"/>
      <c r="BF87" s="276"/>
      <c r="BG87" s="276"/>
      <c r="BH87" s="276"/>
    </row>
    <row r="88" spans="1:60" ht="15" x14ac:dyDescent="0.25">
      <c r="A88" s="276" t="s">
        <v>240</v>
      </c>
      <c r="B88" s="276" t="s">
        <v>241</v>
      </c>
      <c r="C88" s="276" t="s">
        <v>579</v>
      </c>
      <c r="D88" s="276" t="s">
        <v>580</v>
      </c>
      <c r="E88" s="276">
        <v>6.1139999999999999</v>
      </c>
      <c r="F88" s="276">
        <v>6.1269999999999998</v>
      </c>
      <c r="G88" s="276">
        <v>6.1379999999999999</v>
      </c>
      <c r="H88" s="276">
        <v>6.1470000000000002</v>
      </c>
      <c r="I88" s="276">
        <v>6.1539999999999999</v>
      </c>
      <c r="J88" s="276">
        <v>6.16</v>
      </c>
      <c r="K88" s="276">
        <v>6.1680000000000001</v>
      </c>
      <c r="L88" s="276">
        <v>6.1769999999999996</v>
      </c>
      <c r="M88" s="276">
        <v>6.1890000000000001</v>
      </c>
      <c r="N88" s="276">
        <v>6.2050000000000001</v>
      </c>
      <c r="O88" s="276">
        <v>6.2249999999999996</v>
      </c>
      <c r="P88" s="276">
        <v>6.2489999999999997</v>
      </c>
      <c r="Q88" s="276">
        <v>6.2770000000000001</v>
      </c>
      <c r="R88" s="276">
        <v>6.306</v>
      </c>
      <c r="S88" s="276">
        <v>6.3369999999999997</v>
      </c>
      <c r="T88" s="276">
        <v>6.3689999999999998</v>
      </c>
      <c r="U88" s="276">
        <v>6.4020000000000001</v>
      </c>
      <c r="V88" s="276">
        <v>6.4359999999999999</v>
      </c>
      <c r="W88" s="276">
        <v>6.468</v>
      </c>
      <c r="X88" s="276">
        <v>6.5</v>
      </c>
      <c r="Y88" s="276">
        <v>6.5289999999999999</v>
      </c>
      <c r="Z88" s="276">
        <v>6.5570000000000004</v>
      </c>
      <c r="AA88" s="276">
        <v>6.5810000000000004</v>
      </c>
      <c r="AB88" s="276">
        <v>6.6020000000000003</v>
      </c>
      <c r="AC88" s="276">
        <v>6.6189999999999998</v>
      </c>
      <c r="AD88" s="276">
        <v>6.6310000000000002</v>
      </c>
      <c r="AE88" s="276">
        <v>6.6369999999999996</v>
      </c>
      <c r="AF88" s="276">
        <v>6.6369999999999996</v>
      </c>
      <c r="AG88" s="276">
        <v>6.6310000000000002</v>
      </c>
      <c r="AH88" s="276">
        <v>6.6180000000000003</v>
      </c>
      <c r="AI88" s="276">
        <v>6.5979999999999999</v>
      </c>
      <c r="AJ88" s="276">
        <v>6.57</v>
      </c>
      <c r="AK88" s="276">
        <v>6.5350000000000001</v>
      </c>
      <c r="AL88" s="276">
        <v>6.4930000000000003</v>
      </c>
      <c r="AM88" s="276">
        <v>6.444</v>
      </c>
      <c r="AN88" s="276">
        <v>6.391</v>
      </c>
      <c r="AO88" s="276">
        <v>6.3339999999999996</v>
      </c>
      <c r="AP88" s="276">
        <v>6.2729999999999997</v>
      </c>
      <c r="AQ88" s="276">
        <v>6.2110000000000003</v>
      </c>
      <c r="AR88" s="276">
        <v>6.1470000000000002</v>
      </c>
      <c r="AS88" s="276">
        <v>6.0819999999999999</v>
      </c>
      <c r="AT88" s="276">
        <v>6.0149999999999997</v>
      </c>
      <c r="AU88" s="276">
        <v>5.9470000000000001</v>
      </c>
      <c r="AV88" s="276">
        <v>5.8769999999999998</v>
      </c>
      <c r="AW88" s="276">
        <v>5.8040000000000003</v>
      </c>
      <c r="AX88" s="276">
        <v>5.7290000000000001</v>
      </c>
      <c r="AY88" s="276">
        <v>5.6529999999999996</v>
      </c>
      <c r="AZ88" s="276">
        <v>5.5750000000000002</v>
      </c>
      <c r="BA88" s="276">
        <v>5.4960000000000004</v>
      </c>
      <c r="BB88" s="276">
        <v>5.4169999999999998</v>
      </c>
      <c r="BC88" s="276">
        <v>5.3360000000000003</v>
      </c>
      <c r="BD88" s="276">
        <v>5.2560000000000002</v>
      </c>
      <c r="BE88" s="276">
        <v>5.1749999999999998</v>
      </c>
      <c r="BF88" s="276">
        <v>5.0940000000000003</v>
      </c>
      <c r="BG88" s="276">
        <v>5.0140000000000002</v>
      </c>
      <c r="BH88" s="276">
        <v>4.9340000000000002</v>
      </c>
    </row>
    <row r="89" spans="1:60" ht="15" x14ac:dyDescent="0.25">
      <c r="A89" s="276" t="s">
        <v>242</v>
      </c>
      <c r="B89" s="276" t="s">
        <v>243</v>
      </c>
      <c r="C89" s="276" t="s">
        <v>579</v>
      </c>
      <c r="D89" s="276" t="s">
        <v>580</v>
      </c>
      <c r="E89" s="276">
        <v>5.5730000000000004</v>
      </c>
      <c r="F89" s="276">
        <v>5.6210000000000004</v>
      </c>
      <c r="G89" s="276">
        <v>5.6719999999999997</v>
      </c>
      <c r="H89" s="276">
        <v>5.7229999999999999</v>
      </c>
      <c r="I89" s="276">
        <v>5.7759999999999998</v>
      </c>
      <c r="J89" s="276">
        <v>5.83</v>
      </c>
      <c r="K89" s="276">
        <v>5.8840000000000003</v>
      </c>
      <c r="L89" s="276">
        <v>5.9379999999999997</v>
      </c>
      <c r="M89" s="276">
        <v>5.9909999999999997</v>
      </c>
      <c r="N89" s="276">
        <v>6.0430000000000001</v>
      </c>
      <c r="O89" s="276">
        <v>6.093</v>
      </c>
      <c r="P89" s="276">
        <v>6.141</v>
      </c>
      <c r="Q89" s="276">
        <v>6.1849999999999996</v>
      </c>
      <c r="R89" s="276">
        <v>6.226</v>
      </c>
      <c r="S89" s="276">
        <v>6.2619999999999996</v>
      </c>
      <c r="T89" s="276">
        <v>6.2930000000000001</v>
      </c>
      <c r="U89" s="276">
        <v>6.3159999999999998</v>
      </c>
      <c r="V89" s="276">
        <v>6.3330000000000002</v>
      </c>
      <c r="W89" s="276">
        <v>6.3419999999999996</v>
      </c>
      <c r="X89" s="276">
        <v>6.343</v>
      </c>
      <c r="Y89" s="276">
        <v>6.3369999999999997</v>
      </c>
      <c r="Z89" s="276">
        <v>6.3230000000000004</v>
      </c>
      <c r="AA89" s="276">
        <v>6.3029999999999999</v>
      </c>
      <c r="AB89" s="276">
        <v>6.2770000000000001</v>
      </c>
      <c r="AC89" s="276">
        <v>6.2480000000000002</v>
      </c>
      <c r="AD89" s="276">
        <v>6.2190000000000003</v>
      </c>
      <c r="AE89" s="276">
        <v>6.19</v>
      </c>
      <c r="AF89" s="276">
        <v>6.1639999999999997</v>
      </c>
      <c r="AG89" s="276">
        <v>6.141</v>
      </c>
      <c r="AH89" s="276">
        <v>6.1219999999999999</v>
      </c>
      <c r="AI89" s="276">
        <v>6.1070000000000002</v>
      </c>
      <c r="AJ89" s="276">
        <v>6.0940000000000003</v>
      </c>
      <c r="AK89" s="276">
        <v>6.0819999999999999</v>
      </c>
      <c r="AL89" s="276">
        <v>6.069</v>
      </c>
      <c r="AM89" s="276">
        <v>6.0540000000000003</v>
      </c>
      <c r="AN89" s="276">
        <v>6.0380000000000003</v>
      </c>
      <c r="AO89" s="276">
        <v>6.0209999999999999</v>
      </c>
      <c r="AP89" s="276">
        <v>6.0019999999999998</v>
      </c>
      <c r="AQ89" s="276">
        <v>5.984</v>
      </c>
      <c r="AR89" s="276">
        <v>5.9660000000000002</v>
      </c>
      <c r="AS89" s="276">
        <v>5.9470000000000001</v>
      </c>
      <c r="AT89" s="276">
        <v>5.9269999999999996</v>
      </c>
      <c r="AU89" s="276">
        <v>5.9059999999999997</v>
      </c>
      <c r="AV89" s="276">
        <v>5.8840000000000003</v>
      </c>
      <c r="AW89" s="276">
        <v>5.86</v>
      </c>
      <c r="AX89" s="276">
        <v>5.835</v>
      </c>
      <c r="AY89" s="276">
        <v>5.81</v>
      </c>
      <c r="AZ89" s="276">
        <v>5.7850000000000001</v>
      </c>
      <c r="BA89" s="276">
        <v>5.76</v>
      </c>
      <c r="BB89" s="276">
        <v>5.7350000000000003</v>
      </c>
      <c r="BC89" s="276">
        <v>5.7069999999999999</v>
      </c>
      <c r="BD89" s="276">
        <v>5.6760000000000002</v>
      </c>
      <c r="BE89" s="276">
        <v>5.6379999999999999</v>
      </c>
      <c r="BF89" s="276">
        <v>5.5949999999999998</v>
      </c>
      <c r="BG89" s="276">
        <v>5.5439999999999996</v>
      </c>
      <c r="BH89" s="276">
        <v>5.4880000000000004</v>
      </c>
    </row>
    <row r="90" spans="1:60" ht="15" x14ac:dyDescent="0.25">
      <c r="A90" s="276" t="s">
        <v>244</v>
      </c>
      <c r="B90" s="276" t="s">
        <v>245</v>
      </c>
      <c r="C90" s="276" t="s">
        <v>579</v>
      </c>
      <c r="D90" s="276" t="s">
        <v>580</v>
      </c>
      <c r="E90" s="276">
        <v>5.9210000000000003</v>
      </c>
      <c r="F90" s="276">
        <v>5.931</v>
      </c>
      <c r="G90" s="276">
        <v>5.9409999999999998</v>
      </c>
      <c r="H90" s="276">
        <v>5.9509999999999996</v>
      </c>
      <c r="I90" s="276">
        <v>5.9610000000000003</v>
      </c>
      <c r="J90" s="276">
        <v>5.9710000000000001</v>
      </c>
      <c r="K90" s="276">
        <v>5.9820000000000002</v>
      </c>
      <c r="L90" s="276">
        <v>5.9939999999999998</v>
      </c>
      <c r="M90" s="276">
        <v>6.008</v>
      </c>
      <c r="N90" s="276">
        <v>6.024</v>
      </c>
      <c r="O90" s="276">
        <v>6.0410000000000004</v>
      </c>
      <c r="P90" s="276">
        <v>6.06</v>
      </c>
      <c r="Q90" s="276">
        <v>6.0780000000000003</v>
      </c>
      <c r="R90" s="276">
        <v>6.0979999999999999</v>
      </c>
      <c r="S90" s="276">
        <v>6.12</v>
      </c>
      <c r="T90" s="276">
        <v>6.15</v>
      </c>
      <c r="U90" s="276">
        <v>6.1920000000000002</v>
      </c>
      <c r="V90" s="276">
        <v>6.2489999999999997</v>
      </c>
      <c r="W90" s="276">
        <v>6.32</v>
      </c>
      <c r="X90" s="276">
        <v>6.4009999999999998</v>
      </c>
      <c r="Y90" s="276">
        <v>6.4870000000000001</v>
      </c>
      <c r="Z90" s="276">
        <v>6.569</v>
      </c>
      <c r="AA90" s="276">
        <v>6.64</v>
      </c>
      <c r="AB90" s="276">
        <v>6.694</v>
      </c>
      <c r="AC90" s="276">
        <v>6.7270000000000003</v>
      </c>
      <c r="AD90" s="276">
        <v>6.7389999999999999</v>
      </c>
      <c r="AE90" s="276">
        <v>6.734</v>
      </c>
      <c r="AF90" s="276">
        <v>6.7169999999999996</v>
      </c>
      <c r="AG90" s="276">
        <v>6.6929999999999996</v>
      </c>
      <c r="AH90" s="276">
        <v>6.6630000000000003</v>
      </c>
      <c r="AI90" s="276">
        <v>6.6269999999999998</v>
      </c>
      <c r="AJ90" s="276">
        <v>6.5819999999999999</v>
      </c>
      <c r="AK90" s="276">
        <v>6.5259999999999998</v>
      </c>
      <c r="AL90" s="276">
        <v>6.4580000000000002</v>
      </c>
      <c r="AM90" s="276">
        <v>6.3810000000000002</v>
      </c>
      <c r="AN90" s="276">
        <v>6.2939999999999996</v>
      </c>
      <c r="AO90" s="276">
        <v>6.2009999999999996</v>
      </c>
      <c r="AP90" s="276">
        <v>6.1050000000000004</v>
      </c>
      <c r="AQ90" s="276">
        <v>6.0090000000000003</v>
      </c>
      <c r="AR90" s="276">
        <v>5.9130000000000003</v>
      </c>
      <c r="AS90" s="276">
        <v>5.82</v>
      </c>
      <c r="AT90" s="276">
        <v>5.73</v>
      </c>
      <c r="AU90" s="276">
        <v>5.641</v>
      </c>
      <c r="AV90" s="276">
        <v>5.5549999999999997</v>
      </c>
      <c r="AW90" s="276">
        <v>5.47</v>
      </c>
      <c r="AX90" s="276">
        <v>5.3890000000000002</v>
      </c>
      <c r="AY90" s="276">
        <v>5.3120000000000003</v>
      </c>
      <c r="AZ90" s="276">
        <v>5.2409999999999997</v>
      </c>
      <c r="BA90" s="276">
        <v>5.1740000000000004</v>
      </c>
      <c r="BB90" s="276">
        <v>5.1100000000000003</v>
      </c>
      <c r="BC90" s="276">
        <v>5.0490000000000004</v>
      </c>
      <c r="BD90" s="276">
        <v>4.9870000000000001</v>
      </c>
      <c r="BE90" s="276">
        <v>4.923</v>
      </c>
      <c r="BF90" s="276">
        <v>4.8550000000000004</v>
      </c>
      <c r="BG90" s="276">
        <v>4.7839999999999998</v>
      </c>
      <c r="BH90" s="276">
        <v>4.71</v>
      </c>
    </row>
    <row r="91" spans="1:60" ht="15" x14ac:dyDescent="0.25">
      <c r="A91" s="276" t="s">
        <v>246</v>
      </c>
      <c r="B91" s="276" t="s">
        <v>247</v>
      </c>
      <c r="C91" s="276" t="s">
        <v>579</v>
      </c>
      <c r="D91" s="276" t="s">
        <v>580</v>
      </c>
      <c r="E91" s="276">
        <v>5.6529999999999996</v>
      </c>
      <c r="F91" s="276">
        <v>5.6609999999999996</v>
      </c>
      <c r="G91" s="276">
        <v>5.673</v>
      </c>
      <c r="H91" s="276">
        <v>5.69</v>
      </c>
      <c r="I91" s="276">
        <v>5.7110000000000003</v>
      </c>
      <c r="J91" s="276">
        <v>5.734</v>
      </c>
      <c r="K91" s="276">
        <v>5.7560000000000002</v>
      </c>
      <c r="L91" s="276">
        <v>5.7759999999999998</v>
      </c>
      <c r="M91" s="276">
        <v>5.7910000000000004</v>
      </c>
      <c r="N91" s="276">
        <v>5.8019999999999996</v>
      </c>
      <c r="O91" s="276">
        <v>5.8079999999999998</v>
      </c>
      <c r="P91" s="276">
        <v>5.8079999999999998</v>
      </c>
      <c r="Q91" s="276">
        <v>5.8049999999999997</v>
      </c>
      <c r="R91" s="276">
        <v>5.8</v>
      </c>
      <c r="S91" s="276">
        <v>5.7949999999999999</v>
      </c>
      <c r="T91" s="276">
        <v>5.7910000000000004</v>
      </c>
      <c r="U91" s="276">
        <v>5.7910000000000004</v>
      </c>
      <c r="V91" s="276">
        <v>5.7949999999999999</v>
      </c>
      <c r="W91" s="276">
        <v>5.8040000000000003</v>
      </c>
      <c r="X91" s="276">
        <v>5.8170000000000002</v>
      </c>
      <c r="Y91" s="276">
        <v>5.835</v>
      </c>
      <c r="Z91" s="276">
        <v>5.8559999999999999</v>
      </c>
      <c r="AA91" s="276">
        <v>5.88</v>
      </c>
      <c r="AB91" s="276">
        <v>5.9029999999999996</v>
      </c>
      <c r="AC91" s="276">
        <v>5.9260000000000002</v>
      </c>
      <c r="AD91" s="276">
        <v>5.9459999999999997</v>
      </c>
      <c r="AE91" s="276">
        <v>5.9619999999999997</v>
      </c>
      <c r="AF91" s="276">
        <v>5.9740000000000002</v>
      </c>
      <c r="AG91" s="276">
        <v>5.9820000000000002</v>
      </c>
      <c r="AH91" s="276">
        <v>5.9859999999999998</v>
      </c>
      <c r="AI91" s="276">
        <v>5.9870000000000001</v>
      </c>
      <c r="AJ91" s="276">
        <v>5.9850000000000003</v>
      </c>
      <c r="AK91" s="276">
        <v>5.984</v>
      </c>
      <c r="AL91" s="276">
        <v>5.9809999999999999</v>
      </c>
      <c r="AM91" s="276">
        <v>5.9779999999999998</v>
      </c>
      <c r="AN91" s="276">
        <v>5.9710000000000001</v>
      </c>
      <c r="AO91" s="276">
        <v>5.96</v>
      </c>
      <c r="AP91" s="276">
        <v>5.9409999999999998</v>
      </c>
      <c r="AQ91" s="276">
        <v>5.9139999999999997</v>
      </c>
      <c r="AR91" s="276">
        <v>5.8780000000000001</v>
      </c>
      <c r="AS91" s="276">
        <v>5.8339999999999996</v>
      </c>
      <c r="AT91" s="276">
        <v>5.7850000000000001</v>
      </c>
      <c r="AU91" s="276">
        <v>5.7309999999999999</v>
      </c>
      <c r="AV91" s="276">
        <v>5.6749999999999998</v>
      </c>
      <c r="AW91" s="276">
        <v>5.6180000000000003</v>
      </c>
      <c r="AX91" s="276">
        <v>5.5590000000000002</v>
      </c>
      <c r="AY91" s="276">
        <v>5.4980000000000002</v>
      </c>
      <c r="AZ91" s="276">
        <v>5.4329999999999998</v>
      </c>
      <c r="BA91" s="276">
        <v>5.3630000000000004</v>
      </c>
      <c r="BB91" s="276">
        <v>5.2880000000000003</v>
      </c>
      <c r="BC91" s="276">
        <v>5.2089999999999996</v>
      </c>
      <c r="BD91" s="276">
        <v>5.1260000000000003</v>
      </c>
      <c r="BE91" s="276">
        <v>5.04</v>
      </c>
      <c r="BF91" s="276">
        <v>4.952</v>
      </c>
      <c r="BG91" s="276">
        <v>4.8639999999999999</v>
      </c>
      <c r="BH91" s="276">
        <v>4.7750000000000004</v>
      </c>
    </row>
    <row r="92" spans="1:60" ht="15" x14ac:dyDescent="0.25">
      <c r="A92" s="276" t="s">
        <v>248</v>
      </c>
      <c r="B92" s="276" t="s">
        <v>249</v>
      </c>
      <c r="C92" s="276" t="s">
        <v>579</v>
      </c>
      <c r="D92" s="276" t="s">
        <v>580</v>
      </c>
      <c r="E92" s="276">
        <v>2.23</v>
      </c>
      <c r="F92" s="276">
        <v>2.13</v>
      </c>
      <c r="G92" s="276">
        <v>2.16</v>
      </c>
      <c r="H92" s="276">
        <v>2.14</v>
      </c>
      <c r="I92" s="276">
        <v>2.2400000000000002</v>
      </c>
      <c r="J92" s="276">
        <v>2.25</v>
      </c>
      <c r="K92" s="276">
        <v>2.3199999999999998</v>
      </c>
      <c r="L92" s="276">
        <v>2.4500000000000002</v>
      </c>
      <c r="M92" s="276">
        <v>2.42</v>
      </c>
      <c r="N92" s="276">
        <v>2.36</v>
      </c>
      <c r="O92" s="276">
        <v>2.4</v>
      </c>
      <c r="P92" s="276">
        <v>2.3199999999999998</v>
      </c>
      <c r="Q92" s="276">
        <v>2.3199999999999998</v>
      </c>
      <c r="R92" s="276">
        <v>2.27</v>
      </c>
      <c r="S92" s="276">
        <v>2.38</v>
      </c>
      <c r="T92" s="276">
        <v>2.33</v>
      </c>
      <c r="U92" s="276">
        <v>2.35</v>
      </c>
      <c r="V92" s="276">
        <v>2.27</v>
      </c>
      <c r="W92" s="276">
        <v>2.2799999999999998</v>
      </c>
      <c r="X92" s="276">
        <v>2.2599999999999998</v>
      </c>
      <c r="Y92" s="276">
        <v>2.23</v>
      </c>
      <c r="Z92" s="276">
        <v>2.09</v>
      </c>
      <c r="AA92" s="276">
        <v>2.0299999999999998</v>
      </c>
      <c r="AB92" s="276">
        <v>1.94</v>
      </c>
      <c r="AC92" s="276">
        <v>1.83</v>
      </c>
      <c r="AD92" s="276">
        <v>1.67</v>
      </c>
      <c r="AE92" s="276">
        <v>1.6</v>
      </c>
      <c r="AF92" s="276">
        <v>1.5</v>
      </c>
      <c r="AG92" s="276">
        <v>1.5</v>
      </c>
      <c r="AH92" s="276">
        <v>1.4</v>
      </c>
      <c r="AI92" s="276">
        <v>1.39</v>
      </c>
      <c r="AJ92" s="276">
        <v>1.37</v>
      </c>
      <c r="AK92" s="276">
        <v>1.36</v>
      </c>
      <c r="AL92" s="276">
        <v>1.32</v>
      </c>
      <c r="AM92" s="276">
        <v>1.33</v>
      </c>
      <c r="AN92" s="276">
        <v>1.28</v>
      </c>
      <c r="AO92" s="276">
        <v>1.26</v>
      </c>
      <c r="AP92" s="276">
        <v>1.27</v>
      </c>
      <c r="AQ92" s="276">
        <v>1.24</v>
      </c>
      <c r="AR92" s="276">
        <v>1.23</v>
      </c>
      <c r="AS92" s="276">
        <v>1.25</v>
      </c>
      <c r="AT92" s="276">
        <v>1.25</v>
      </c>
      <c r="AU92" s="276">
        <v>1.28</v>
      </c>
      <c r="AV92" s="276">
        <v>1.29</v>
      </c>
      <c r="AW92" s="276">
        <v>1.31</v>
      </c>
      <c r="AX92" s="276">
        <v>1.34</v>
      </c>
      <c r="AY92" s="276">
        <v>1.4</v>
      </c>
      <c r="AZ92" s="276">
        <v>1.41</v>
      </c>
      <c r="BA92" s="276">
        <v>1.5</v>
      </c>
      <c r="BB92" s="276">
        <v>1.5</v>
      </c>
      <c r="BC92" s="276">
        <v>1.48</v>
      </c>
      <c r="BD92" s="276">
        <v>1.4</v>
      </c>
      <c r="BE92" s="276">
        <v>1.34</v>
      </c>
      <c r="BF92" s="276">
        <v>1.29</v>
      </c>
      <c r="BG92" s="276">
        <v>1.3</v>
      </c>
      <c r="BH92" s="276">
        <v>1.3</v>
      </c>
    </row>
    <row r="93" spans="1:60" ht="15" x14ac:dyDescent="0.25">
      <c r="A93" s="276" t="s">
        <v>250</v>
      </c>
      <c r="B93" s="276" t="s">
        <v>251</v>
      </c>
      <c r="C93" s="276" t="s">
        <v>579</v>
      </c>
      <c r="D93" s="276" t="s">
        <v>580</v>
      </c>
      <c r="E93" s="276">
        <v>6.7430000000000003</v>
      </c>
      <c r="F93" s="276">
        <v>6.6269999999999998</v>
      </c>
      <c r="G93" s="276">
        <v>6.4420000000000002</v>
      </c>
      <c r="H93" s="276">
        <v>6.1959999999999997</v>
      </c>
      <c r="I93" s="276">
        <v>5.9059999999999997</v>
      </c>
      <c r="J93" s="276">
        <v>5.5970000000000004</v>
      </c>
      <c r="K93" s="276">
        <v>5.3</v>
      </c>
      <c r="L93" s="276">
        <v>5.04</v>
      </c>
      <c r="M93" s="276">
        <v>4.835</v>
      </c>
      <c r="N93" s="276">
        <v>4.6900000000000004</v>
      </c>
      <c r="O93" s="276">
        <v>4.6040000000000001</v>
      </c>
      <c r="P93" s="276">
        <v>4.5609999999999999</v>
      </c>
      <c r="Q93" s="276">
        <v>4.5369999999999999</v>
      </c>
      <c r="R93" s="276">
        <v>4.5119999999999996</v>
      </c>
      <c r="S93" s="276">
        <v>4.4790000000000001</v>
      </c>
      <c r="T93" s="276">
        <v>4.4359999999999999</v>
      </c>
      <c r="U93" s="276">
        <v>4.3849999999999998</v>
      </c>
      <c r="V93" s="276">
        <v>4.3369999999999997</v>
      </c>
      <c r="W93" s="276">
        <v>4.2990000000000004</v>
      </c>
      <c r="X93" s="276">
        <v>4.2690000000000001</v>
      </c>
      <c r="Y93" s="276">
        <v>4.2510000000000003</v>
      </c>
      <c r="Z93" s="276">
        <v>4.2439999999999998</v>
      </c>
      <c r="AA93" s="276">
        <v>4.2430000000000003</v>
      </c>
      <c r="AB93" s="276">
        <v>4.2450000000000001</v>
      </c>
      <c r="AC93" s="276">
        <v>4.2430000000000003</v>
      </c>
      <c r="AD93" s="276">
        <v>4.2309999999999999</v>
      </c>
      <c r="AE93" s="276">
        <v>4.2</v>
      </c>
      <c r="AF93" s="276">
        <v>4.1459999999999999</v>
      </c>
      <c r="AG93" s="276">
        <v>4.0679999999999996</v>
      </c>
      <c r="AH93" s="276">
        <v>3.9660000000000002</v>
      </c>
      <c r="AI93" s="276">
        <v>3.8420000000000001</v>
      </c>
      <c r="AJ93" s="276">
        <v>3.7010000000000001</v>
      </c>
      <c r="AK93" s="276">
        <v>3.5510000000000002</v>
      </c>
      <c r="AL93" s="276">
        <v>3.4009999999999998</v>
      </c>
      <c r="AM93" s="276">
        <v>3.254</v>
      </c>
      <c r="AN93" s="276">
        <v>3.1160000000000001</v>
      </c>
      <c r="AO93" s="276">
        <v>2.988</v>
      </c>
      <c r="AP93" s="276">
        <v>2.87</v>
      </c>
      <c r="AQ93" s="276">
        <v>2.762</v>
      </c>
      <c r="AR93" s="276">
        <v>2.6659999999999999</v>
      </c>
      <c r="AS93" s="276">
        <v>2.5819999999999999</v>
      </c>
      <c r="AT93" s="276">
        <v>2.512</v>
      </c>
      <c r="AU93" s="276">
        <v>2.4550000000000001</v>
      </c>
      <c r="AV93" s="276">
        <v>2.4089999999999998</v>
      </c>
      <c r="AW93" s="276">
        <v>2.3730000000000002</v>
      </c>
      <c r="AX93" s="276">
        <v>2.3439999999999999</v>
      </c>
      <c r="AY93" s="276">
        <v>2.3210000000000002</v>
      </c>
      <c r="AZ93" s="276">
        <v>2.3010000000000002</v>
      </c>
      <c r="BA93" s="276">
        <v>2.282</v>
      </c>
      <c r="BB93" s="276">
        <v>2.262</v>
      </c>
      <c r="BC93" s="276">
        <v>2.2400000000000002</v>
      </c>
      <c r="BD93" s="276">
        <v>2.2170000000000001</v>
      </c>
      <c r="BE93" s="276">
        <v>2.194</v>
      </c>
      <c r="BF93" s="276">
        <v>2.1709999999999998</v>
      </c>
      <c r="BG93" s="276">
        <v>2.1480000000000001</v>
      </c>
      <c r="BH93" s="276">
        <v>2.1259999999999999</v>
      </c>
    </row>
    <row r="94" spans="1:60" ht="15" x14ac:dyDescent="0.25">
      <c r="A94" s="276" t="s">
        <v>252</v>
      </c>
      <c r="B94" s="276" t="s">
        <v>253</v>
      </c>
      <c r="C94" s="276" t="s">
        <v>579</v>
      </c>
      <c r="D94" s="276" t="s">
        <v>580</v>
      </c>
      <c r="E94" s="276"/>
      <c r="F94" s="276"/>
      <c r="G94" s="276"/>
      <c r="H94" s="276"/>
      <c r="I94" s="276"/>
      <c r="J94" s="276"/>
      <c r="K94" s="276"/>
      <c r="L94" s="276"/>
      <c r="M94" s="276"/>
      <c r="N94" s="276"/>
      <c r="O94" s="276"/>
      <c r="P94" s="276"/>
      <c r="Q94" s="276"/>
      <c r="R94" s="276"/>
      <c r="S94" s="276"/>
      <c r="T94" s="276">
        <v>2.3450000000000002</v>
      </c>
      <c r="U94" s="276">
        <v>2.2549999999999999</v>
      </c>
      <c r="V94" s="276">
        <v>2.3490000000000002</v>
      </c>
      <c r="W94" s="276">
        <v>2.1970000000000001</v>
      </c>
      <c r="X94" s="276">
        <v>2.1869999999999998</v>
      </c>
      <c r="Y94" s="276">
        <v>2.4350000000000001</v>
      </c>
      <c r="Z94" s="276">
        <v>2.3319999999999999</v>
      </c>
      <c r="AA94" s="276">
        <v>2.2360000000000002</v>
      </c>
      <c r="AB94" s="276">
        <v>2.0539999999999998</v>
      </c>
      <c r="AC94" s="276">
        <v>2.1070000000000002</v>
      </c>
      <c r="AD94" s="276">
        <v>2.2410000000000001</v>
      </c>
      <c r="AE94" s="276">
        <v>2.044</v>
      </c>
      <c r="AF94" s="276">
        <v>2.0830000000000002</v>
      </c>
      <c r="AG94" s="276">
        <v>2.3170000000000002</v>
      </c>
      <c r="AH94" s="276">
        <v>2.2989999999999999</v>
      </c>
      <c r="AI94" s="276">
        <v>2.444</v>
      </c>
      <c r="AJ94" s="276">
        <v>2.4209999999999998</v>
      </c>
      <c r="AK94" s="276">
        <v>2.6070000000000002</v>
      </c>
      <c r="AL94" s="276">
        <v>2.5779999999999998</v>
      </c>
      <c r="AM94" s="276">
        <v>2.5270000000000001</v>
      </c>
      <c r="AN94" s="276">
        <v>2.512</v>
      </c>
      <c r="AO94" s="276">
        <v>2.4929999999999999</v>
      </c>
      <c r="AP94" s="276">
        <v>2.69</v>
      </c>
      <c r="AQ94" s="276">
        <v>2.4569999999999999</v>
      </c>
      <c r="AR94" s="276">
        <v>2.415</v>
      </c>
      <c r="AS94" s="276">
        <v>2.3290000000000002</v>
      </c>
      <c r="AT94" s="276">
        <v>2.5099999999999998</v>
      </c>
      <c r="AU94" s="276">
        <v>2.5659999999999998</v>
      </c>
      <c r="AV94" s="276">
        <v>2.3719999999999999</v>
      </c>
      <c r="AW94" s="276">
        <v>2.415</v>
      </c>
      <c r="AX94" s="276">
        <v>2.3769999999999998</v>
      </c>
      <c r="AY94" s="276">
        <v>2.2559999999999998</v>
      </c>
      <c r="AZ94" s="276">
        <v>2.2989999999999999</v>
      </c>
      <c r="BA94" s="276">
        <v>2.2469999999999999</v>
      </c>
      <c r="BB94" s="276">
        <v>2.359</v>
      </c>
      <c r="BC94" s="276">
        <v>2.1949999999999998</v>
      </c>
      <c r="BD94" s="276">
        <v>2.117</v>
      </c>
      <c r="BE94" s="276">
        <v>2.0190000000000001</v>
      </c>
      <c r="BF94" s="276">
        <v>2.077</v>
      </c>
      <c r="BG94" s="276">
        <v>2.0369999999999999</v>
      </c>
      <c r="BH94" s="276">
        <v>2</v>
      </c>
    </row>
    <row r="95" spans="1:60" ht="15" x14ac:dyDescent="0.25">
      <c r="A95" s="276" t="s">
        <v>254</v>
      </c>
      <c r="B95" s="276" t="s">
        <v>255</v>
      </c>
      <c r="C95" s="276" t="s">
        <v>579</v>
      </c>
      <c r="D95" s="276" t="s">
        <v>580</v>
      </c>
      <c r="E95" s="276">
        <v>6.8959999999999999</v>
      </c>
      <c r="F95" s="276">
        <v>6.859</v>
      </c>
      <c r="G95" s="276">
        <v>6.8239999999999998</v>
      </c>
      <c r="H95" s="276">
        <v>6.7939999999999996</v>
      </c>
      <c r="I95" s="276">
        <v>6.7670000000000003</v>
      </c>
      <c r="J95" s="276">
        <v>6.7439999999999998</v>
      </c>
      <c r="K95" s="276">
        <v>6.7240000000000002</v>
      </c>
      <c r="L95" s="276">
        <v>6.7050000000000001</v>
      </c>
      <c r="M95" s="276">
        <v>6.6849999999999996</v>
      </c>
      <c r="N95" s="276">
        <v>6.6639999999999997</v>
      </c>
      <c r="O95" s="276">
        <v>6.6420000000000003</v>
      </c>
      <c r="P95" s="276">
        <v>6.62</v>
      </c>
      <c r="Q95" s="276">
        <v>6.5990000000000002</v>
      </c>
      <c r="R95" s="276">
        <v>6.5780000000000003</v>
      </c>
      <c r="S95" s="276">
        <v>6.5579999999999998</v>
      </c>
      <c r="T95" s="276">
        <v>6.5350000000000001</v>
      </c>
      <c r="U95" s="276">
        <v>6.51</v>
      </c>
      <c r="V95" s="276">
        <v>6.48</v>
      </c>
      <c r="W95" s="276">
        <v>6.4429999999999996</v>
      </c>
      <c r="X95" s="276">
        <v>6.399</v>
      </c>
      <c r="Y95" s="276">
        <v>6.3419999999999996</v>
      </c>
      <c r="Z95" s="276">
        <v>6.2709999999999999</v>
      </c>
      <c r="AA95" s="276">
        <v>6.1849999999999996</v>
      </c>
      <c r="AB95" s="276">
        <v>6.0860000000000003</v>
      </c>
      <c r="AC95" s="276">
        <v>5.9770000000000003</v>
      </c>
      <c r="AD95" s="276">
        <v>5.8650000000000002</v>
      </c>
      <c r="AE95" s="276">
        <v>5.7569999999999997</v>
      </c>
      <c r="AF95" s="276">
        <v>5.6580000000000004</v>
      </c>
      <c r="AG95" s="276">
        <v>5.5720000000000001</v>
      </c>
      <c r="AH95" s="276">
        <v>5.5</v>
      </c>
      <c r="AI95" s="276">
        <v>5.4370000000000003</v>
      </c>
      <c r="AJ95" s="276">
        <v>5.38</v>
      </c>
      <c r="AK95" s="276">
        <v>5.32</v>
      </c>
      <c r="AL95" s="276">
        <v>5.2519999999999998</v>
      </c>
      <c r="AM95" s="276">
        <v>5.1740000000000004</v>
      </c>
      <c r="AN95" s="276">
        <v>5.0869999999999997</v>
      </c>
      <c r="AO95" s="276">
        <v>4.9930000000000003</v>
      </c>
      <c r="AP95" s="276">
        <v>4.8949999999999996</v>
      </c>
      <c r="AQ95" s="276">
        <v>4.7969999999999997</v>
      </c>
      <c r="AR95" s="276">
        <v>4.6989999999999998</v>
      </c>
      <c r="AS95" s="276">
        <v>4.5979999999999999</v>
      </c>
      <c r="AT95" s="276">
        <v>4.49</v>
      </c>
      <c r="AU95" s="276">
        <v>4.3719999999999999</v>
      </c>
      <c r="AV95" s="276">
        <v>4.2450000000000001</v>
      </c>
      <c r="AW95" s="276">
        <v>4.1100000000000003</v>
      </c>
      <c r="AX95" s="276">
        <v>3.9710000000000001</v>
      </c>
      <c r="AY95" s="276">
        <v>3.8330000000000002</v>
      </c>
      <c r="AZ95" s="276">
        <v>3.7010000000000001</v>
      </c>
      <c r="BA95" s="276">
        <v>3.58</v>
      </c>
      <c r="BB95" s="276">
        <v>3.4710000000000001</v>
      </c>
      <c r="BC95" s="276">
        <v>3.375</v>
      </c>
      <c r="BD95" s="276">
        <v>3.2919999999999998</v>
      </c>
      <c r="BE95" s="276">
        <v>3.2189999999999999</v>
      </c>
      <c r="BF95" s="276">
        <v>3.1509999999999998</v>
      </c>
      <c r="BG95" s="276">
        <v>3.089</v>
      </c>
      <c r="BH95" s="276">
        <v>3.0289999999999999</v>
      </c>
    </row>
    <row r="96" spans="1:60" ht="15" x14ac:dyDescent="0.25">
      <c r="A96" s="276" t="s">
        <v>256</v>
      </c>
      <c r="B96" s="276" t="s">
        <v>257</v>
      </c>
      <c r="C96" s="276" t="s">
        <v>579</v>
      </c>
      <c r="D96" s="276" t="s">
        <v>580</v>
      </c>
      <c r="E96" s="276">
        <v>6.0519999999999996</v>
      </c>
      <c r="F96" s="276">
        <v>6.048</v>
      </c>
      <c r="G96" s="276">
        <v>5.984</v>
      </c>
      <c r="H96" s="276">
        <v>5.8570000000000002</v>
      </c>
      <c r="I96" s="276">
        <v>5.67</v>
      </c>
      <c r="J96" s="276">
        <v>5.4390000000000001</v>
      </c>
      <c r="K96" s="276">
        <v>5.1870000000000003</v>
      </c>
      <c r="L96" s="276">
        <v>4.9390000000000001</v>
      </c>
      <c r="M96" s="276">
        <v>4.7160000000000002</v>
      </c>
      <c r="N96" s="276">
        <v>4.5259999999999998</v>
      </c>
      <c r="O96" s="276">
        <v>4.3719999999999999</v>
      </c>
      <c r="P96" s="276">
        <v>4.2480000000000002</v>
      </c>
      <c r="Q96" s="276">
        <v>4.1369999999999996</v>
      </c>
      <c r="R96" s="276">
        <v>4.0279999999999996</v>
      </c>
      <c r="S96" s="276">
        <v>3.9169999999999998</v>
      </c>
      <c r="T96" s="276">
        <v>3.8010000000000002</v>
      </c>
      <c r="U96" s="276">
        <v>3.681</v>
      </c>
      <c r="V96" s="276">
        <v>3.5609999999999999</v>
      </c>
      <c r="W96" s="276">
        <v>3.4470000000000001</v>
      </c>
      <c r="X96" s="276">
        <v>3.34</v>
      </c>
      <c r="Y96" s="276">
        <v>3.2480000000000002</v>
      </c>
      <c r="Z96" s="276">
        <v>3.177</v>
      </c>
      <c r="AA96" s="276">
        <v>3.1280000000000001</v>
      </c>
      <c r="AB96" s="276">
        <v>3.1</v>
      </c>
      <c r="AC96" s="276">
        <v>3.0920000000000001</v>
      </c>
      <c r="AD96" s="276">
        <v>3.0950000000000002</v>
      </c>
      <c r="AE96" s="276">
        <v>3.0990000000000002</v>
      </c>
      <c r="AF96" s="276">
        <v>3.097</v>
      </c>
      <c r="AG96" s="276">
        <v>3.0819999999999999</v>
      </c>
      <c r="AH96" s="276">
        <v>3.0529999999999999</v>
      </c>
      <c r="AI96" s="276">
        <v>3.0129999999999999</v>
      </c>
      <c r="AJ96" s="276">
        <v>2.9689999999999999</v>
      </c>
      <c r="AK96" s="276">
        <v>2.9289999999999998</v>
      </c>
      <c r="AL96" s="276">
        <v>2.899</v>
      </c>
      <c r="AM96" s="276">
        <v>2.8809999999999998</v>
      </c>
      <c r="AN96" s="276">
        <v>2.8719999999999999</v>
      </c>
      <c r="AO96" s="276">
        <v>2.87</v>
      </c>
      <c r="AP96" s="276">
        <v>2.867</v>
      </c>
      <c r="AQ96" s="276">
        <v>2.86</v>
      </c>
      <c r="AR96" s="276">
        <v>2.8460000000000001</v>
      </c>
      <c r="AS96" s="276">
        <v>2.8239999999999998</v>
      </c>
      <c r="AT96" s="276">
        <v>2.794</v>
      </c>
      <c r="AU96" s="276">
        <v>2.7589999999999999</v>
      </c>
      <c r="AV96" s="276">
        <v>2.72</v>
      </c>
      <c r="AW96" s="276">
        <v>2.6789999999999998</v>
      </c>
      <c r="AX96" s="276">
        <v>2.6379999999999999</v>
      </c>
      <c r="AY96" s="276">
        <v>2.5990000000000002</v>
      </c>
      <c r="AZ96" s="276">
        <v>2.5619999999999998</v>
      </c>
      <c r="BA96" s="276">
        <v>2.528</v>
      </c>
      <c r="BB96" s="276">
        <v>2.4980000000000002</v>
      </c>
      <c r="BC96" s="276">
        <v>2.472</v>
      </c>
      <c r="BD96" s="276">
        <v>2.448</v>
      </c>
      <c r="BE96" s="276">
        <v>2.427</v>
      </c>
      <c r="BF96" s="276">
        <v>2.4060000000000001</v>
      </c>
      <c r="BG96" s="276">
        <v>2.3860000000000001</v>
      </c>
      <c r="BH96" s="276">
        <v>2.367</v>
      </c>
    </row>
    <row r="97" spans="1:60" ht="15" x14ac:dyDescent="0.25">
      <c r="A97" s="276" t="s">
        <v>258</v>
      </c>
      <c r="B97" s="276" t="s">
        <v>259</v>
      </c>
      <c r="C97" s="276" t="s">
        <v>579</v>
      </c>
      <c r="D97" s="276" t="s">
        <v>580</v>
      </c>
      <c r="E97" s="276">
        <v>6.3719999999999999</v>
      </c>
      <c r="F97" s="276">
        <v>6.3049999999999997</v>
      </c>
      <c r="G97" s="276">
        <v>6.226</v>
      </c>
      <c r="H97" s="276">
        <v>6.14</v>
      </c>
      <c r="I97" s="276">
        <v>6.05</v>
      </c>
      <c r="J97" s="276">
        <v>5.9569999999999999</v>
      </c>
      <c r="K97" s="276">
        <v>5.86</v>
      </c>
      <c r="L97" s="276">
        <v>5.7560000000000002</v>
      </c>
      <c r="M97" s="276">
        <v>5.6420000000000003</v>
      </c>
      <c r="N97" s="276">
        <v>5.5170000000000003</v>
      </c>
      <c r="O97" s="276">
        <v>5.38</v>
      </c>
      <c r="P97" s="276">
        <v>5.226</v>
      </c>
      <c r="Q97" s="276">
        <v>5.0570000000000004</v>
      </c>
      <c r="R97" s="276">
        <v>4.8769999999999998</v>
      </c>
      <c r="S97" s="276">
        <v>4.6890000000000001</v>
      </c>
      <c r="T97" s="276">
        <v>4.5030000000000001</v>
      </c>
      <c r="U97" s="276">
        <v>4.327</v>
      </c>
      <c r="V97" s="276">
        <v>4.1689999999999996</v>
      </c>
      <c r="W97" s="276">
        <v>4.0309999999999997</v>
      </c>
      <c r="X97" s="276">
        <v>3.915</v>
      </c>
      <c r="Y97" s="276">
        <v>3.8170000000000002</v>
      </c>
      <c r="Z97" s="276">
        <v>3.7280000000000002</v>
      </c>
      <c r="AA97" s="276">
        <v>3.64</v>
      </c>
      <c r="AB97" s="276">
        <v>3.548</v>
      </c>
      <c r="AC97" s="276">
        <v>3.452</v>
      </c>
      <c r="AD97" s="276">
        <v>3.3540000000000001</v>
      </c>
      <c r="AE97" s="276">
        <v>3.2629999999999999</v>
      </c>
      <c r="AF97" s="276">
        <v>3.1859999999999999</v>
      </c>
      <c r="AG97" s="276">
        <v>3.1269999999999998</v>
      </c>
      <c r="AH97" s="276">
        <v>3.089</v>
      </c>
      <c r="AI97" s="276">
        <v>3.069</v>
      </c>
      <c r="AJ97" s="276">
        <v>3.0630000000000002</v>
      </c>
      <c r="AK97" s="276">
        <v>3.0659999999999998</v>
      </c>
      <c r="AL97" s="276">
        <v>3.0710000000000002</v>
      </c>
      <c r="AM97" s="276">
        <v>3.0739999999999998</v>
      </c>
      <c r="AN97" s="276">
        <v>3.0739999999999998</v>
      </c>
      <c r="AO97" s="276">
        <v>3.069</v>
      </c>
      <c r="AP97" s="276">
        <v>3.0609999999999999</v>
      </c>
      <c r="AQ97" s="276">
        <v>3.05</v>
      </c>
      <c r="AR97" s="276">
        <v>3.036</v>
      </c>
      <c r="AS97" s="276">
        <v>3.0169999999999999</v>
      </c>
      <c r="AT97" s="276">
        <v>2.992</v>
      </c>
      <c r="AU97" s="276">
        <v>2.9609999999999999</v>
      </c>
      <c r="AV97" s="276">
        <v>2.9239999999999999</v>
      </c>
      <c r="AW97" s="276">
        <v>2.883</v>
      </c>
      <c r="AX97" s="276">
        <v>2.84</v>
      </c>
      <c r="AY97" s="276">
        <v>2.7970000000000002</v>
      </c>
      <c r="AZ97" s="276">
        <v>2.7549999999999999</v>
      </c>
      <c r="BA97" s="276">
        <v>2.718</v>
      </c>
      <c r="BB97" s="276">
        <v>2.6840000000000002</v>
      </c>
      <c r="BC97" s="276">
        <v>2.6549999999999998</v>
      </c>
      <c r="BD97" s="276">
        <v>2.63</v>
      </c>
      <c r="BE97" s="276">
        <v>2.6059999999999999</v>
      </c>
      <c r="BF97" s="276">
        <v>2.5819999999999999</v>
      </c>
      <c r="BG97" s="276">
        <v>2.5590000000000002</v>
      </c>
      <c r="BH97" s="276">
        <v>2.5339999999999998</v>
      </c>
    </row>
    <row r="98" spans="1:60" ht="15" x14ac:dyDescent="0.25">
      <c r="A98" s="276" t="s">
        <v>260</v>
      </c>
      <c r="B98" s="276" t="s">
        <v>261</v>
      </c>
      <c r="C98" s="276" t="s">
        <v>579</v>
      </c>
      <c r="D98" s="276" t="s">
        <v>580</v>
      </c>
      <c r="E98" s="276">
        <v>3.0368966813505884</v>
      </c>
      <c r="F98" s="276">
        <v>3.0405038327986631</v>
      </c>
      <c r="G98" s="276">
        <v>2.9919774569877231</v>
      </c>
      <c r="H98" s="276">
        <v>2.9709363233568076</v>
      </c>
      <c r="I98" s="276">
        <v>2.9491993179860616</v>
      </c>
      <c r="J98" s="276">
        <v>2.8502972051691517</v>
      </c>
      <c r="K98" s="276">
        <v>2.6846382817541681</v>
      </c>
      <c r="L98" s="276">
        <v>2.6641056804728978</v>
      </c>
      <c r="M98" s="276">
        <v>2.6161404768536971</v>
      </c>
      <c r="N98" s="276">
        <v>2.5694634541077828</v>
      </c>
      <c r="O98" s="276">
        <v>2.5360168740312945</v>
      </c>
      <c r="P98" s="276">
        <v>2.4706954453711547</v>
      </c>
      <c r="Q98" s="276">
        <v>2.3290204917267556</v>
      </c>
      <c r="R98" s="276">
        <v>2.2435838163298309</v>
      </c>
      <c r="S98" s="276">
        <v>2.1887616683094784</v>
      </c>
      <c r="T98" s="276">
        <v>2.0980514112676807</v>
      </c>
      <c r="U98" s="276">
        <v>2.0457272000091455</v>
      </c>
      <c r="V98" s="276">
        <v>2.0093481051006599</v>
      </c>
      <c r="W98" s="276">
        <v>1.9678484852872602</v>
      </c>
      <c r="X98" s="276">
        <v>1.9778711766367501</v>
      </c>
      <c r="Y98" s="276">
        <v>1.9675614410189723</v>
      </c>
      <c r="Z98" s="276">
        <v>1.9244675398413582</v>
      </c>
      <c r="AA98" s="276">
        <v>1.9144736131320985</v>
      </c>
      <c r="AB98" s="276">
        <v>1.8754533695721705</v>
      </c>
      <c r="AC98" s="276">
        <v>1.8471973916293483</v>
      </c>
      <c r="AD98" s="276">
        <v>1.843722654663573</v>
      </c>
      <c r="AE98" s="276">
        <v>1.8186202711411592</v>
      </c>
      <c r="AF98" s="276">
        <v>1.8138695889459961</v>
      </c>
      <c r="AG98" s="276">
        <v>1.8336786801827127</v>
      </c>
      <c r="AH98" s="276">
        <v>1.826116714823512</v>
      </c>
      <c r="AI98" s="276">
        <v>1.8495781914341887</v>
      </c>
      <c r="AJ98" s="276">
        <v>1.8271007310026692</v>
      </c>
      <c r="AK98" s="276">
        <v>1.8047445782052594</v>
      </c>
      <c r="AL98" s="276">
        <v>1.7683681778381799</v>
      </c>
      <c r="AM98" s="276">
        <v>1.7476502108167491</v>
      </c>
      <c r="AN98" s="276">
        <v>1.7122807949020298</v>
      </c>
      <c r="AO98" s="276">
        <v>1.7047863541884984</v>
      </c>
      <c r="AP98" s="276">
        <v>1.6935602138470258</v>
      </c>
      <c r="AQ98" s="276">
        <v>1.6818706465944904</v>
      </c>
      <c r="AR98" s="276">
        <v>1.6777939838591067</v>
      </c>
      <c r="AS98" s="276">
        <v>1.7080508908276901</v>
      </c>
      <c r="AT98" s="276">
        <v>1.671090439397515</v>
      </c>
      <c r="AU98" s="276">
        <v>1.6569562259178887</v>
      </c>
      <c r="AV98" s="276">
        <v>1.6655706195327178</v>
      </c>
      <c r="AW98" s="276">
        <v>1.6751416476632237</v>
      </c>
      <c r="AX98" s="276">
        <v>1.6722343730603872</v>
      </c>
      <c r="AY98" s="276">
        <v>1.7114382798133563</v>
      </c>
      <c r="AZ98" s="276">
        <v>1.7365010446588813</v>
      </c>
      <c r="BA98" s="276">
        <v>1.7432182701482295</v>
      </c>
      <c r="BB98" s="276">
        <v>1.7146121067159743</v>
      </c>
      <c r="BC98" s="276">
        <v>1.7025629628825756</v>
      </c>
      <c r="BD98" s="276">
        <v>1.6856015555571247</v>
      </c>
      <c r="BE98" s="276">
        <v>1.6913137141936621</v>
      </c>
      <c r="BF98" s="276">
        <v>1.6582863167556312</v>
      </c>
      <c r="BG98" s="276">
        <v>1.6703339153442045</v>
      </c>
      <c r="BH98" s="276">
        <v>1.672714253848675</v>
      </c>
    </row>
    <row r="99" spans="1:60" ht="15" x14ac:dyDescent="0.25">
      <c r="A99" s="276" t="s">
        <v>262</v>
      </c>
      <c r="B99" s="276" t="s">
        <v>263</v>
      </c>
      <c r="C99" s="276" t="s">
        <v>579</v>
      </c>
      <c r="D99" s="276" t="s">
        <v>580</v>
      </c>
      <c r="E99" s="276">
        <v>5.0140000000000002</v>
      </c>
      <c r="F99" s="276">
        <v>5.03</v>
      </c>
      <c r="G99" s="276">
        <v>4.9800000000000004</v>
      </c>
      <c r="H99" s="276">
        <v>4.8570000000000002</v>
      </c>
      <c r="I99" s="276">
        <v>4.665</v>
      </c>
      <c r="J99" s="276">
        <v>4.4219999999999997</v>
      </c>
      <c r="K99" s="276">
        <v>4.1520000000000001</v>
      </c>
      <c r="L99" s="276">
        <v>3.887</v>
      </c>
      <c r="M99" s="276">
        <v>3.649</v>
      </c>
      <c r="N99" s="276">
        <v>3.448</v>
      </c>
      <c r="O99" s="276">
        <v>3.2839999999999998</v>
      </c>
      <c r="P99" s="276">
        <v>3.4590000000000001</v>
      </c>
      <c r="Q99" s="276">
        <v>3.3149999999999999</v>
      </c>
      <c r="R99" s="276">
        <v>3.177</v>
      </c>
      <c r="S99" s="276">
        <v>2.9670000000000001</v>
      </c>
      <c r="T99" s="276">
        <v>2.6659999999999999</v>
      </c>
      <c r="U99" s="276">
        <v>2.48</v>
      </c>
      <c r="V99" s="276">
        <v>2.3759999999999999</v>
      </c>
      <c r="W99" s="276">
        <v>2.2719999999999998</v>
      </c>
      <c r="X99" s="276">
        <v>2.12</v>
      </c>
      <c r="Y99" s="276">
        <v>2.0470000000000002</v>
      </c>
      <c r="Z99" s="276">
        <v>1.9330000000000001</v>
      </c>
      <c r="AA99" s="276">
        <v>1.86</v>
      </c>
      <c r="AB99" s="276">
        <v>1.722</v>
      </c>
      <c r="AC99" s="276">
        <v>1.5589999999999999</v>
      </c>
      <c r="AD99" s="276">
        <v>1.4910000000000001</v>
      </c>
      <c r="AE99" s="276">
        <v>1.367</v>
      </c>
      <c r="AF99" s="276">
        <v>1.3109999999999999</v>
      </c>
      <c r="AG99" s="276">
        <v>1.4</v>
      </c>
      <c r="AH99" s="276">
        <v>1.296</v>
      </c>
      <c r="AI99" s="276">
        <v>1.272</v>
      </c>
      <c r="AJ99" s="276">
        <v>1.2809999999999999</v>
      </c>
      <c r="AK99" s="276">
        <v>1.347</v>
      </c>
      <c r="AL99" s="276">
        <v>1.3420000000000001</v>
      </c>
      <c r="AM99" s="276">
        <v>1.355</v>
      </c>
      <c r="AN99" s="276">
        <v>1.2949999999999999</v>
      </c>
      <c r="AO99" s="276">
        <v>1.1910000000000001</v>
      </c>
      <c r="AP99" s="276">
        <v>1.127</v>
      </c>
      <c r="AQ99" s="276">
        <v>1.0169999999999999</v>
      </c>
      <c r="AR99" s="276">
        <v>0.98199999999999998</v>
      </c>
      <c r="AS99" s="276">
        <v>1.0349999999999999</v>
      </c>
      <c r="AT99" s="276">
        <v>0.93200000000000005</v>
      </c>
      <c r="AU99" s="276">
        <v>0.93899999999999995</v>
      </c>
      <c r="AV99" s="276">
        <v>0.90100000000000002</v>
      </c>
      <c r="AW99" s="276">
        <v>0.92700000000000005</v>
      </c>
      <c r="AX99" s="276">
        <v>0.96599999999999997</v>
      </c>
      <c r="AY99" s="276">
        <v>0.98399999999999999</v>
      </c>
      <c r="AZ99" s="276">
        <v>1.028</v>
      </c>
      <c r="BA99" s="276">
        <v>1.0640000000000001</v>
      </c>
      <c r="BB99" s="276">
        <v>1.0549999999999999</v>
      </c>
      <c r="BC99" s="276">
        <v>1.127</v>
      </c>
      <c r="BD99" s="276">
        <v>1.204</v>
      </c>
      <c r="BE99" s="276">
        <v>1.2849999999999999</v>
      </c>
      <c r="BF99" s="276">
        <v>1.1240000000000001</v>
      </c>
      <c r="BG99" s="276">
        <v>1.234</v>
      </c>
      <c r="BH99" s="276">
        <v>1.1950000000000001</v>
      </c>
    </row>
    <row r="100" spans="1:60" ht="15" x14ac:dyDescent="0.25">
      <c r="A100" s="276" t="s">
        <v>264</v>
      </c>
      <c r="B100" s="276" t="s">
        <v>265</v>
      </c>
      <c r="C100" s="276" t="s">
        <v>579</v>
      </c>
      <c r="D100" s="276" t="s">
        <v>580</v>
      </c>
      <c r="E100" s="276">
        <v>7.4580000000000002</v>
      </c>
      <c r="F100" s="276">
        <v>7.4480000000000004</v>
      </c>
      <c r="G100" s="276">
        <v>7.4429999999999996</v>
      </c>
      <c r="H100" s="276">
        <v>7.4409999999999998</v>
      </c>
      <c r="I100" s="276">
        <v>7.4429999999999996</v>
      </c>
      <c r="J100" s="276">
        <v>7.4420000000000002</v>
      </c>
      <c r="K100" s="276">
        <v>7.4349999999999996</v>
      </c>
      <c r="L100" s="276">
        <v>7.4169999999999998</v>
      </c>
      <c r="M100" s="276">
        <v>7.383</v>
      </c>
      <c r="N100" s="276">
        <v>7.3339999999999996</v>
      </c>
      <c r="O100" s="276">
        <v>7.27</v>
      </c>
      <c r="P100" s="276">
        <v>7.1950000000000003</v>
      </c>
      <c r="Q100" s="276">
        <v>7.1109999999999998</v>
      </c>
      <c r="R100" s="276">
        <v>7.0250000000000004</v>
      </c>
      <c r="S100" s="276">
        <v>6.9349999999999996</v>
      </c>
      <c r="T100" s="276">
        <v>6.8440000000000003</v>
      </c>
      <c r="U100" s="276">
        <v>6.7489999999999997</v>
      </c>
      <c r="V100" s="276">
        <v>6.649</v>
      </c>
      <c r="W100" s="276">
        <v>6.5430000000000001</v>
      </c>
      <c r="X100" s="276">
        <v>6.431</v>
      </c>
      <c r="Y100" s="276">
        <v>6.3129999999999997</v>
      </c>
      <c r="Z100" s="276">
        <v>6.19</v>
      </c>
      <c r="AA100" s="276">
        <v>6.0620000000000003</v>
      </c>
      <c r="AB100" s="276">
        <v>5.9320000000000004</v>
      </c>
      <c r="AC100" s="276">
        <v>5.8019999999999996</v>
      </c>
      <c r="AD100" s="276">
        <v>5.6740000000000004</v>
      </c>
      <c r="AE100" s="276">
        <v>5.5529999999999999</v>
      </c>
      <c r="AF100" s="276">
        <v>5.4390000000000001</v>
      </c>
      <c r="AG100" s="276">
        <v>5.3330000000000002</v>
      </c>
      <c r="AH100" s="276">
        <v>5.2329999999999997</v>
      </c>
      <c r="AI100" s="276">
        <v>5.1390000000000002</v>
      </c>
      <c r="AJ100" s="276">
        <v>5.0460000000000003</v>
      </c>
      <c r="AK100" s="276">
        <v>4.952</v>
      </c>
      <c r="AL100" s="276">
        <v>4.8529999999999998</v>
      </c>
      <c r="AM100" s="276">
        <v>4.7489999999999997</v>
      </c>
      <c r="AN100" s="276">
        <v>4.6399999999999997</v>
      </c>
      <c r="AO100" s="276">
        <v>4.5250000000000004</v>
      </c>
      <c r="AP100" s="276">
        <v>4.4080000000000004</v>
      </c>
      <c r="AQ100" s="276">
        <v>4.2910000000000004</v>
      </c>
      <c r="AR100" s="276">
        <v>4.173</v>
      </c>
      <c r="AS100" s="276">
        <v>4.0549999999999997</v>
      </c>
      <c r="AT100" s="276">
        <v>3.9359999999999999</v>
      </c>
      <c r="AU100" s="276">
        <v>3.8149999999999999</v>
      </c>
      <c r="AV100" s="276">
        <v>3.6930000000000001</v>
      </c>
      <c r="AW100" s="276">
        <v>3.57</v>
      </c>
      <c r="AX100" s="276">
        <v>3.4470000000000001</v>
      </c>
      <c r="AY100" s="276">
        <v>3.3250000000000002</v>
      </c>
      <c r="AZ100" s="276">
        <v>3.2040000000000002</v>
      </c>
      <c r="BA100" s="276">
        <v>3.0870000000000002</v>
      </c>
      <c r="BB100" s="276">
        <v>2.9750000000000001</v>
      </c>
      <c r="BC100" s="276">
        <v>2.871</v>
      </c>
      <c r="BD100" s="276">
        <v>2.7770000000000001</v>
      </c>
      <c r="BE100" s="276">
        <v>2.694</v>
      </c>
      <c r="BF100" s="276">
        <v>2.621</v>
      </c>
      <c r="BG100" s="276">
        <v>2.5590000000000002</v>
      </c>
      <c r="BH100" s="276">
        <v>2.5070000000000001</v>
      </c>
    </row>
    <row r="101" spans="1:60" ht="15" x14ac:dyDescent="0.25">
      <c r="A101" s="276" t="s">
        <v>266</v>
      </c>
      <c r="B101" s="276" t="s">
        <v>267</v>
      </c>
      <c r="C101" s="276" t="s">
        <v>579</v>
      </c>
      <c r="D101" s="276" t="s">
        <v>580</v>
      </c>
      <c r="E101" s="276">
        <v>6.7482989838098417</v>
      </c>
      <c r="F101" s="276">
        <v>6.7611812836211636</v>
      </c>
      <c r="G101" s="276">
        <v>6.7742101642270534</v>
      </c>
      <c r="H101" s="276">
        <v>6.7872275813145686</v>
      </c>
      <c r="I101" s="276">
        <v>6.7995727130237675</v>
      </c>
      <c r="J101" s="276">
        <v>6.8113676602512792</v>
      </c>
      <c r="K101" s="276">
        <v>6.8228700642926148</v>
      </c>
      <c r="L101" s="276">
        <v>6.8346694568312127</v>
      </c>
      <c r="M101" s="276">
        <v>6.8463320472708924</v>
      </c>
      <c r="N101" s="276">
        <v>6.8582264622775755</v>
      </c>
      <c r="O101" s="276">
        <v>6.8700362088464253</v>
      </c>
      <c r="P101" s="276">
        <v>6.8812096606304474</v>
      </c>
      <c r="Q101" s="276">
        <v>6.8918145641194331</v>
      </c>
      <c r="R101" s="276">
        <v>6.9012367702948767</v>
      </c>
      <c r="S101" s="276">
        <v>6.9086923116086192</v>
      </c>
      <c r="T101" s="276">
        <v>6.9144316809235544</v>
      </c>
      <c r="U101" s="276">
        <v>6.9185134502552561</v>
      </c>
      <c r="V101" s="276">
        <v>6.9208821443297568</v>
      </c>
      <c r="W101" s="276">
        <v>6.9209819820827256</v>
      </c>
      <c r="X101" s="276">
        <v>6.9185121326148318</v>
      </c>
      <c r="Y101" s="276">
        <v>6.9125649050267306</v>
      </c>
      <c r="Z101" s="276">
        <v>6.9019110264666077</v>
      </c>
      <c r="AA101" s="276">
        <v>6.886343277803685</v>
      </c>
      <c r="AB101" s="276">
        <v>6.8659908211898131</v>
      </c>
      <c r="AC101" s="276">
        <v>6.8407441808777341</v>
      </c>
      <c r="AD101" s="276">
        <v>6.8103826540919377</v>
      </c>
      <c r="AE101" s="276">
        <v>6.7756271029867907</v>
      </c>
      <c r="AF101" s="276">
        <v>6.7364398601355937</v>
      </c>
      <c r="AG101" s="276">
        <v>6.6933680370902975</v>
      </c>
      <c r="AH101" s="276">
        <v>6.6467018745660962</v>
      </c>
      <c r="AI101" s="276">
        <v>6.5980153968411415</v>
      </c>
      <c r="AJ101" s="276">
        <v>6.547258317649014</v>
      </c>
      <c r="AK101" s="276">
        <v>6.4974431568976501</v>
      </c>
      <c r="AL101" s="276">
        <v>6.4483065708946308</v>
      </c>
      <c r="AM101" s="276">
        <v>6.3997086985462515</v>
      </c>
      <c r="AN101" s="276">
        <v>6.3509067057082351</v>
      </c>
      <c r="AO101" s="276">
        <v>6.2994695030592744</v>
      </c>
      <c r="AP101" s="276">
        <v>6.2452008946813358</v>
      </c>
      <c r="AQ101" s="276">
        <v>6.1877654534975646</v>
      </c>
      <c r="AR101" s="276">
        <v>6.1273813964794375</v>
      </c>
      <c r="AS101" s="276">
        <v>6.0644943828506674</v>
      </c>
      <c r="AT101" s="276">
        <v>5.9992271791888445</v>
      </c>
      <c r="AU101" s="276">
        <v>5.9325594046528805</v>
      </c>
      <c r="AV101" s="276">
        <v>5.8648420005224047</v>
      </c>
      <c r="AW101" s="276">
        <v>5.7957599903203372</v>
      </c>
      <c r="AX101" s="276">
        <v>5.7250827757269436</v>
      </c>
      <c r="AY101" s="276">
        <v>5.6516920327688851</v>
      </c>
      <c r="AZ101" s="276">
        <v>5.5765120860551756</v>
      </c>
      <c r="BA101" s="276">
        <v>5.4997780723102814</v>
      </c>
      <c r="BB101" s="276">
        <v>5.4214822349845804</v>
      </c>
      <c r="BC101" s="276">
        <v>5.3421159844587169</v>
      </c>
      <c r="BD101" s="276">
        <v>5.2611046068498011</v>
      </c>
      <c r="BE101" s="276">
        <v>5.1794653630420955</v>
      </c>
      <c r="BF101" s="276">
        <v>5.0976808395305175</v>
      </c>
      <c r="BG101" s="276">
        <v>5.0164505639738284</v>
      </c>
      <c r="BH101" s="276">
        <v>4.9358260439735986</v>
      </c>
    </row>
    <row r="102" spans="1:60" ht="15" x14ac:dyDescent="0.25">
      <c r="A102" s="276" t="s">
        <v>268</v>
      </c>
      <c r="B102" s="276" t="s">
        <v>269</v>
      </c>
      <c r="C102" s="276" t="s">
        <v>579</v>
      </c>
      <c r="D102" s="276" t="s">
        <v>580</v>
      </c>
      <c r="E102" s="276">
        <v>2.2879999999999998</v>
      </c>
      <c r="F102" s="276">
        <v>2.2530000000000001</v>
      </c>
      <c r="G102" s="276">
        <v>2.218</v>
      </c>
      <c r="H102" s="276">
        <v>2.1800000000000002</v>
      </c>
      <c r="I102" s="276">
        <v>2.14</v>
      </c>
      <c r="J102" s="276">
        <v>2.1</v>
      </c>
      <c r="K102" s="276">
        <v>2.0619999999999998</v>
      </c>
      <c r="L102" s="276">
        <v>2.0299999999999998</v>
      </c>
      <c r="M102" s="276">
        <v>2.0059999999999998</v>
      </c>
      <c r="N102" s="276">
        <v>1.9890000000000001</v>
      </c>
      <c r="O102" s="276">
        <v>1.9790000000000001</v>
      </c>
      <c r="P102" s="276">
        <v>1.9730000000000001</v>
      </c>
      <c r="Q102" s="276">
        <v>1.9670000000000001</v>
      </c>
      <c r="R102" s="276">
        <v>1.96</v>
      </c>
      <c r="S102" s="276">
        <v>1.95</v>
      </c>
      <c r="T102" s="276">
        <v>1.9370000000000001</v>
      </c>
      <c r="U102" s="276">
        <v>1.925</v>
      </c>
      <c r="V102" s="276">
        <v>1.913</v>
      </c>
      <c r="W102" s="276">
        <v>1.903</v>
      </c>
      <c r="X102" s="276">
        <v>1.895</v>
      </c>
      <c r="Y102" s="276">
        <v>1.8879999999999999</v>
      </c>
      <c r="Z102" s="276">
        <v>1.879</v>
      </c>
      <c r="AA102" s="276">
        <v>1.9</v>
      </c>
      <c r="AB102" s="276">
        <v>1.88</v>
      </c>
      <c r="AC102" s="276">
        <v>1.87</v>
      </c>
      <c r="AD102" s="276">
        <v>1.82</v>
      </c>
      <c r="AE102" s="276">
        <v>1.76</v>
      </c>
      <c r="AF102" s="276">
        <v>1.64</v>
      </c>
      <c r="AG102" s="276">
        <v>1.79</v>
      </c>
      <c r="AH102" s="276">
        <v>1.63</v>
      </c>
      <c r="AI102" s="276">
        <v>1.63</v>
      </c>
      <c r="AJ102" s="276">
        <v>1.53</v>
      </c>
      <c r="AK102" s="276">
        <v>1.48</v>
      </c>
      <c r="AL102" s="276">
        <v>1.52</v>
      </c>
      <c r="AM102" s="276">
        <v>1.47</v>
      </c>
      <c r="AN102" s="276">
        <v>1.58</v>
      </c>
      <c r="AO102" s="276">
        <v>1.67</v>
      </c>
      <c r="AP102" s="276">
        <v>1.69</v>
      </c>
      <c r="AQ102" s="276">
        <v>1.45</v>
      </c>
      <c r="AR102" s="276">
        <v>1.38</v>
      </c>
      <c r="AS102" s="276">
        <v>1.39</v>
      </c>
      <c r="AT102" s="276">
        <v>1.46</v>
      </c>
      <c r="AU102" s="276">
        <v>1.42</v>
      </c>
      <c r="AV102" s="276">
        <v>1.41</v>
      </c>
      <c r="AW102" s="276">
        <v>1.43</v>
      </c>
      <c r="AX102" s="276">
        <v>1.5</v>
      </c>
      <c r="AY102" s="276">
        <v>1.47</v>
      </c>
      <c r="AZ102" s="276">
        <v>1.48</v>
      </c>
      <c r="BA102" s="276">
        <v>1.55</v>
      </c>
      <c r="BB102" s="276">
        <v>1.58</v>
      </c>
      <c r="BC102" s="276">
        <v>1.55</v>
      </c>
      <c r="BD102" s="276">
        <v>1.48</v>
      </c>
      <c r="BE102" s="276">
        <v>1.51</v>
      </c>
      <c r="BF102" s="276">
        <v>1.46</v>
      </c>
      <c r="BG102" s="276">
        <v>1.46</v>
      </c>
      <c r="BH102" s="276">
        <v>1.46</v>
      </c>
    </row>
    <row r="103" spans="1:60" ht="15" x14ac:dyDescent="0.25">
      <c r="A103" s="276" t="s">
        <v>270</v>
      </c>
      <c r="B103" s="276" t="s">
        <v>271</v>
      </c>
      <c r="C103" s="276" t="s">
        <v>579</v>
      </c>
      <c r="D103" s="276" t="s">
        <v>580</v>
      </c>
      <c r="E103" s="276">
        <v>6.3239999999999998</v>
      </c>
      <c r="F103" s="276">
        <v>6.3179999999999996</v>
      </c>
      <c r="G103" s="276">
        <v>6.3019999999999996</v>
      </c>
      <c r="H103" s="276">
        <v>6.274</v>
      </c>
      <c r="I103" s="276">
        <v>6.2329999999999997</v>
      </c>
      <c r="J103" s="276">
        <v>6.1790000000000003</v>
      </c>
      <c r="K103" s="276">
        <v>6.109</v>
      </c>
      <c r="L103" s="276">
        <v>6.0259999999999998</v>
      </c>
      <c r="M103" s="276">
        <v>5.9370000000000003</v>
      </c>
      <c r="N103" s="276">
        <v>5.8460000000000001</v>
      </c>
      <c r="O103" s="276">
        <v>5.7619999999999996</v>
      </c>
      <c r="P103" s="276">
        <v>5.6920000000000002</v>
      </c>
      <c r="Q103" s="276">
        <v>5.6420000000000003</v>
      </c>
      <c r="R103" s="276">
        <v>5.6159999999999997</v>
      </c>
      <c r="S103" s="276">
        <v>5.6139999999999999</v>
      </c>
      <c r="T103" s="276">
        <v>5.641</v>
      </c>
      <c r="U103" s="276">
        <v>5.6980000000000004</v>
      </c>
      <c r="V103" s="276">
        <v>5.7789999999999999</v>
      </c>
      <c r="W103" s="276">
        <v>5.8719999999999999</v>
      </c>
      <c r="X103" s="276">
        <v>5.97</v>
      </c>
      <c r="Y103" s="276">
        <v>6.0579999999999998</v>
      </c>
      <c r="Z103" s="276">
        <v>6.1219999999999999</v>
      </c>
      <c r="AA103" s="276">
        <v>6.1539999999999999</v>
      </c>
      <c r="AB103" s="276">
        <v>6.149</v>
      </c>
      <c r="AC103" s="276">
        <v>6.1059999999999999</v>
      </c>
      <c r="AD103" s="276">
        <v>6.0279999999999996</v>
      </c>
      <c r="AE103" s="276">
        <v>5.9210000000000003</v>
      </c>
      <c r="AF103" s="276">
        <v>5.7990000000000004</v>
      </c>
      <c r="AG103" s="276">
        <v>5.673</v>
      </c>
      <c r="AH103" s="276">
        <v>5.548</v>
      </c>
      <c r="AI103" s="276">
        <v>5.43</v>
      </c>
      <c r="AJ103" s="276">
        <v>5.3179999999999996</v>
      </c>
      <c r="AK103" s="276">
        <v>5.21</v>
      </c>
      <c r="AL103" s="276">
        <v>5.1029999999999998</v>
      </c>
      <c r="AM103" s="276">
        <v>4.9969999999999999</v>
      </c>
      <c r="AN103" s="276">
        <v>4.8899999999999997</v>
      </c>
      <c r="AO103" s="276">
        <v>4.7789999999999999</v>
      </c>
      <c r="AP103" s="276">
        <v>4.665</v>
      </c>
      <c r="AQ103" s="276">
        <v>4.5469999999999997</v>
      </c>
      <c r="AR103" s="276">
        <v>4.4249999999999998</v>
      </c>
      <c r="AS103" s="276">
        <v>4.3019999999999996</v>
      </c>
      <c r="AT103" s="276">
        <v>4.1820000000000004</v>
      </c>
      <c r="AU103" s="276">
        <v>4.0650000000000004</v>
      </c>
      <c r="AV103" s="276">
        <v>3.9550000000000001</v>
      </c>
      <c r="AW103" s="276">
        <v>3.8530000000000002</v>
      </c>
      <c r="AX103" s="276">
        <v>3.7570000000000001</v>
      </c>
      <c r="AY103" s="276">
        <v>3.6669999999999998</v>
      </c>
      <c r="AZ103" s="276">
        <v>3.5790000000000002</v>
      </c>
      <c r="BA103" s="276">
        <v>3.4929999999999999</v>
      </c>
      <c r="BB103" s="276">
        <v>3.4079999999999999</v>
      </c>
      <c r="BC103" s="276">
        <v>3.3250000000000002</v>
      </c>
      <c r="BD103" s="276">
        <v>3.2450000000000001</v>
      </c>
      <c r="BE103" s="276">
        <v>3.169</v>
      </c>
      <c r="BF103" s="276">
        <v>3.0979999999999999</v>
      </c>
      <c r="BG103" s="276">
        <v>3.0329999999999999</v>
      </c>
      <c r="BH103" s="276">
        <v>2.9729999999999999</v>
      </c>
    </row>
    <row r="104" spans="1:60" ht="15" x14ac:dyDescent="0.25">
      <c r="A104" s="276" t="s">
        <v>272</v>
      </c>
      <c r="B104" s="276" t="s">
        <v>273</v>
      </c>
      <c r="C104" s="276" t="s">
        <v>579</v>
      </c>
      <c r="D104" s="276" t="s">
        <v>580</v>
      </c>
      <c r="E104" s="276">
        <v>2.02</v>
      </c>
      <c r="F104" s="276">
        <v>1.94</v>
      </c>
      <c r="G104" s="276">
        <v>1.79</v>
      </c>
      <c r="H104" s="276">
        <v>1.82</v>
      </c>
      <c r="I104" s="276">
        <v>1.82</v>
      </c>
      <c r="J104" s="276">
        <v>1.82</v>
      </c>
      <c r="K104" s="276">
        <v>1.89</v>
      </c>
      <c r="L104" s="276">
        <v>2.0099999999999998</v>
      </c>
      <c r="M104" s="276">
        <v>2.06</v>
      </c>
      <c r="N104" s="276">
        <v>2.04</v>
      </c>
      <c r="O104" s="276">
        <v>1.98</v>
      </c>
      <c r="P104" s="276">
        <v>1.93</v>
      </c>
      <c r="Q104" s="276">
        <v>1.93</v>
      </c>
      <c r="R104" s="276">
        <v>1.93</v>
      </c>
      <c r="S104" s="276">
        <v>2.27</v>
      </c>
      <c r="T104" s="276">
        <v>2.35</v>
      </c>
      <c r="U104" s="276">
        <v>2.23</v>
      </c>
      <c r="V104" s="276">
        <v>2.15</v>
      </c>
      <c r="W104" s="276">
        <v>2.06</v>
      </c>
      <c r="X104" s="276">
        <v>2.0099999999999998</v>
      </c>
      <c r="Y104" s="276">
        <v>1.91</v>
      </c>
      <c r="Z104" s="276">
        <v>1.88</v>
      </c>
      <c r="AA104" s="276">
        <v>1.8</v>
      </c>
      <c r="AB104" s="276">
        <v>1.75</v>
      </c>
      <c r="AC104" s="276">
        <v>1.75</v>
      </c>
      <c r="AD104" s="276">
        <v>1.85</v>
      </c>
      <c r="AE104" s="276">
        <v>1.84</v>
      </c>
      <c r="AF104" s="276">
        <v>1.82</v>
      </c>
      <c r="AG104" s="276">
        <v>1.81</v>
      </c>
      <c r="AH104" s="276">
        <v>1.82</v>
      </c>
      <c r="AI104" s="276">
        <v>1.87</v>
      </c>
      <c r="AJ104" s="276">
        <v>1.87</v>
      </c>
      <c r="AK104" s="276">
        <v>1.77</v>
      </c>
      <c r="AL104" s="276">
        <v>1.68</v>
      </c>
      <c r="AM104" s="276">
        <v>1.64</v>
      </c>
      <c r="AN104" s="276">
        <v>1.57</v>
      </c>
      <c r="AO104" s="276">
        <v>1.46</v>
      </c>
      <c r="AP104" s="276">
        <v>1.37</v>
      </c>
      <c r="AQ104" s="276">
        <v>1.32</v>
      </c>
      <c r="AR104" s="276">
        <v>1.28</v>
      </c>
      <c r="AS104" s="276">
        <v>1.32</v>
      </c>
      <c r="AT104" s="276">
        <v>1.31</v>
      </c>
      <c r="AU104" s="276">
        <v>1.3</v>
      </c>
      <c r="AV104" s="276">
        <v>1.27</v>
      </c>
      <c r="AW104" s="276">
        <v>1.28</v>
      </c>
      <c r="AX104" s="276">
        <v>1.31</v>
      </c>
      <c r="AY104" s="276">
        <v>1.34</v>
      </c>
      <c r="AZ104" s="276">
        <v>1.32</v>
      </c>
      <c r="BA104" s="276">
        <v>1.35</v>
      </c>
      <c r="BB104" s="276">
        <v>1.32</v>
      </c>
      <c r="BC104" s="276">
        <v>1.25</v>
      </c>
      <c r="BD104" s="276">
        <v>1.23</v>
      </c>
      <c r="BE104" s="276">
        <v>1.34</v>
      </c>
      <c r="BF104" s="276">
        <v>1.35</v>
      </c>
      <c r="BG104" s="276">
        <v>1.44</v>
      </c>
      <c r="BH104" s="276">
        <v>1.44</v>
      </c>
    </row>
    <row r="105" spans="1:60" ht="15" x14ac:dyDescent="0.25">
      <c r="A105" s="276" t="s">
        <v>597</v>
      </c>
      <c r="B105" s="276" t="s">
        <v>598</v>
      </c>
      <c r="C105" s="276" t="s">
        <v>579</v>
      </c>
      <c r="D105" s="276" t="s">
        <v>580</v>
      </c>
      <c r="E105" s="276">
        <v>5.4308257263171535</v>
      </c>
      <c r="F105" s="276">
        <v>5.4660662394235215</v>
      </c>
      <c r="G105" s="276">
        <v>5.5200408800333776</v>
      </c>
      <c r="H105" s="276">
        <v>5.5540256875505385</v>
      </c>
      <c r="I105" s="276">
        <v>5.5681950504013242</v>
      </c>
      <c r="J105" s="276">
        <v>5.5666236253735804</v>
      </c>
      <c r="K105" s="276">
        <v>5.5356659952363181</v>
      </c>
      <c r="L105" s="276">
        <v>5.4957215593362854</v>
      </c>
      <c r="M105" s="276">
        <v>5.4138205725360935</v>
      </c>
      <c r="N105" s="276">
        <v>5.3082312958472659</v>
      </c>
      <c r="O105" s="276">
        <v>5.183970096017112</v>
      </c>
      <c r="P105" s="276">
        <v>5.0291719161961499</v>
      </c>
      <c r="Q105" s="276">
        <v>4.8729982411202393</v>
      </c>
      <c r="R105" s="276">
        <v>4.6970835590341355</v>
      </c>
      <c r="S105" s="276">
        <v>4.5238348128037469</v>
      </c>
      <c r="T105" s="276">
        <v>4.3500405293828708</v>
      </c>
      <c r="U105" s="276">
        <v>4.1878562192891131</v>
      </c>
      <c r="V105" s="276">
        <v>4.0396161466482834</v>
      </c>
      <c r="W105" s="276">
        <v>3.9094729022021877</v>
      </c>
      <c r="X105" s="276">
        <v>3.7999718580934938</v>
      </c>
      <c r="Y105" s="276">
        <v>3.7110552849194121</v>
      </c>
      <c r="Z105" s="276">
        <v>3.6392433623010754</v>
      </c>
      <c r="AA105" s="276">
        <v>3.599295242233576</v>
      </c>
      <c r="AB105" s="276">
        <v>3.5630604116474012</v>
      </c>
      <c r="AC105" s="276">
        <v>3.525526809426871</v>
      </c>
      <c r="AD105" s="276">
        <v>3.4849448895766586</v>
      </c>
      <c r="AE105" s="276">
        <v>3.4411313891875257</v>
      </c>
      <c r="AF105" s="276">
        <v>3.3816206785341096</v>
      </c>
      <c r="AG105" s="276">
        <v>3.3008721616168737</v>
      </c>
      <c r="AH105" s="276">
        <v>3.202109985292068</v>
      </c>
      <c r="AI105" s="276">
        <v>3.0916017042319042</v>
      </c>
      <c r="AJ105" s="276">
        <v>2.9717848458009941</v>
      </c>
      <c r="AK105" s="276">
        <v>2.855325880559441</v>
      </c>
      <c r="AL105" s="276">
        <v>2.7432517766781417</v>
      </c>
      <c r="AM105" s="276">
        <v>2.6507946770415378</v>
      </c>
      <c r="AN105" s="276">
        <v>2.5657378214056283</v>
      </c>
      <c r="AO105" s="276">
        <v>2.4979597490359553</v>
      </c>
      <c r="AP105" s="276">
        <v>2.4396020820652411</v>
      </c>
      <c r="AQ105" s="276">
        <v>2.3968250087805307</v>
      </c>
      <c r="AR105" s="276">
        <v>2.3570057846429426</v>
      </c>
      <c r="AS105" s="276">
        <v>2.3273019208176304</v>
      </c>
      <c r="AT105" s="276">
        <v>2.3022232568334973</v>
      </c>
      <c r="AU105" s="276">
        <v>2.2824826413120247</v>
      </c>
      <c r="AV105" s="276">
        <v>2.2632892973595795</v>
      </c>
      <c r="AW105" s="276">
        <v>2.2453698819581587</v>
      </c>
      <c r="AX105" s="276">
        <v>2.2238661143230591</v>
      </c>
      <c r="AY105" s="276">
        <v>2.206390732835084</v>
      </c>
      <c r="AZ105" s="276">
        <v>2.1922523775313771</v>
      </c>
      <c r="BA105" s="276">
        <v>2.1799955457866571</v>
      </c>
      <c r="BB105" s="276">
        <v>2.1642361583188769</v>
      </c>
      <c r="BC105" s="276">
        <v>2.148816473122686</v>
      </c>
      <c r="BD105" s="276">
        <v>2.133262747898073</v>
      </c>
      <c r="BE105" s="276">
        <v>2.1245586614861209</v>
      </c>
      <c r="BF105" s="276">
        <v>2.1118122806570172</v>
      </c>
      <c r="BG105" s="276">
        <v>2.1031231831469652</v>
      </c>
      <c r="BH105" s="276">
        <v>2.0933660725983798</v>
      </c>
    </row>
    <row r="106" spans="1:60" ht="15" x14ac:dyDescent="0.25">
      <c r="A106" s="276" t="s">
        <v>599</v>
      </c>
      <c r="B106" s="276" t="s">
        <v>600</v>
      </c>
      <c r="C106" s="276" t="s">
        <v>579</v>
      </c>
      <c r="D106" s="276" t="s">
        <v>580</v>
      </c>
      <c r="E106" s="276">
        <v>5.6268432317294286</v>
      </c>
      <c r="F106" s="276">
        <v>5.6608744882248736</v>
      </c>
      <c r="G106" s="276">
        <v>5.7108210395288399</v>
      </c>
      <c r="H106" s="276">
        <v>5.742451017089703</v>
      </c>
      <c r="I106" s="276">
        <v>5.7569503561626041</v>
      </c>
      <c r="J106" s="276">
        <v>5.757606465225459</v>
      </c>
      <c r="K106" s="276">
        <v>5.733359237903989</v>
      </c>
      <c r="L106" s="276">
        <v>5.7011758241669401</v>
      </c>
      <c r="M106" s="276">
        <v>5.6337653722421601</v>
      </c>
      <c r="N106" s="276">
        <v>5.546533111479131</v>
      </c>
      <c r="O106" s="276">
        <v>5.4437596914964397</v>
      </c>
      <c r="P106" s="276">
        <v>5.3139921195704378</v>
      </c>
      <c r="Q106" s="276">
        <v>5.1845722565253336</v>
      </c>
      <c r="R106" s="276">
        <v>5.0375872130781625</v>
      </c>
      <c r="S106" s="276">
        <v>4.8923856713346527</v>
      </c>
      <c r="T106" s="276">
        <v>4.7463853703259105</v>
      </c>
      <c r="U106" s="276">
        <v>4.6092886821221173</v>
      </c>
      <c r="V106" s="276">
        <v>4.4837743876306968</v>
      </c>
      <c r="W106" s="276">
        <v>4.372863745783981</v>
      </c>
      <c r="X106" s="276">
        <v>4.2784986292600351</v>
      </c>
      <c r="Y106" s="276">
        <v>4.2005303611901548</v>
      </c>
      <c r="Z106" s="276">
        <v>4.1333046825868687</v>
      </c>
      <c r="AA106" s="276">
        <v>4.093805614830659</v>
      </c>
      <c r="AB106" s="276">
        <v>4.0557603138409508</v>
      </c>
      <c r="AC106" s="276">
        <v>4.0161944353346213</v>
      </c>
      <c r="AD106" s="276">
        <v>3.973392876599303</v>
      </c>
      <c r="AE106" s="276">
        <v>3.9267129231812414</v>
      </c>
      <c r="AF106" s="276">
        <v>3.8666639781996444</v>
      </c>
      <c r="AG106" s="276">
        <v>3.7877490262577411</v>
      </c>
      <c r="AH106" s="276">
        <v>3.6941275596293965</v>
      </c>
      <c r="AI106" s="276">
        <v>3.5907708463465462</v>
      </c>
      <c r="AJ106" s="276">
        <v>3.4802571994788805</v>
      </c>
      <c r="AK106" s="276">
        <v>3.3731918320939633</v>
      </c>
      <c r="AL106" s="276">
        <v>3.2693068984093667</v>
      </c>
      <c r="AM106" s="276">
        <v>3.1822053289282279</v>
      </c>
      <c r="AN106" s="276">
        <v>3.1033500315898968</v>
      </c>
      <c r="AO106" s="276">
        <v>3.0367308506519506</v>
      </c>
      <c r="AP106" s="276">
        <v>2.9773044380632818</v>
      </c>
      <c r="AQ106" s="276">
        <v>2.9328539002527445</v>
      </c>
      <c r="AR106" s="276">
        <v>2.8907556859862047</v>
      </c>
      <c r="AS106" s="276">
        <v>2.8560313234019481</v>
      </c>
      <c r="AT106" s="276">
        <v>2.8261405296046176</v>
      </c>
      <c r="AU106" s="276">
        <v>2.8020147288598398</v>
      </c>
      <c r="AV106" s="276">
        <v>2.7779562643994287</v>
      </c>
      <c r="AW106" s="276">
        <v>2.7570204729739181</v>
      </c>
      <c r="AX106" s="276">
        <v>2.7328156643945731</v>
      </c>
      <c r="AY106" s="276">
        <v>2.7128215759103784</v>
      </c>
      <c r="AZ106" s="276">
        <v>2.6964171146015601</v>
      </c>
      <c r="BA106" s="276">
        <v>2.6816492500631193</v>
      </c>
      <c r="BB106" s="276">
        <v>2.6634526078377321</v>
      </c>
      <c r="BC106" s="276">
        <v>2.6455969690014571</v>
      </c>
      <c r="BD106" s="276">
        <v>2.6274731229586923</v>
      </c>
      <c r="BE106" s="276">
        <v>2.6153678278616366</v>
      </c>
      <c r="BF106" s="276">
        <v>2.6012744673369821</v>
      </c>
      <c r="BG106" s="276">
        <v>2.5903002580542327</v>
      </c>
      <c r="BH106" s="276">
        <v>2.5779837433159325</v>
      </c>
    </row>
    <row r="107" spans="1:60" ht="15" x14ac:dyDescent="0.25">
      <c r="A107" s="276" t="s">
        <v>601</v>
      </c>
      <c r="B107" s="276" t="s">
        <v>602</v>
      </c>
      <c r="C107" s="276" t="s">
        <v>579</v>
      </c>
      <c r="D107" s="276" t="s">
        <v>580</v>
      </c>
      <c r="E107" s="276">
        <v>6.6123329467741545</v>
      </c>
      <c r="F107" s="276">
        <v>6.6302485788713259</v>
      </c>
      <c r="G107" s="276">
        <v>6.6466803584252583</v>
      </c>
      <c r="H107" s="276">
        <v>6.6612862055535542</v>
      </c>
      <c r="I107" s="276">
        <v>6.673191001176261</v>
      </c>
      <c r="J107" s="276">
        <v>6.6828720903110597</v>
      </c>
      <c r="K107" s="276">
        <v>6.6909253196312619</v>
      </c>
      <c r="L107" s="276">
        <v>6.6979886149139913</v>
      </c>
      <c r="M107" s="276">
        <v>6.7041703536105111</v>
      </c>
      <c r="N107" s="276">
        <v>6.7096141041662021</v>
      </c>
      <c r="O107" s="276">
        <v>6.713596644035654</v>
      </c>
      <c r="P107" s="276">
        <v>6.7148772581454788</v>
      </c>
      <c r="Q107" s="276">
        <v>6.7135303096066918</v>
      </c>
      <c r="R107" s="276">
        <v>6.708461072259511</v>
      </c>
      <c r="S107" s="276">
        <v>6.6992644053084582</v>
      </c>
      <c r="T107" s="276">
        <v>6.6862178168142723</v>
      </c>
      <c r="U107" s="276">
        <v>6.6694431737100164</v>
      </c>
      <c r="V107" s="276">
        <v>6.6495113670633952</v>
      </c>
      <c r="W107" s="276">
        <v>6.6258144069590665</v>
      </c>
      <c r="X107" s="276">
        <v>6.5980571741585736</v>
      </c>
      <c r="Y107" s="276">
        <v>6.5652825578013827</v>
      </c>
      <c r="Z107" s="276">
        <v>6.5258563928764568</v>
      </c>
      <c r="AA107" s="276">
        <v>6.4801197371753005</v>
      </c>
      <c r="AB107" s="276">
        <v>6.4280072395612411</v>
      </c>
      <c r="AC107" s="276">
        <v>6.3694768196618901</v>
      </c>
      <c r="AD107" s="276">
        <v>6.3038818759372193</v>
      </c>
      <c r="AE107" s="276">
        <v>6.2311461744341612</v>
      </c>
      <c r="AF107" s="276">
        <v>6.1534456590425641</v>
      </c>
      <c r="AG107" s="276">
        <v>6.0651189151740486</v>
      </c>
      <c r="AH107" s="276">
        <v>5.9752820314142472</v>
      </c>
      <c r="AI107" s="276">
        <v>5.883033734365565</v>
      </c>
      <c r="AJ107" s="276">
        <v>5.7979311762681327</v>
      </c>
      <c r="AK107" s="276">
        <v>5.7069129740762108</v>
      </c>
      <c r="AL107" s="276">
        <v>5.617690954677796</v>
      </c>
      <c r="AM107" s="276">
        <v>5.5302330631043848</v>
      </c>
      <c r="AN107" s="276">
        <v>5.4562678975667556</v>
      </c>
      <c r="AO107" s="276">
        <v>5.3706055701640887</v>
      </c>
      <c r="AP107" s="276">
        <v>5.2868240781541473</v>
      </c>
      <c r="AQ107" s="276">
        <v>5.2035654888127896</v>
      </c>
      <c r="AR107" s="276">
        <v>5.1239853860957654</v>
      </c>
      <c r="AS107" s="276">
        <v>5.0438074236710442</v>
      </c>
      <c r="AT107" s="276">
        <v>4.966481423521242</v>
      </c>
      <c r="AU107" s="276">
        <v>4.8964669011144553</v>
      </c>
      <c r="AV107" s="276">
        <v>4.8246600626691007</v>
      </c>
      <c r="AW107" s="276">
        <v>4.7627345808818431</v>
      </c>
      <c r="AX107" s="276">
        <v>4.6978794178406593</v>
      </c>
      <c r="AY107" s="276">
        <v>4.6386894025565217</v>
      </c>
      <c r="AZ107" s="276">
        <v>4.5834780506786785</v>
      </c>
      <c r="BA107" s="276">
        <v>4.528320815624725</v>
      </c>
      <c r="BB107" s="276">
        <v>4.4691895311711445</v>
      </c>
      <c r="BC107" s="276">
        <v>4.4087217140511434</v>
      </c>
      <c r="BD107" s="276">
        <v>4.3492218667292075</v>
      </c>
      <c r="BE107" s="276">
        <v>4.2924927608158328</v>
      </c>
      <c r="BF107" s="276">
        <v>4.2401428484175243</v>
      </c>
      <c r="BG107" s="276">
        <v>4.1876375042191638</v>
      </c>
      <c r="BH107" s="276">
        <v>4.1332149033419361</v>
      </c>
    </row>
    <row r="108" spans="1:60" ht="15" x14ac:dyDescent="0.25">
      <c r="A108" s="276" t="s">
        <v>603</v>
      </c>
      <c r="B108" s="276" t="s">
        <v>604</v>
      </c>
      <c r="C108" s="276" t="s">
        <v>579</v>
      </c>
      <c r="D108" s="276" t="s">
        <v>580</v>
      </c>
      <c r="E108" s="276">
        <v>6.4473445223229628</v>
      </c>
      <c r="F108" s="276">
        <v>6.4626636430659863</v>
      </c>
      <c r="G108" s="276">
        <v>6.4748175752879629</v>
      </c>
      <c r="H108" s="276">
        <v>6.4837603591792652</v>
      </c>
      <c r="I108" s="276">
        <v>6.4891658248490796</v>
      </c>
      <c r="J108" s="276">
        <v>6.4926428599251977</v>
      </c>
      <c r="K108" s="276">
        <v>6.4964988586830161</v>
      </c>
      <c r="L108" s="276">
        <v>6.5023358597183911</v>
      </c>
      <c r="M108" s="276">
        <v>6.5112354343466521</v>
      </c>
      <c r="N108" s="276">
        <v>6.5231899360096977</v>
      </c>
      <c r="O108" s="276">
        <v>6.5375448744105302</v>
      </c>
      <c r="P108" s="276">
        <v>6.5517763830758566</v>
      </c>
      <c r="Q108" s="276">
        <v>6.565598866413354</v>
      </c>
      <c r="R108" s="276">
        <v>6.5757322864750618</v>
      </c>
      <c r="S108" s="276">
        <v>6.5809067244485018</v>
      </c>
      <c r="T108" s="276">
        <v>6.5803461660363496</v>
      </c>
      <c r="U108" s="276">
        <v>6.573305719382863</v>
      </c>
      <c r="V108" s="276">
        <v>6.5608242785766375</v>
      </c>
      <c r="W108" s="276">
        <v>6.5424587624259365</v>
      </c>
      <c r="X108" s="276">
        <v>6.5193041595490824</v>
      </c>
      <c r="Y108" s="276">
        <v>6.4919883744094289</v>
      </c>
      <c r="Z108" s="276">
        <v>6.4605906330823029</v>
      </c>
      <c r="AA108" s="276">
        <v>6.4262322428890597</v>
      </c>
      <c r="AB108" s="276">
        <v>6.3891655406061476</v>
      </c>
      <c r="AC108" s="276">
        <v>6.3485040864418858</v>
      </c>
      <c r="AD108" s="276">
        <v>6.3024023217749363</v>
      </c>
      <c r="AE108" s="276">
        <v>6.2475836730467194</v>
      </c>
      <c r="AF108" s="276">
        <v>6.1873426604497066</v>
      </c>
      <c r="AG108" s="276">
        <v>6.1005129325229275</v>
      </c>
      <c r="AH108" s="276">
        <v>6.0134322906973514</v>
      </c>
      <c r="AI108" s="276">
        <v>5.9181966441413447</v>
      </c>
      <c r="AJ108" s="276">
        <v>5.8373549180747366</v>
      </c>
      <c r="AK108" s="276">
        <v>5.730344620355714</v>
      </c>
      <c r="AL108" s="276">
        <v>5.6251528425857558</v>
      </c>
      <c r="AM108" s="276">
        <v>5.5187810322847364</v>
      </c>
      <c r="AN108" s="276">
        <v>5.4412644402364645</v>
      </c>
      <c r="AO108" s="276">
        <v>5.3387768995742979</v>
      </c>
      <c r="AP108" s="276">
        <v>5.2394828072014095</v>
      </c>
      <c r="AQ108" s="276">
        <v>5.1374718175207752</v>
      </c>
      <c r="AR108" s="276">
        <v>5.0495244088671942</v>
      </c>
      <c r="AS108" s="276">
        <v>4.9610478824122426</v>
      </c>
      <c r="AT108" s="276">
        <v>4.8783543108153831</v>
      </c>
      <c r="AU108" s="276">
        <v>4.8171326363002871</v>
      </c>
      <c r="AV108" s="276">
        <v>4.7479531557331365</v>
      </c>
      <c r="AW108" s="276">
        <v>4.7071222130661203</v>
      </c>
      <c r="AX108" s="276">
        <v>4.6595956514421779</v>
      </c>
      <c r="AY108" s="276">
        <v>4.6263470794910111</v>
      </c>
      <c r="AZ108" s="276">
        <v>4.6056032056420317</v>
      </c>
      <c r="BA108" s="276">
        <v>4.5793467138403843</v>
      </c>
      <c r="BB108" s="276">
        <v>4.5365888518426587</v>
      </c>
      <c r="BC108" s="276">
        <v>4.4826247599279316</v>
      </c>
      <c r="BD108" s="276">
        <v>4.4305828964390743</v>
      </c>
      <c r="BE108" s="276">
        <v>4.3804401412867255</v>
      </c>
      <c r="BF108" s="276">
        <v>4.3415513664166037</v>
      </c>
      <c r="BG108" s="276">
        <v>4.2959891387211462</v>
      </c>
      <c r="BH108" s="276">
        <v>4.2434121898765502</v>
      </c>
    </row>
    <row r="109" spans="1:60" ht="15" x14ac:dyDescent="0.25">
      <c r="A109" s="276" t="s">
        <v>274</v>
      </c>
      <c r="B109" s="276" t="s">
        <v>275</v>
      </c>
      <c r="C109" s="276" t="s">
        <v>579</v>
      </c>
      <c r="D109" s="276" t="s">
        <v>580</v>
      </c>
      <c r="E109" s="276">
        <v>5.6660000000000004</v>
      </c>
      <c r="F109" s="276">
        <v>5.6559999999999997</v>
      </c>
      <c r="G109" s="276">
        <v>5.6449999999999996</v>
      </c>
      <c r="H109" s="276">
        <v>5.6340000000000003</v>
      </c>
      <c r="I109" s="276">
        <v>5.6230000000000002</v>
      </c>
      <c r="J109" s="276">
        <v>5.6120000000000001</v>
      </c>
      <c r="K109" s="276">
        <v>5.5990000000000002</v>
      </c>
      <c r="L109" s="276">
        <v>5.5819999999999999</v>
      </c>
      <c r="M109" s="276">
        <v>5.556</v>
      </c>
      <c r="N109" s="276">
        <v>5.5209999999999999</v>
      </c>
      <c r="O109" s="276">
        <v>5.4740000000000002</v>
      </c>
      <c r="P109" s="276">
        <v>5.4130000000000003</v>
      </c>
      <c r="Q109" s="276">
        <v>5.3380000000000001</v>
      </c>
      <c r="R109" s="276">
        <v>5.2510000000000003</v>
      </c>
      <c r="S109" s="276">
        <v>5.1520000000000001</v>
      </c>
      <c r="T109" s="276">
        <v>5.0430000000000001</v>
      </c>
      <c r="U109" s="276">
        <v>4.9269999999999996</v>
      </c>
      <c r="V109" s="276">
        <v>4.806</v>
      </c>
      <c r="W109" s="276">
        <v>4.6820000000000004</v>
      </c>
      <c r="X109" s="276">
        <v>4.5570000000000004</v>
      </c>
      <c r="Y109" s="276">
        <v>4.43</v>
      </c>
      <c r="Z109" s="276">
        <v>4.3010000000000002</v>
      </c>
      <c r="AA109" s="276">
        <v>4.1669999999999998</v>
      </c>
      <c r="AB109" s="276">
        <v>4.0279999999999996</v>
      </c>
      <c r="AC109" s="276">
        <v>3.887</v>
      </c>
      <c r="AD109" s="276">
        <v>3.7450000000000001</v>
      </c>
      <c r="AE109" s="276">
        <v>3.6059999999999999</v>
      </c>
      <c r="AF109" s="276">
        <v>3.472</v>
      </c>
      <c r="AG109" s="276">
        <v>3.3460000000000001</v>
      </c>
      <c r="AH109" s="276">
        <v>3.2290000000000001</v>
      </c>
      <c r="AI109" s="276">
        <v>3.1219999999999999</v>
      </c>
      <c r="AJ109" s="276">
        <v>3.0219999999999998</v>
      </c>
      <c r="AK109" s="276">
        <v>2.9289999999999998</v>
      </c>
      <c r="AL109" s="276">
        <v>2.8420000000000001</v>
      </c>
      <c r="AM109" s="276">
        <v>2.7610000000000001</v>
      </c>
      <c r="AN109" s="276">
        <v>2.6880000000000002</v>
      </c>
      <c r="AO109" s="276">
        <v>2.6269999999999998</v>
      </c>
      <c r="AP109" s="276">
        <v>2.5790000000000002</v>
      </c>
      <c r="AQ109" s="276">
        <v>2.544</v>
      </c>
      <c r="AR109" s="276">
        <v>2.5230000000000001</v>
      </c>
      <c r="AS109" s="276">
        <v>2.512</v>
      </c>
      <c r="AT109" s="276">
        <v>2.5089999999999999</v>
      </c>
      <c r="AU109" s="276">
        <v>2.5110000000000001</v>
      </c>
      <c r="AV109" s="276">
        <v>2.5129999999999999</v>
      </c>
      <c r="AW109" s="276">
        <v>2.5150000000000001</v>
      </c>
      <c r="AX109" s="276">
        <v>2.5139999999999998</v>
      </c>
      <c r="AY109" s="276">
        <v>2.5099999999999998</v>
      </c>
      <c r="AZ109" s="276">
        <v>2.5049999999999999</v>
      </c>
      <c r="BA109" s="276">
        <v>2.4990000000000001</v>
      </c>
      <c r="BB109" s="276">
        <v>2.492</v>
      </c>
      <c r="BC109" s="276">
        <v>2.4830000000000001</v>
      </c>
      <c r="BD109" s="276">
        <v>2.4710000000000001</v>
      </c>
      <c r="BE109" s="276">
        <v>2.4550000000000001</v>
      </c>
      <c r="BF109" s="276">
        <v>2.4359999999999999</v>
      </c>
      <c r="BG109" s="276">
        <v>2.4140000000000001</v>
      </c>
      <c r="BH109" s="276">
        <v>2.3889999999999998</v>
      </c>
    </row>
    <row r="110" spans="1:60" ht="15" x14ac:dyDescent="0.25">
      <c r="A110" s="276" t="s">
        <v>605</v>
      </c>
      <c r="B110" s="276" t="s">
        <v>606</v>
      </c>
      <c r="C110" s="276" t="s">
        <v>579</v>
      </c>
      <c r="D110" s="276" t="s">
        <v>580</v>
      </c>
      <c r="E110" s="276">
        <v>6.68948476868069</v>
      </c>
      <c r="F110" s="276">
        <v>6.7086236092998162</v>
      </c>
      <c r="G110" s="276">
        <v>6.7270512984718085</v>
      </c>
      <c r="H110" s="276">
        <v>6.7442724382044936</v>
      </c>
      <c r="I110" s="276">
        <v>6.75914028928654</v>
      </c>
      <c r="J110" s="276">
        <v>6.7716047121397596</v>
      </c>
      <c r="K110" s="276">
        <v>6.7815365708353923</v>
      </c>
      <c r="L110" s="276">
        <v>6.7890678761171923</v>
      </c>
      <c r="M110" s="276">
        <v>6.7938865519262963</v>
      </c>
      <c r="N110" s="276">
        <v>6.796238722648166</v>
      </c>
      <c r="O110" s="276">
        <v>6.7953821182913003</v>
      </c>
      <c r="P110" s="276">
        <v>6.7908412427365947</v>
      </c>
      <c r="Q110" s="276">
        <v>6.7826182778609718</v>
      </c>
      <c r="R110" s="276">
        <v>6.7706448331975739</v>
      </c>
      <c r="S110" s="276">
        <v>6.7549267631989194</v>
      </c>
      <c r="T110" s="276">
        <v>6.7362300621140969</v>
      </c>
      <c r="U110" s="276">
        <v>6.7151007914375604</v>
      </c>
      <c r="V110" s="276">
        <v>6.6918763924099256</v>
      </c>
      <c r="W110" s="276">
        <v>6.6658680555718526</v>
      </c>
      <c r="X110" s="276">
        <v>6.6361042919378797</v>
      </c>
      <c r="Y110" s="276">
        <v>6.6008585395834682</v>
      </c>
      <c r="Z110" s="276">
        <v>6.5577050994338908</v>
      </c>
      <c r="AA110" s="276">
        <v>6.5065294462022383</v>
      </c>
      <c r="AB110" s="276">
        <v>6.447108530597875</v>
      </c>
      <c r="AC110" s="276">
        <v>6.3798197033354622</v>
      </c>
      <c r="AD110" s="276">
        <v>6.3046132136821109</v>
      </c>
      <c r="AE110" s="276">
        <v>6.2230042627193987</v>
      </c>
      <c r="AF110" s="276">
        <v>6.1366340436124283</v>
      </c>
      <c r="AG110" s="276">
        <v>6.0475530760405096</v>
      </c>
      <c r="AH110" s="276">
        <v>5.9563448328181767</v>
      </c>
      <c r="AI110" s="276">
        <v>5.8655785950283228</v>
      </c>
      <c r="AJ110" s="276">
        <v>5.7783917510065885</v>
      </c>
      <c r="AK110" s="276">
        <v>5.6953135535777113</v>
      </c>
      <c r="AL110" s="276">
        <v>5.6140007182114937</v>
      </c>
      <c r="AM110" s="276">
        <v>5.53589042954414</v>
      </c>
      <c r="AN110" s="276">
        <v>5.4636710845913994</v>
      </c>
      <c r="AO110" s="276">
        <v>5.3863175497463756</v>
      </c>
      <c r="AP110" s="276">
        <v>5.3101970710621043</v>
      </c>
      <c r="AQ110" s="276">
        <v>5.2361953449954086</v>
      </c>
      <c r="AR110" s="276">
        <v>5.1607413097142736</v>
      </c>
      <c r="AS110" s="276">
        <v>5.084682455110169</v>
      </c>
      <c r="AT110" s="276">
        <v>5.0100387200391641</v>
      </c>
      <c r="AU110" s="276">
        <v>4.9357281922033094</v>
      </c>
      <c r="AV110" s="276">
        <v>4.8626760909607727</v>
      </c>
      <c r="AW110" s="276">
        <v>4.7903238755192348</v>
      </c>
      <c r="AX110" s="276">
        <v>4.7168755972922041</v>
      </c>
      <c r="AY110" s="276">
        <v>4.6448132881013722</v>
      </c>
      <c r="AZ110" s="276">
        <v>4.5725112401237098</v>
      </c>
      <c r="BA110" s="276">
        <v>4.5030659318532731</v>
      </c>
      <c r="BB110" s="276">
        <v>4.4358739149965745</v>
      </c>
      <c r="BC110" s="276">
        <v>4.3721938540562233</v>
      </c>
      <c r="BD110" s="276">
        <v>4.3090418077497317</v>
      </c>
      <c r="BE110" s="276">
        <v>4.2491025197441159</v>
      </c>
      <c r="BF110" s="276">
        <v>4.1901451953236277</v>
      </c>
      <c r="BG110" s="276">
        <v>4.1342676089668906</v>
      </c>
      <c r="BH110" s="276">
        <v>4.0790176243970961</v>
      </c>
    </row>
    <row r="111" spans="1:60" ht="15" x14ac:dyDescent="0.25">
      <c r="A111" s="276" t="s">
        <v>276</v>
      </c>
      <c r="B111" s="276" t="s">
        <v>277</v>
      </c>
      <c r="C111" s="276" t="s">
        <v>579</v>
      </c>
      <c r="D111" s="276" t="s">
        <v>580</v>
      </c>
      <c r="E111" s="276"/>
      <c r="F111" s="276">
        <v>2.7069999999999999</v>
      </c>
      <c r="G111" s="276"/>
      <c r="H111" s="276"/>
      <c r="I111" s="276"/>
      <c r="J111" s="276"/>
      <c r="K111" s="276"/>
      <c r="L111" s="276"/>
      <c r="M111" s="276"/>
      <c r="N111" s="276"/>
      <c r="O111" s="276"/>
      <c r="P111" s="276"/>
      <c r="Q111" s="276"/>
      <c r="R111" s="276"/>
      <c r="S111" s="276"/>
      <c r="T111" s="276"/>
      <c r="U111" s="276"/>
      <c r="V111" s="276"/>
      <c r="W111" s="276"/>
      <c r="X111" s="276"/>
      <c r="Y111" s="276"/>
      <c r="Z111" s="276"/>
      <c r="AA111" s="276"/>
      <c r="AB111" s="276"/>
      <c r="AC111" s="276"/>
      <c r="AD111" s="276"/>
      <c r="AE111" s="276"/>
      <c r="AF111" s="276"/>
      <c r="AG111" s="276"/>
      <c r="AH111" s="276"/>
      <c r="AI111" s="276"/>
      <c r="AJ111" s="276"/>
      <c r="AK111" s="276"/>
      <c r="AL111" s="276"/>
      <c r="AM111" s="276">
        <v>1.8</v>
      </c>
      <c r="AN111" s="276"/>
      <c r="AO111" s="276"/>
      <c r="AP111" s="276"/>
      <c r="AQ111" s="276"/>
      <c r="AR111" s="276"/>
      <c r="AS111" s="276"/>
      <c r="AT111" s="276"/>
      <c r="AU111" s="276">
        <v>1.65</v>
      </c>
      <c r="AV111" s="276"/>
      <c r="AW111" s="276"/>
      <c r="AX111" s="276"/>
      <c r="AY111" s="276"/>
      <c r="AZ111" s="276"/>
      <c r="BA111" s="276"/>
      <c r="BB111" s="276"/>
      <c r="BC111" s="276"/>
      <c r="BD111" s="276"/>
      <c r="BE111" s="276"/>
      <c r="BF111" s="276"/>
      <c r="BG111" s="276"/>
      <c r="BH111" s="276"/>
    </row>
    <row r="112" spans="1:60" ht="15" x14ac:dyDescent="0.25">
      <c r="A112" s="276" t="s">
        <v>278</v>
      </c>
      <c r="B112" s="276" t="s">
        <v>279</v>
      </c>
      <c r="C112" s="276" t="s">
        <v>579</v>
      </c>
      <c r="D112" s="276" t="s">
        <v>580</v>
      </c>
      <c r="E112" s="276">
        <v>5.9059999999999997</v>
      </c>
      <c r="F112" s="276">
        <v>5.9020000000000001</v>
      </c>
      <c r="G112" s="276">
        <v>5.8940000000000001</v>
      </c>
      <c r="H112" s="276">
        <v>5.88</v>
      </c>
      <c r="I112" s="276">
        <v>5.859</v>
      </c>
      <c r="J112" s="276">
        <v>5.83</v>
      </c>
      <c r="K112" s="276">
        <v>5.7939999999999996</v>
      </c>
      <c r="L112" s="276">
        <v>5.7510000000000003</v>
      </c>
      <c r="M112" s="276">
        <v>5.702</v>
      </c>
      <c r="N112" s="276">
        <v>5.6479999999999997</v>
      </c>
      <c r="O112" s="276">
        <v>5.5869999999999997</v>
      </c>
      <c r="P112" s="276">
        <v>5.5190000000000001</v>
      </c>
      <c r="Q112" s="276">
        <v>5.444</v>
      </c>
      <c r="R112" s="276">
        <v>5.3630000000000004</v>
      </c>
      <c r="S112" s="276">
        <v>5.2779999999999996</v>
      </c>
      <c r="T112" s="276">
        <v>5.1920000000000002</v>
      </c>
      <c r="U112" s="276">
        <v>5.1079999999999997</v>
      </c>
      <c r="V112" s="276">
        <v>5.0289999999999999</v>
      </c>
      <c r="W112" s="276">
        <v>4.9560000000000004</v>
      </c>
      <c r="X112" s="276">
        <v>4.8890000000000002</v>
      </c>
      <c r="Y112" s="276">
        <v>4.827</v>
      </c>
      <c r="Z112" s="276">
        <v>4.766</v>
      </c>
      <c r="AA112" s="276">
        <v>4.7030000000000003</v>
      </c>
      <c r="AB112" s="276">
        <v>4.6360000000000001</v>
      </c>
      <c r="AC112" s="276">
        <v>4.5629999999999997</v>
      </c>
      <c r="AD112" s="276">
        <v>4.484</v>
      </c>
      <c r="AE112" s="276">
        <v>4.399</v>
      </c>
      <c r="AF112" s="276">
        <v>4.3109999999999999</v>
      </c>
      <c r="AG112" s="276">
        <v>4.2220000000000004</v>
      </c>
      <c r="AH112" s="276">
        <v>4.1319999999999997</v>
      </c>
      <c r="AI112" s="276">
        <v>4.0449999999999999</v>
      </c>
      <c r="AJ112" s="276">
        <v>3.9590000000000001</v>
      </c>
      <c r="AK112" s="276">
        <v>3.8769999999999998</v>
      </c>
      <c r="AL112" s="276">
        <v>3.7989999999999999</v>
      </c>
      <c r="AM112" s="276">
        <v>3.7229999999999999</v>
      </c>
      <c r="AN112" s="276">
        <v>3.6509999999999998</v>
      </c>
      <c r="AO112" s="276">
        <v>3.5819999999999999</v>
      </c>
      <c r="AP112" s="276">
        <v>3.5139999999999998</v>
      </c>
      <c r="AQ112" s="276">
        <v>3.4460000000000002</v>
      </c>
      <c r="AR112" s="276">
        <v>3.379</v>
      </c>
      <c r="AS112" s="276">
        <v>3.3109999999999999</v>
      </c>
      <c r="AT112" s="276">
        <v>3.2429999999999999</v>
      </c>
      <c r="AU112" s="276">
        <v>3.1749999999999998</v>
      </c>
      <c r="AV112" s="276">
        <v>3.1070000000000002</v>
      </c>
      <c r="AW112" s="276">
        <v>3.0379999999999998</v>
      </c>
      <c r="AX112" s="276">
        <v>2.9689999999999999</v>
      </c>
      <c r="AY112" s="276">
        <v>2.8969999999999998</v>
      </c>
      <c r="AZ112" s="276">
        <v>2.823</v>
      </c>
      <c r="BA112" s="276">
        <v>2.7480000000000002</v>
      </c>
      <c r="BB112" s="276">
        <v>2.673</v>
      </c>
      <c r="BC112" s="276">
        <v>2.601</v>
      </c>
      <c r="BD112" s="276">
        <v>2.5339999999999998</v>
      </c>
      <c r="BE112" s="276">
        <v>2.4750000000000001</v>
      </c>
      <c r="BF112" s="276">
        <v>2.4249999999999998</v>
      </c>
      <c r="BG112" s="276">
        <v>2.3839999999999999</v>
      </c>
      <c r="BH112" s="276">
        <v>2.3519999999999999</v>
      </c>
    </row>
    <row r="113" spans="1:60" ht="15" x14ac:dyDescent="0.25">
      <c r="A113" s="276" t="s">
        <v>280</v>
      </c>
      <c r="B113" s="276" t="s">
        <v>281</v>
      </c>
      <c r="C113" s="276" t="s">
        <v>579</v>
      </c>
      <c r="D113" s="276" t="s">
        <v>580</v>
      </c>
      <c r="E113" s="276"/>
      <c r="F113" s="276"/>
      <c r="G113" s="276"/>
      <c r="H113" s="276"/>
      <c r="I113" s="276"/>
      <c r="J113" s="276"/>
      <c r="K113" s="276"/>
      <c r="L113" s="276"/>
      <c r="M113" s="276"/>
      <c r="N113" s="276"/>
      <c r="O113" s="276"/>
      <c r="P113" s="276"/>
      <c r="Q113" s="276"/>
      <c r="R113" s="276"/>
      <c r="S113" s="276"/>
      <c r="T113" s="276"/>
      <c r="U113" s="276"/>
      <c r="V113" s="276"/>
      <c r="W113" s="276"/>
      <c r="X113" s="276"/>
      <c r="Y113" s="276"/>
      <c r="Z113" s="276"/>
      <c r="AA113" s="276"/>
      <c r="AB113" s="276"/>
      <c r="AC113" s="276"/>
      <c r="AD113" s="276"/>
      <c r="AE113" s="276"/>
      <c r="AF113" s="276"/>
      <c r="AG113" s="276"/>
      <c r="AH113" s="276"/>
      <c r="AI113" s="276"/>
      <c r="AJ113" s="276"/>
      <c r="AK113" s="276"/>
      <c r="AL113" s="276"/>
      <c r="AM113" s="276"/>
      <c r="AN113" s="276"/>
      <c r="AO113" s="276"/>
      <c r="AP113" s="276"/>
      <c r="AQ113" s="276"/>
      <c r="AR113" s="276"/>
      <c r="AS113" s="276"/>
      <c r="AT113" s="276"/>
      <c r="AU113" s="276"/>
      <c r="AV113" s="276"/>
      <c r="AW113" s="276"/>
      <c r="AX113" s="276"/>
      <c r="AY113" s="276"/>
      <c r="AZ113" s="276"/>
      <c r="BA113" s="276"/>
      <c r="BB113" s="276"/>
      <c r="BC113" s="276"/>
      <c r="BD113" s="276"/>
      <c r="BE113" s="276"/>
      <c r="BF113" s="276"/>
      <c r="BG113" s="276"/>
      <c r="BH113" s="276"/>
    </row>
    <row r="114" spans="1:60" ht="15" x14ac:dyDescent="0.25">
      <c r="A114" s="276" t="s">
        <v>282</v>
      </c>
      <c r="B114" s="276" t="s">
        <v>283</v>
      </c>
      <c r="C114" s="276" t="s">
        <v>579</v>
      </c>
      <c r="D114" s="276" t="s">
        <v>580</v>
      </c>
      <c r="E114" s="276">
        <v>3.78</v>
      </c>
      <c r="F114" s="276">
        <v>3.78</v>
      </c>
      <c r="G114" s="276">
        <v>3.92</v>
      </c>
      <c r="H114" s="276">
        <v>4.01</v>
      </c>
      <c r="I114" s="276">
        <v>4.07</v>
      </c>
      <c r="J114" s="276">
        <v>4.04</v>
      </c>
      <c r="K114" s="276">
        <v>3.94</v>
      </c>
      <c r="L114" s="276">
        <v>3.84</v>
      </c>
      <c r="M114" s="276">
        <v>3.77</v>
      </c>
      <c r="N114" s="276">
        <v>3.83</v>
      </c>
      <c r="O114" s="276">
        <v>3.85</v>
      </c>
      <c r="P114" s="276">
        <v>3.93</v>
      </c>
      <c r="Q114" s="276">
        <v>3.84</v>
      </c>
      <c r="R114" s="276">
        <v>3.71</v>
      </c>
      <c r="S114" s="276">
        <v>3.59</v>
      </c>
      <c r="T114" s="276">
        <v>3.37</v>
      </c>
      <c r="U114" s="276">
        <v>3.29</v>
      </c>
      <c r="V114" s="276">
        <v>3.24</v>
      </c>
      <c r="W114" s="276">
        <v>3.21</v>
      </c>
      <c r="X114" s="276">
        <v>3.21</v>
      </c>
      <c r="Y114" s="276">
        <v>3.21</v>
      </c>
      <c r="Z114" s="276">
        <v>3.05</v>
      </c>
      <c r="AA114" s="276">
        <v>2.94</v>
      </c>
      <c r="AB114" s="276">
        <v>2.74</v>
      </c>
      <c r="AC114" s="276">
        <v>2.58</v>
      </c>
      <c r="AD114" s="276">
        <v>2.48</v>
      </c>
      <c r="AE114" s="276">
        <v>2.44</v>
      </c>
      <c r="AF114" s="276">
        <v>2.3199999999999998</v>
      </c>
      <c r="AG114" s="276">
        <v>2.17</v>
      </c>
      <c r="AH114" s="276">
        <v>2.08</v>
      </c>
      <c r="AI114" s="276">
        <v>2.11</v>
      </c>
      <c r="AJ114" s="276">
        <v>2.08</v>
      </c>
      <c r="AK114" s="276">
        <v>1.99</v>
      </c>
      <c r="AL114" s="276">
        <v>1.9</v>
      </c>
      <c r="AM114" s="276">
        <v>1.85</v>
      </c>
      <c r="AN114" s="276">
        <v>1.84</v>
      </c>
      <c r="AO114" s="276">
        <v>1.88</v>
      </c>
      <c r="AP114" s="276">
        <v>1.93</v>
      </c>
      <c r="AQ114" s="276">
        <v>1.94</v>
      </c>
      <c r="AR114" s="276">
        <v>1.9</v>
      </c>
      <c r="AS114" s="276">
        <v>1.89</v>
      </c>
      <c r="AT114" s="276">
        <v>1.94</v>
      </c>
      <c r="AU114" s="276">
        <v>1.97</v>
      </c>
      <c r="AV114" s="276">
        <v>1.96</v>
      </c>
      <c r="AW114" s="276">
        <v>1.93</v>
      </c>
      <c r="AX114" s="276">
        <v>1.86</v>
      </c>
      <c r="AY114" s="276">
        <v>1.91</v>
      </c>
      <c r="AZ114" s="276">
        <v>2.0099999999999998</v>
      </c>
      <c r="BA114" s="276">
        <v>2.06</v>
      </c>
      <c r="BB114" s="276">
        <v>2.06</v>
      </c>
      <c r="BC114" s="276">
        <v>2.0499999999999998</v>
      </c>
      <c r="BD114" s="276">
        <v>2.0299999999999998</v>
      </c>
      <c r="BE114" s="276">
        <v>2</v>
      </c>
      <c r="BF114" s="276">
        <v>1.96</v>
      </c>
      <c r="BG114" s="276">
        <v>1.94</v>
      </c>
      <c r="BH114" s="276">
        <v>1.94</v>
      </c>
    </row>
    <row r="115" spans="1:60" ht="15" x14ac:dyDescent="0.25">
      <c r="A115" s="276" t="s">
        <v>284</v>
      </c>
      <c r="B115" s="276" t="s">
        <v>285</v>
      </c>
      <c r="C115" s="276" t="s">
        <v>579</v>
      </c>
      <c r="D115" s="276" t="s">
        <v>580</v>
      </c>
      <c r="E115" s="276">
        <v>6.9269999999999996</v>
      </c>
      <c r="F115" s="276">
        <v>6.9240000000000004</v>
      </c>
      <c r="G115" s="276">
        <v>6.9139999999999997</v>
      </c>
      <c r="H115" s="276">
        <v>6.8959999999999999</v>
      </c>
      <c r="I115" s="276">
        <v>6.8680000000000003</v>
      </c>
      <c r="J115" s="276">
        <v>6.827</v>
      </c>
      <c r="K115" s="276">
        <v>6.77</v>
      </c>
      <c r="L115" s="276">
        <v>6.6989999999999998</v>
      </c>
      <c r="M115" s="276">
        <v>6.617</v>
      </c>
      <c r="N115" s="276">
        <v>6.5279999999999996</v>
      </c>
      <c r="O115" s="276">
        <v>6.44</v>
      </c>
      <c r="P115" s="276">
        <v>6.359</v>
      </c>
      <c r="Q115" s="276">
        <v>6.2919999999999998</v>
      </c>
      <c r="R115" s="276">
        <v>6.2430000000000003</v>
      </c>
      <c r="S115" s="276">
        <v>6.2140000000000004</v>
      </c>
      <c r="T115" s="276">
        <v>6.2119999999999997</v>
      </c>
      <c r="U115" s="276">
        <v>6.2380000000000004</v>
      </c>
      <c r="V115" s="276">
        <v>6.2889999999999997</v>
      </c>
      <c r="W115" s="276">
        <v>6.3540000000000001</v>
      </c>
      <c r="X115" s="276">
        <v>6.4219999999999997</v>
      </c>
      <c r="Y115" s="276">
        <v>6.4809999999999999</v>
      </c>
      <c r="Z115" s="276">
        <v>6.516</v>
      </c>
      <c r="AA115" s="276">
        <v>6.5149999999999997</v>
      </c>
      <c r="AB115" s="276">
        <v>6.47</v>
      </c>
      <c r="AC115" s="276">
        <v>6.3739999999999997</v>
      </c>
      <c r="AD115" s="276">
        <v>6.2229999999999999</v>
      </c>
      <c r="AE115" s="276">
        <v>6.0140000000000002</v>
      </c>
      <c r="AF115" s="276">
        <v>5.758</v>
      </c>
      <c r="AG115" s="276">
        <v>5.4669999999999996</v>
      </c>
      <c r="AH115" s="276">
        <v>5.15</v>
      </c>
      <c r="AI115" s="276">
        <v>4.8179999999999996</v>
      </c>
      <c r="AJ115" s="276">
        <v>4.4779999999999998</v>
      </c>
      <c r="AK115" s="276">
        <v>4.1390000000000002</v>
      </c>
      <c r="AL115" s="276">
        <v>3.81</v>
      </c>
      <c r="AM115" s="276">
        <v>3.5</v>
      </c>
      <c r="AN115" s="276">
        <v>3.2160000000000002</v>
      </c>
      <c r="AO115" s="276">
        <v>2.9609999999999999</v>
      </c>
      <c r="AP115" s="276">
        <v>2.734</v>
      </c>
      <c r="AQ115" s="276">
        <v>2.5329999999999999</v>
      </c>
      <c r="AR115" s="276">
        <v>2.3580000000000001</v>
      </c>
      <c r="AS115" s="276">
        <v>2.2109999999999999</v>
      </c>
      <c r="AT115" s="276">
        <v>2.0920000000000001</v>
      </c>
      <c r="AU115" s="276">
        <v>1.9970000000000001</v>
      </c>
      <c r="AV115" s="276">
        <v>1.925</v>
      </c>
      <c r="AW115" s="276">
        <v>1.87</v>
      </c>
      <c r="AX115" s="276">
        <v>1.831</v>
      </c>
      <c r="AY115" s="276">
        <v>1.8049999999999999</v>
      </c>
      <c r="AZ115" s="276">
        <v>1.788</v>
      </c>
      <c r="BA115" s="276">
        <v>1.778</v>
      </c>
      <c r="BB115" s="276">
        <v>1.772</v>
      </c>
      <c r="BC115" s="276">
        <v>1.7649999999999999</v>
      </c>
      <c r="BD115" s="276">
        <v>1.7549999999999999</v>
      </c>
      <c r="BE115" s="276">
        <v>1.742</v>
      </c>
      <c r="BF115" s="276">
        <v>1.7270000000000001</v>
      </c>
      <c r="BG115" s="276">
        <v>1.708</v>
      </c>
      <c r="BH115" s="276">
        <v>1.6859999999999999</v>
      </c>
    </row>
    <row r="116" spans="1:60" ht="15" x14ac:dyDescent="0.25">
      <c r="A116" s="276" t="s">
        <v>286</v>
      </c>
      <c r="B116" s="276" t="s">
        <v>287</v>
      </c>
      <c r="C116" s="276" t="s">
        <v>579</v>
      </c>
      <c r="D116" s="276" t="s">
        <v>580</v>
      </c>
      <c r="E116" s="276">
        <v>6.2519999999999998</v>
      </c>
      <c r="F116" s="276">
        <v>6.3639999999999999</v>
      </c>
      <c r="G116" s="276">
        <v>6.5140000000000002</v>
      </c>
      <c r="H116" s="276">
        <v>6.6890000000000001</v>
      </c>
      <c r="I116" s="276">
        <v>6.8719999999999999</v>
      </c>
      <c r="J116" s="276">
        <v>7.0439999999999996</v>
      </c>
      <c r="K116" s="276">
        <v>7.1879999999999997</v>
      </c>
      <c r="L116" s="276">
        <v>7.2949999999999999</v>
      </c>
      <c r="M116" s="276">
        <v>7.3620000000000001</v>
      </c>
      <c r="N116" s="276">
        <v>7.383</v>
      </c>
      <c r="O116" s="276">
        <v>7.3620000000000001</v>
      </c>
      <c r="P116" s="276">
        <v>7.3079999999999998</v>
      </c>
      <c r="Q116" s="276">
        <v>7.234</v>
      </c>
      <c r="R116" s="276">
        <v>7.1529999999999996</v>
      </c>
      <c r="S116" s="276">
        <v>7.0720000000000001</v>
      </c>
      <c r="T116" s="276">
        <v>6.9930000000000003</v>
      </c>
      <c r="U116" s="276">
        <v>6.915</v>
      </c>
      <c r="V116" s="276">
        <v>6.8339999999999996</v>
      </c>
      <c r="W116" s="276">
        <v>6.7480000000000002</v>
      </c>
      <c r="X116" s="276">
        <v>6.6580000000000004</v>
      </c>
      <c r="Y116" s="276">
        <v>6.569</v>
      </c>
      <c r="Z116" s="276">
        <v>6.4850000000000003</v>
      </c>
      <c r="AA116" s="276">
        <v>6.407</v>
      </c>
      <c r="AB116" s="276">
        <v>6.3380000000000001</v>
      </c>
      <c r="AC116" s="276">
        <v>6.2759999999999998</v>
      </c>
      <c r="AD116" s="276">
        <v>6.22</v>
      </c>
      <c r="AE116" s="276">
        <v>6.1639999999999997</v>
      </c>
      <c r="AF116" s="276">
        <v>6.1050000000000004</v>
      </c>
      <c r="AG116" s="276">
        <v>6.0389999999999997</v>
      </c>
      <c r="AH116" s="276">
        <v>5.9649999999999999</v>
      </c>
      <c r="AI116" s="276">
        <v>5.8819999999999997</v>
      </c>
      <c r="AJ116" s="276">
        <v>5.7939999999999996</v>
      </c>
      <c r="AK116" s="276">
        <v>5.702</v>
      </c>
      <c r="AL116" s="276">
        <v>5.61</v>
      </c>
      <c r="AM116" s="276">
        <v>5.5170000000000003</v>
      </c>
      <c r="AN116" s="276">
        <v>5.423</v>
      </c>
      <c r="AO116" s="276">
        <v>5.3250000000000002</v>
      </c>
      <c r="AP116" s="276">
        <v>5.2210000000000001</v>
      </c>
      <c r="AQ116" s="276">
        <v>5.1120000000000001</v>
      </c>
      <c r="AR116" s="276">
        <v>5.0019999999999998</v>
      </c>
      <c r="AS116" s="276">
        <v>4.8940000000000001</v>
      </c>
      <c r="AT116" s="276">
        <v>4.7960000000000003</v>
      </c>
      <c r="AU116" s="276">
        <v>4.7110000000000003</v>
      </c>
      <c r="AV116" s="276">
        <v>4.6440000000000001</v>
      </c>
      <c r="AW116" s="276">
        <v>4.5940000000000003</v>
      </c>
      <c r="AX116" s="276">
        <v>4.5629999999999997</v>
      </c>
      <c r="AY116" s="276">
        <v>4.5490000000000004</v>
      </c>
      <c r="AZ116" s="276">
        <v>4.5469999999999997</v>
      </c>
      <c r="BA116" s="276">
        <v>4.5519999999999996</v>
      </c>
      <c r="BB116" s="276">
        <v>4.5590000000000002</v>
      </c>
      <c r="BC116" s="276">
        <v>4.5620000000000003</v>
      </c>
      <c r="BD116" s="276">
        <v>4.5570000000000004</v>
      </c>
      <c r="BE116" s="276">
        <v>4.5419999999999998</v>
      </c>
      <c r="BF116" s="276">
        <v>4.5149999999999997</v>
      </c>
      <c r="BG116" s="276">
        <v>4.476</v>
      </c>
      <c r="BH116" s="276">
        <v>4.4269999999999996</v>
      </c>
    </row>
    <row r="117" spans="1:60" ht="15" x14ac:dyDescent="0.25">
      <c r="A117" s="276" t="s">
        <v>288</v>
      </c>
      <c r="B117" s="276" t="s">
        <v>289</v>
      </c>
      <c r="C117" s="276" t="s">
        <v>579</v>
      </c>
      <c r="D117" s="276" t="s">
        <v>580</v>
      </c>
      <c r="E117" s="276">
        <v>4.29</v>
      </c>
      <c r="F117" s="276">
        <v>3.88</v>
      </c>
      <c r="G117" s="276">
        <v>3.98</v>
      </c>
      <c r="H117" s="276">
        <v>3.99</v>
      </c>
      <c r="I117" s="276">
        <v>3.88</v>
      </c>
      <c r="J117" s="276">
        <v>3.73</v>
      </c>
      <c r="K117" s="276">
        <v>3.59</v>
      </c>
      <c r="L117" s="276">
        <v>3.28</v>
      </c>
      <c r="M117" s="276">
        <v>3.06</v>
      </c>
      <c r="N117" s="276">
        <v>2.99</v>
      </c>
      <c r="O117" s="276">
        <v>2.81</v>
      </c>
      <c r="P117" s="276">
        <v>2.92</v>
      </c>
      <c r="Q117" s="276">
        <v>3.09</v>
      </c>
      <c r="R117" s="276">
        <v>2.94</v>
      </c>
      <c r="S117" s="276">
        <v>2.66</v>
      </c>
      <c r="T117" s="276">
        <v>2.65</v>
      </c>
      <c r="U117" s="276">
        <v>2.52</v>
      </c>
      <c r="V117" s="276">
        <v>2.31</v>
      </c>
      <c r="W117" s="276">
        <v>2.35</v>
      </c>
      <c r="X117" s="276">
        <v>2.4900000000000002</v>
      </c>
      <c r="Y117" s="276">
        <v>2.48</v>
      </c>
      <c r="Z117" s="276">
        <v>2.33</v>
      </c>
      <c r="AA117" s="276">
        <v>2.27</v>
      </c>
      <c r="AB117" s="276">
        <v>2.2400000000000002</v>
      </c>
      <c r="AC117" s="276">
        <v>2.08</v>
      </c>
      <c r="AD117" s="276">
        <v>1.93</v>
      </c>
      <c r="AE117" s="276">
        <v>1.92</v>
      </c>
      <c r="AF117" s="276">
        <v>2.06</v>
      </c>
      <c r="AG117" s="276">
        <v>2.2599999999999998</v>
      </c>
      <c r="AH117" s="276">
        <v>2.19</v>
      </c>
      <c r="AI117" s="276">
        <v>2.2999999999999998</v>
      </c>
      <c r="AJ117" s="276">
        <v>2.1800000000000002</v>
      </c>
      <c r="AK117" s="276">
        <v>2.21</v>
      </c>
      <c r="AL117" s="276">
        <v>2.2200000000000002</v>
      </c>
      <c r="AM117" s="276">
        <v>2.14</v>
      </c>
      <c r="AN117" s="276">
        <v>2.08</v>
      </c>
      <c r="AO117" s="276">
        <v>2.12</v>
      </c>
      <c r="AP117" s="276">
        <v>2.04</v>
      </c>
      <c r="AQ117" s="276">
        <v>2.0499999999999998</v>
      </c>
      <c r="AR117" s="276">
        <v>1.99</v>
      </c>
      <c r="AS117" s="276">
        <v>2.08</v>
      </c>
      <c r="AT117" s="276">
        <v>1.95</v>
      </c>
      <c r="AU117" s="276">
        <v>1.93</v>
      </c>
      <c r="AV117" s="276">
        <v>1.99</v>
      </c>
      <c r="AW117" s="276">
        <v>2.04</v>
      </c>
      <c r="AX117" s="276">
        <v>2.0499999999999998</v>
      </c>
      <c r="AY117" s="276">
        <v>2.08</v>
      </c>
      <c r="AZ117" s="276">
        <v>2.09</v>
      </c>
      <c r="BA117" s="276">
        <v>2.15</v>
      </c>
      <c r="BB117" s="276">
        <v>2.23</v>
      </c>
      <c r="BC117" s="276">
        <v>2.2000000000000002</v>
      </c>
      <c r="BD117" s="276">
        <v>2.02</v>
      </c>
      <c r="BE117" s="276">
        <v>2.04</v>
      </c>
      <c r="BF117" s="276">
        <v>1.93</v>
      </c>
      <c r="BG117" s="276">
        <v>1.93</v>
      </c>
      <c r="BH117" s="276">
        <v>1.93</v>
      </c>
    </row>
    <row r="118" spans="1:60" ht="15" x14ac:dyDescent="0.25">
      <c r="A118" s="276" t="s">
        <v>290</v>
      </c>
      <c r="B118" s="276" t="s">
        <v>291</v>
      </c>
      <c r="C118" s="276" t="s">
        <v>579</v>
      </c>
      <c r="D118" s="276" t="s">
        <v>580</v>
      </c>
      <c r="E118" s="276">
        <v>3.8660000000000001</v>
      </c>
      <c r="F118" s="276">
        <v>3.8580000000000001</v>
      </c>
      <c r="G118" s="276">
        <v>3.85</v>
      </c>
      <c r="H118" s="276">
        <v>3.8380000000000001</v>
      </c>
      <c r="I118" s="276">
        <v>3.8260000000000001</v>
      </c>
      <c r="J118" s="276">
        <v>3.8140000000000001</v>
      </c>
      <c r="K118" s="276">
        <v>3.802</v>
      </c>
      <c r="L118" s="276">
        <v>3.79</v>
      </c>
      <c r="M118" s="276">
        <v>3.786</v>
      </c>
      <c r="N118" s="276">
        <v>3.782</v>
      </c>
      <c r="O118" s="276">
        <v>3.778</v>
      </c>
      <c r="P118" s="276">
        <v>3.774</v>
      </c>
      <c r="Q118" s="276">
        <v>3.77</v>
      </c>
      <c r="R118" s="276">
        <v>3.698</v>
      </c>
      <c r="S118" s="276">
        <v>3.6259999999999999</v>
      </c>
      <c r="T118" s="276">
        <v>3.5539999999999998</v>
      </c>
      <c r="U118" s="276">
        <v>3.4820000000000002</v>
      </c>
      <c r="V118" s="276">
        <v>3.41</v>
      </c>
      <c r="W118" s="276">
        <v>3.3540000000000001</v>
      </c>
      <c r="X118" s="276">
        <v>3.298</v>
      </c>
      <c r="Y118" s="276">
        <v>3.242</v>
      </c>
      <c r="Z118" s="276">
        <v>3.1859999999999999</v>
      </c>
      <c r="AA118" s="276">
        <v>3.13</v>
      </c>
      <c r="AB118" s="276">
        <v>3.1059999999999999</v>
      </c>
      <c r="AC118" s="276">
        <v>3.0819999999999999</v>
      </c>
      <c r="AD118" s="276">
        <v>3.0579999999999998</v>
      </c>
      <c r="AE118" s="276">
        <v>3.0339999999999998</v>
      </c>
      <c r="AF118" s="276">
        <v>3.01</v>
      </c>
      <c r="AG118" s="276">
        <v>2.948</v>
      </c>
      <c r="AH118" s="276">
        <v>2.8860000000000001</v>
      </c>
      <c r="AI118" s="276">
        <v>2.8239999999999998</v>
      </c>
      <c r="AJ118" s="276">
        <v>2.762</v>
      </c>
      <c r="AK118" s="276">
        <v>2.7</v>
      </c>
      <c r="AL118" s="276">
        <v>2.8</v>
      </c>
      <c r="AM118" s="276">
        <v>2.9</v>
      </c>
      <c r="AN118" s="276">
        <v>2.9</v>
      </c>
      <c r="AO118" s="276">
        <v>2.9</v>
      </c>
      <c r="AP118" s="276">
        <v>2.94</v>
      </c>
      <c r="AQ118" s="276">
        <v>2.98</v>
      </c>
      <c r="AR118" s="276">
        <v>2.9649999999999999</v>
      </c>
      <c r="AS118" s="276">
        <v>2.95</v>
      </c>
      <c r="AT118" s="276">
        <v>2.92</v>
      </c>
      <c r="AU118" s="276">
        <v>2.89</v>
      </c>
      <c r="AV118" s="276">
        <v>2.95</v>
      </c>
      <c r="AW118" s="276">
        <v>2.9</v>
      </c>
      <c r="AX118" s="276">
        <v>2.84</v>
      </c>
      <c r="AY118" s="276">
        <v>2.88</v>
      </c>
      <c r="AZ118" s="276">
        <v>2.9</v>
      </c>
      <c r="BA118" s="276">
        <v>2.96</v>
      </c>
      <c r="BB118" s="276">
        <v>2.96</v>
      </c>
      <c r="BC118" s="276">
        <v>3.03</v>
      </c>
      <c r="BD118" s="276">
        <v>2.98</v>
      </c>
      <c r="BE118" s="276">
        <v>3.05</v>
      </c>
      <c r="BF118" s="276">
        <v>3.03</v>
      </c>
      <c r="BG118" s="276">
        <v>3.08</v>
      </c>
      <c r="BH118" s="276">
        <v>3.09</v>
      </c>
    </row>
    <row r="119" spans="1:60" ht="15" x14ac:dyDescent="0.25">
      <c r="A119" s="276" t="s">
        <v>292</v>
      </c>
      <c r="B119" s="276" t="s">
        <v>293</v>
      </c>
      <c r="C119" s="276" t="s">
        <v>579</v>
      </c>
      <c r="D119" s="276" t="s">
        <v>580</v>
      </c>
      <c r="E119" s="276">
        <v>2.37</v>
      </c>
      <c r="F119" s="276">
        <v>2.42</v>
      </c>
      <c r="G119" s="276">
        <v>2.44</v>
      </c>
      <c r="H119" s="276">
        <v>2.5</v>
      </c>
      <c r="I119" s="276">
        <v>2.65</v>
      </c>
      <c r="J119" s="276">
        <v>2.59</v>
      </c>
      <c r="K119" s="276">
        <v>2.57</v>
      </c>
      <c r="L119" s="276">
        <v>2.5</v>
      </c>
      <c r="M119" s="276">
        <v>2.4900000000000002</v>
      </c>
      <c r="N119" s="276">
        <v>2.46</v>
      </c>
      <c r="O119" s="276">
        <v>2.38</v>
      </c>
      <c r="P119" s="276">
        <v>2.4</v>
      </c>
      <c r="Q119" s="276">
        <v>2.35</v>
      </c>
      <c r="R119" s="276">
        <v>2.2999999999999998</v>
      </c>
      <c r="S119" s="276">
        <v>2.2799999999999998</v>
      </c>
      <c r="T119" s="276">
        <v>2.17</v>
      </c>
      <c r="U119" s="276">
        <v>2.04</v>
      </c>
      <c r="V119" s="276">
        <v>1.93</v>
      </c>
      <c r="W119" s="276">
        <v>1.84</v>
      </c>
      <c r="X119" s="276">
        <v>1.73</v>
      </c>
      <c r="Y119" s="276">
        <v>1.64</v>
      </c>
      <c r="Z119" s="276">
        <v>1.58</v>
      </c>
      <c r="AA119" s="276">
        <v>1.56</v>
      </c>
      <c r="AB119" s="276">
        <v>1.51</v>
      </c>
      <c r="AC119" s="276">
        <v>1.46</v>
      </c>
      <c r="AD119" s="276">
        <v>1.42</v>
      </c>
      <c r="AE119" s="276">
        <v>1.35</v>
      </c>
      <c r="AF119" s="276">
        <v>1.33</v>
      </c>
      <c r="AG119" s="276">
        <v>1.36</v>
      </c>
      <c r="AH119" s="276">
        <v>1.33</v>
      </c>
      <c r="AI119" s="276">
        <v>1.33</v>
      </c>
      <c r="AJ119" s="276">
        <v>1.3</v>
      </c>
      <c r="AK119" s="276">
        <v>1.3</v>
      </c>
      <c r="AL119" s="276">
        <v>1.25</v>
      </c>
      <c r="AM119" s="276">
        <v>1.21</v>
      </c>
      <c r="AN119" s="276">
        <v>1.19</v>
      </c>
      <c r="AO119" s="276">
        <v>1.2</v>
      </c>
      <c r="AP119" s="276">
        <v>1.21</v>
      </c>
      <c r="AQ119" s="276">
        <v>1.21</v>
      </c>
      <c r="AR119" s="276">
        <v>1.23</v>
      </c>
      <c r="AS119" s="276">
        <v>1.26</v>
      </c>
      <c r="AT119" s="276">
        <v>1.25</v>
      </c>
      <c r="AU119" s="276">
        <v>1.27</v>
      </c>
      <c r="AV119" s="276">
        <v>1.29</v>
      </c>
      <c r="AW119" s="276">
        <v>1.34</v>
      </c>
      <c r="AX119" s="276">
        <v>1.34</v>
      </c>
      <c r="AY119" s="276">
        <v>1.37</v>
      </c>
      <c r="AZ119" s="276">
        <v>1.4</v>
      </c>
      <c r="BA119" s="276">
        <v>1.45</v>
      </c>
      <c r="BB119" s="276">
        <v>1.45</v>
      </c>
      <c r="BC119" s="276">
        <v>1.46</v>
      </c>
      <c r="BD119" s="276">
        <v>1.44</v>
      </c>
      <c r="BE119" s="276">
        <v>1.43</v>
      </c>
      <c r="BF119" s="276">
        <v>1.39</v>
      </c>
      <c r="BG119" s="276">
        <v>1.37</v>
      </c>
      <c r="BH119" s="276">
        <v>1.37</v>
      </c>
    </row>
    <row r="120" spans="1:60" ht="15" x14ac:dyDescent="0.25">
      <c r="A120" s="276" t="s">
        <v>294</v>
      </c>
      <c r="B120" s="276" t="s">
        <v>295</v>
      </c>
      <c r="C120" s="276" t="s">
        <v>579</v>
      </c>
      <c r="D120" s="276" t="s">
        <v>580</v>
      </c>
      <c r="E120" s="276">
        <v>5.4189999999999996</v>
      </c>
      <c r="F120" s="276">
        <v>5.5289999999999999</v>
      </c>
      <c r="G120" s="276">
        <v>5.6269999999999998</v>
      </c>
      <c r="H120" s="276">
        <v>5.7110000000000003</v>
      </c>
      <c r="I120" s="276">
        <v>5.7750000000000004</v>
      </c>
      <c r="J120" s="276">
        <v>5.8150000000000004</v>
      </c>
      <c r="K120" s="276">
        <v>5.8209999999999997</v>
      </c>
      <c r="L120" s="276">
        <v>5.79</v>
      </c>
      <c r="M120" s="276">
        <v>5.7220000000000004</v>
      </c>
      <c r="N120" s="276">
        <v>5.617</v>
      </c>
      <c r="O120" s="276">
        <v>5.4770000000000003</v>
      </c>
      <c r="P120" s="276">
        <v>5.3049999999999997</v>
      </c>
      <c r="Q120" s="276">
        <v>5.1079999999999997</v>
      </c>
      <c r="R120" s="276">
        <v>4.899</v>
      </c>
      <c r="S120" s="276">
        <v>4.6849999999999996</v>
      </c>
      <c r="T120" s="276">
        <v>4.4779999999999998</v>
      </c>
      <c r="U120" s="276">
        <v>4.2859999999999996</v>
      </c>
      <c r="V120" s="276">
        <v>4.1150000000000002</v>
      </c>
      <c r="W120" s="276">
        <v>3.9649999999999999</v>
      </c>
      <c r="X120" s="276">
        <v>3.839</v>
      </c>
      <c r="Y120" s="276">
        <v>3.7330000000000001</v>
      </c>
      <c r="Z120" s="276">
        <v>3.6429999999999998</v>
      </c>
      <c r="AA120" s="276">
        <v>3.5590000000000002</v>
      </c>
      <c r="AB120" s="276">
        <v>3.4769999999999999</v>
      </c>
      <c r="AC120" s="276">
        <v>3.3940000000000001</v>
      </c>
      <c r="AD120" s="276">
        <v>3.3079999999999998</v>
      </c>
      <c r="AE120" s="276">
        <v>3.2229999999999999</v>
      </c>
      <c r="AF120" s="276">
        <v>3.1419999999999999</v>
      </c>
      <c r="AG120" s="276">
        <v>3.069</v>
      </c>
      <c r="AH120" s="276">
        <v>3.0030000000000001</v>
      </c>
      <c r="AI120" s="276">
        <v>2.9470000000000001</v>
      </c>
      <c r="AJ120" s="276">
        <v>2.899</v>
      </c>
      <c r="AK120" s="276">
        <v>2.86</v>
      </c>
      <c r="AL120" s="276">
        <v>2.8260000000000001</v>
      </c>
      <c r="AM120" s="276">
        <v>2.7970000000000002</v>
      </c>
      <c r="AN120" s="276">
        <v>2.7679999999999998</v>
      </c>
      <c r="AO120" s="276">
        <v>2.738</v>
      </c>
      <c r="AP120" s="276">
        <v>2.7040000000000002</v>
      </c>
      <c r="AQ120" s="276">
        <v>2.6659999999999999</v>
      </c>
      <c r="AR120" s="276">
        <v>2.6230000000000002</v>
      </c>
      <c r="AS120" s="276">
        <v>2.577</v>
      </c>
      <c r="AT120" s="276">
        <v>2.5289999999999999</v>
      </c>
      <c r="AU120" s="276">
        <v>2.4820000000000002</v>
      </c>
      <c r="AV120" s="276">
        <v>2.4390000000000001</v>
      </c>
      <c r="AW120" s="276">
        <v>2.3980000000000001</v>
      </c>
      <c r="AX120" s="276">
        <v>2.3610000000000002</v>
      </c>
      <c r="AY120" s="276">
        <v>2.3250000000000002</v>
      </c>
      <c r="AZ120" s="276">
        <v>2.2890000000000001</v>
      </c>
      <c r="BA120" s="276">
        <v>2.2509999999999999</v>
      </c>
      <c r="BB120" s="276">
        <v>2.2120000000000002</v>
      </c>
      <c r="BC120" s="276">
        <v>2.173</v>
      </c>
      <c r="BD120" s="276">
        <v>2.1360000000000001</v>
      </c>
      <c r="BE120" s="276">
        <v>2.1019999999999999</v>
      </c>
      <c r="BF120" s="276">
        <v>2.0720000000000001</v>
      </c>
      <c r="BG120" s="276">
        <v>2.0470000000000002</v>
      </c>
      <c r="BH120" s="276">
        <v>2.0259999999999998</v>
      </c>
    </row>
    <row r="121" spans="1:60" ht="15" x14ac:dyDescent="0.25">
      <c r="A121" s="276" t="s">
        <v>296</v>
      </c>
      <c r="B121" s="276" t="s">
        <v>297</v>
      </c>
      <c r="C121" s="276" t="s">
        <v>579</v>
      </c>
      <c r="D121" s="276" t="s">
        <v>580</v>
      </c>
      <c r="E121" s="276">
        <v>7.6870000000000003</v>
      </c>
      <c r="F121" s="276">
        <v>7.8019999999999996</v>
      </c>
      <c r="G121" s="276">
        <v>7.9039999999999999</v>
      </c>
      <c r="H121" s="276">
        <v>7.9829999999999997</v>
      </c>
      <c r="I121" s="276">
        <v>8.0340000000000007</v>
      </c>
      <c r="J121" s="276">
        <v>8.0570000000000004</v>
      </c>
      <c r="K121" s="276">
        <v>8.0530000000000008</v>
      </c>
      <c r="L121" s="276">
        <v>8.0329999999999995</v>
      </c>
      <c r="M121" s="276">
        <v>8.0039999999999996</v>
      </c>
      <c r="N121" s="276">
        <v>7.968</v>
      </c>
      <c r="O121" s="276">
        <v>7.9260000000000002</v>
      </c>
      <c r="P121" s="276">
        <v>7.8760000000000003</v>
      </c>
      <c r="Q121" s="276">
        <v>7.8179999999999996</v>
      </c>
      <c r="R121" s="276">
        <v>7.75</v>
      </c>
      <c r="S121" s="276">
        <v>7.6749999999999998</v>
      </c>
      <c r="T121" s="276">
        <v>7.5979999999999999</v>
      </c>
      <c r="U121" s="276">
        <v>7.5229999999999997</v>
      </c>
      <c r="V121" s="276">
        <v>7.4550000000000001</v>
      </c>
      <c r="W121" s="276">
        <v>7.391</v>
      </c>
      <c r="X121" s="276">
        <v>7.3289999999999997</v>
      </c>
      <c r="Y121" s="276">
        <v>7.2619999999999996</v>
      </c>
      <c r="Z121" s="276">
        <v>7.18</v>
      </c>
      <c r="AA121" s="276">
        <v>7.0739999999999998</v>
      </c>
      <c r="AB121" s="276">
        <v>6.94</v>
      </c>
      <c r="AC121" s="276">
        <v>6.7770000000000001</v>
      </c>
      <c r="AD121" s="276">
        <v>6.5880000000000001</v>
      </c>
      <c r="AE121" s="276">
        <v>6.3760000000000003</v>
      </c>
      <c r="AF121" s="276">
        <v>6.1529999999999996</v>
      </c>
      <c r="AG121" s="276">
        <v>5.9260000000000002</v>
      </c>
      <c r="AH121" s="276">
        <v>5.702</v>
      </c>
      <c r="AI121" s="276">
        <v>5.4880000000000004</v>
      </c>
      <c r="AJ121" s="276">
        <v>5.2859999999999996</v>
      </c>
      <c r="AK121" s="276">
        <v>5.0960000000000001</v>
      </c>
      <c r="AL121" s="276">
        <v>4.9180000000000001</v>
      </c>
      <c r="AM121" s="276">
        <v>4.7539999999999996</v>
      </c>
      <c r="AN121" s="276">
        <v>4.6050000000000004</v>
      </c>
      <c r="AO121" s="276">
        <v>4.4690000000000003</v>
      </c>
      <c r="AP121" s="276">
        <v>4.3449999999999998</v>
      </c>
      <c r="AQ121" s="276">
        <v>4.2309999999999999</v>
      </c>
      <c r="AR121" s="276">
        <v>4.1260000000000003</v>
      </c>
      <c r="AS121" s="276">
        <v>4.0330000000000004</v>
      </c>
      <c r="AT121" s="276">
        <v>3.952</v>
      </c>
      <c r="AU121" s="276">
        <v>3.8839999999999999</v>
      </c>
      <c r="AV121" s="276">
        <v>3.8279999999999998</v>
      </c>
      <c r="AW121" s="276">
        <v>3.7839999999999998</v>
      </c>
      <c r="AX121" s="276">
        <v>3.75</v>
      </c>
      <c r="AY121" s="276">
        <v>3.7250000000000001</v>
      </c>
      <c r="AZ121" s="276">
        <v>3.7069999999999999</v>
      </c>
      <c r="BA121" s="276">
        <v>3.6930000000000001</v>
      </c>
      <c r="BB121" s="276">
        <v>3.68</v>
      </c>
      <c r="BC121" s="276">
        <v>3.6629999999999998</v>
      </c>
      <c r="BD121" s="276">
        <v>3.6379999999999999</v>
      </c>
      <c r="BE121" s="276">
        <v>3.6040000000000001</v>
      </c>
      <c r="BF121" s="276">
        <v>3.56</v>
      </c>
      <c r="BG121" s="276">
        <v>3.5059999999999998</v>
      </c>
      <c r="BH121" s="276">
        <v>3.4449999999999998</v>
      </c>
    </row>
    <row r="122" spans="1:60" ht="15" x14ac:dyDescent="0.25">
      <c r="A122" s="276" t="s">
        <v>298</v>
      </c>
      <c r="B122" s="276" t="s">
        <v>299</v>
      </c>
      <c r="C122" s="276" t="s">
        <v>579</v>
      </c>
      <c r="D122" s="276" t="s">
        <v>580</v>
      </c>
      <c r="E122" s="276">
        <v>2.0009999999999999</v>
      </c>
      <c r="F122" s="276">
        <v>2.0499999999999998</v>
      </c>
      <c r="G122" s="276">
        <v>2.0099999999999998</v>
      </c>
      <c r="H122" s="276">
        <v>2.02</v>
      </c>
      <c r="I122" s="276">
        <v>2.0499999999999998</v>
      </c>
      <c r="J122" s="276">
        <v>2.1389999999999998</v>
      </c>
      <c r="K122" s="276">
        <v>1.58</v>
      </c>
      <c r="L122" s="276">
        <v>2.02</v>
      </c>
      <c r="M122" s="276">
        <v>2.13</v>
      </c>
      <c r="N122" s="276">
        <v>2.13</v>
      </c>
      <c r="O122" s="276">
        <v>2.1349999999999998</v>
      </c>
      <c r="P122" s="276">
        <v>2.16</v>
      </c>
      <c r="Q122" s="276">
        <v>2.14</v>
      </c>
      <c r="R122" s="276">
        <v>2.14</v>
      </c>
      <c r="S122" s="276">
        <v>2.0499999999999998</v>
      </c>
      <c r="T122" s="276">
        <v>1.909</v>
      </c>
      <c r="U122" s="276">
        <v>1.85</v>
      </c>
      <c r="V122" s="276">
        <v>1.8</v>
      </c>
      <c r="W122" s="276">
        <v>1.79</v>
      </c>
      <c r="X122" s="276">
        <v>1.77</v>
      </c>
      <c r="Y122" s="276">
        <v>1.75</v>
      </c>
      <c r="Z122" s="276">
        <v>1.74</v>
      </c>
      <c r="AA122" s="276">
        <v>1.77</v>
      </c>
      <c r="AB122" s="276">
        <v>1.8</v>
      </c>
      <c r="AC122" s="276">
        <v>1.81</v>
      </c>
      <c r="AD122" s="276">
        <v>1.76</v>
      </c>
      <c r="AE122" s="276">
        <v>1.72</v>
      </c>
      <c r="AF122" s="276">
        <v>1.69</v>
      </c>
      <c r="AG122" s="276">
        <v>1.66</v>
      </c>
      <c r="AH122" s="276">
        <v>1.57</v>
      </c>
      <c r="AI122" s="276">
        <v>1.54</v>
      </c>
      <c r="AJ122" s="276">
        <v>1.53</v>
      </c>
      <c r="AK122" s="276">
        <v>1.502</v>
      </c>
      <c r="AL122" s="276">
        <v>1.458</v>
      </c>
      <c r="AM122" s="276">
        <v>1.5</v>
      </c>
      <c r="AN122" s="276">
        <v>1.4219999999999999</v>
      </c>
      <c r="AO122" s="276">
        <v>1.425</v>
      </c>
      <c r="AP122" s="276">
        <v>1.3879999999999999</v>
      </c>
      <c r="AQ122" s="276">
        <v>1.3839999999999999</v>
      </c>
      <c r="AR122" s="276">
        <v>1.3420000000000001</v>
      </c>
      <c r="AS122" s="276">
        <v>1.359</v>
      </c>
      <c r="AT122" s="276">
        <v>1.33</v>
      </c>
      <c r="AU122" s="276">
        <v>1.32</v>
      </c>
      <c r="AV122" s="276">
        <v>1.29</v>
      </c>
      <c r="AW122" s="276">
        <v>1.29</v>
      </c>
      <c r="AX122" s="276">
        <v>1.26</v>
      </c>
      <c r="AY122" s="276">
        <v>1.32</v>
      </c>
      <c r="AZ122" s="276">
        <v>1.34</v>
      </c>
      <c r="BA122" s="276">
        <v>1.37</v>
      </c>
      <c r="BB122" s="276">
        <v>1.37</v>
      </c>
      <c r="BC122" s="276">
        <v>1.39</v>
      </c>
      <c r="BD122" s="276">
        <v>1.39</v>
      </c>
      <c r="BE122" s="276">
        <v>1.41</v>
      </c>
      <c r="BF122" s="276">
        <v>1.43</v>
      </c>
      <c r="BG122" s="276">
        <v>1.42</v>
      </c>
      <c r="BH122" s="276">
        <v>1.46</v>
      </c>
    </row>
    <row r="123" spans="1:60" ht="15" x14ac:dyDescent="0.25">
      <c r="A123" s="276" t="s">
        <v>300</v>
      </c>
      <c r="B123" s="276" t="s">
        <v>301</v>
      </c>
      <c r="C123" s="276" t="s">
        <v>579</v>
      </c>
      <c r="D123" s="276" t="s">
        <v>580</v>
      </c>
      <c r="E123" s="276">
        <v>4.5620000000000003</v>
      </c>
      <c r="F123" s="276">
        <v>4.5119999999999996</v>
      </c>
      <c r="G123" s="276">
        <v>4.4320000000000004</v>
      </c>
      <c r="H123" s="276">
        <v>4.3230000000000004</v>
      </c>
      <c r="I123" s="276">
        <v>4.1909999999999998</v>
      </c>
      <c r="J123" s="276">
        <v>4.048</v>
      </c>
      <c r="K123" s="276">
        <v>3.9119999999999999</v>
      </c>
      <c r="L123" s="276">
        <v>3.7949999999999999</v>
      </c>
      <c r="M123" s="276">
        <v>3.7050000000000001</v>
      </c>
      <c r="N123" s="276">
        <v>3.6459999999999999</v>
      </c>
      <c r="O123" s="276">
        <v>3.6110000000000002</v>
      </c>
      <c r="P123" s="276">
        <v>3.59</v>
      </c>
      <c r="Q123" s="276">
        <v>3.569</v>
      </c>
      <c r="R123" s="276">
        <v>3.536</v>
      </c>
      <c r="S123" s="276">
        <v>3.488</v>
      </c>
      <c r="T123" s="276">
        <v>3.427</v>
      </c>
      <c r="U123" s="276">
        <v>3.355</v>
      </c>
      <c r="V123" s="276">
        <v>3.2829999999999999</v>
      </c>
      <c r="W123" s="276">
        <v>3.2160000000000002</v>
      </c>
      <c r="X123" s="276">
        <v>3.0190000000000001</v>
      </c>
      <c r="Y123" s="276">
        <v>2.9</v>
      </c>
      <c r="Z123" s="276">
        <v>2.95</v>
      </c>
      <c r="AA123" s="276">
        <v>3</v>
      </c>
      <c r="AB123" s="276">
        <v>3.04</v>
      </c>
      <c r="AC123" s="276">
        <v>3.08</v>
      </c>
      <c r="AD123" s="276">
        <v>3.08</v>
      </c>
      <c r="AE123" s="276">
        <v>3.1349999999999998</v>
      </c>
      <c r="AF123" s="276">
        <v>3.19</v>
      </c>
      <c r="AG123" s="276">
        <v>3.13</v>
      </c>
      <c r="AH123" s="276">
        <v>2.82</v>
      </c>
      <c r="AI123" s="276">
        <v>2.72</v>
      </c>
      <c r="AJ123" s="276">
        <v>2.61</v>
      </c>
      <c r="AK123" s="276">
        <v>2.5</v>
      </c>
      <c r="AL123" s="276">
        <v>2.2999999999999998</v>
      </c>
      <c r="AM123" s="276">
        <v>2.2799999999999998</v>
      </c>
      <c r="AN123" s="276">
        <v>2.2599999999999998</v>
      </c>
      <c r="AO123" s="276">
        <v>2.13</v>
      </c>
      <c r="AP123" s="276">
        <v>2</v>
      </c>
      <c r="AQ123" s="276">
        <v>1.8</v>
      </c>
      <c r="AR123" s="276">
        <v>1.7</v>
      </c>
      <c r="AS123" s="276">
        <v>1.8</v>
      </c>
      <c r="AT123" s="276">
        <v>1.9</v>
      </c>
      <c r="AU123" s="276">
        <v>2</v>
      </c>
      <c r="AV123" s="276">
        <v>2.0299999999999998</v>
      </c>
      <c r="AW123" s="276">
        <v>2.21</v>
      </c>
      <c r="AX123" s="276">
        <v>2.2200000000000002</v>
      </c>
      <c r="AY123" s="276">
        <v>2.36</v>
      </c>
      <c r="AZ123" s="276">
        <v>2.5</v>
      </c>
      <c r="BA123" s="276">
        <v>2.7</v>
      </c>
      <c r="BB123" s="276">
        <v>2.5499999999999998</v>
      </c>
      <c r="BC123" s="276">
        <v>2.6</v>
      </c>
      <c r="BD123" s="276">
        <v>2.59</v>
      </c>
      <c r="BE123" s="276">
        <v>2.62</v>
      </c>
      <c r="BF123" s="276">
        <v>2.64</v>
      </c>
      <c r="BG123" s="276">
        <v>2.74</v>
      </c>
      <c r="BH123" s="276">
        <v>2.73</v>
      </c>
    </row>
    <row r="124" spans="1:60" ht="15" x14ac:dyDescent="0.25">
      <c r="A124" s="276" t="s">
        <v>302</v>
      </c>
      <c r="B124" s="276" t="s">
        <v>303</v>
      </c>
      <c r="C124" s="276" t="s">
        <v>579</v>
      </c>
      <c r="D124" s="276" t="s">
        <v>580</v>
      </c>
      <c r="E124" s="276">
        <v>7.9459999999999997</v>
      </c>
      <c r="F124" s="276">
        <v>7.9980000000000002</v>
      </c>
      <c r="G124" s="276">
        <v>8.0419999999999998</v>
      </c>
      <c r="H124" s="276">
        <v>8.0779999999999994</v>
      </c>
      <c r="I124" s="276">
        <v>8.1029999999999998</v>
      </c>
      <c r="J124" s="276">
        <v>8.1189999999999998</v>
      </c>
      <c r="K124" s="276">
        <v>8.1259999999999994</v>
      </c>
      <c r="L124" s="276">
        <v>8.125</v>
      </c>
      <c r="M124" s="276">
        <v>8.1170000000000009</v>
      </c>
      <c r="N124" s="276">
        <v>8.1029999999999998</v>
      </c>
      <c r="O124" s="276">
        <v>8.0809999999999995</v>
      </c>
      <c r="P124" s="276">
        <v>8.0510000000000002</v>
      </c>
      <c r="Q124" s="276">
        <v>8.0120000000000005</v>
      </c>
      <c r="R124" s="276">
        <v>7.9630000000000001</v>
      </c>
      <c r="S124" s="276">
        <v>7.9050000000000002</v>
      </c>
      <c r="T124" s="276">
        <v>7.84</v>
      </c>
      <c r="U124" s="276">
        <v>7.7690000000000001</v>
      </c>
      <c r="V124" s="276">
        <v>7.6950000000000003</v>
      </c>
      <c r="W124" s="276">
        <v>7.6180000000000003</v>
      </c>
      <c r="X124" s="276">
        <v>7.5380000000000003</v>
      </c>
      <c r="Y124" s="276">
        <v>7.4550000000000001</v>
      </c>
      <c r="Z124" s="276">
        <v>7.3650000000000002</v>
      </c>
      <c r="AA124" s="276">
        <v>7.2679999999999998</v>
      </c>
      <c r="AB124" s="276">
        <v>7.16</v>
      </c>
      <c r="AC124" s="276">
        <v>7.0419999999999998</v>
      </c>
      <c r="AD124" s="276">
        <v>6.9109999999999996</v>
      </c>
      <c r="AE124" s="276">
        <v>6.7629999999999999</v>
      </c>
      <c r="AF124" s="276">
        <v>6.5990000000000002</v>
      </c>
      <c r="AG124" s="276">
        <v>6.4249999999999998</v>
      </c>
      <c r="AH124" s="276">
        <v>6.2439999999999998</v>
      </c>
      <c r="AI124" s="276">
        <v>6.0659999999999998</v>
      </c>
      <c r="AJ124" s="276">
        <v>5.9009999999999998</v>
      </c>
      <c r="AK124" s="276">
        <v>5.7549999999999999</v>
      </c>
      <c r="AL124" s="276">
        <v>5.633</v>
      </c>
      <c r="AM124" s="276">
        <v>5.5350000000000001</v>
      </c>
      <c r="AN124" s="276">
        <v>5.4589999999999996</v>
      </c>
      <c r="AO124" s="276">
        <v>5.4</v>
      </c>
      <c r="AP124" s="276">
        <v>5.3479999999999999</v>
      </c>
      <c r="AQ124" s="276">
        <v>5.2960000000000003</v>
      </c>
      <c r="AR124" s="276">
        <v>5.2389999999999999</v>
      </c>
      <c r="AS124" s="276">
        <v>5.1779999999999999</v>
      </c>
      <c r="AT124" s="276">
        <v>5.1109999999999998</v>
      </c>
      <c r="AU124" s="276">
        <v>5.0439999999999996</v>
      </c>
      <c r="AV124" s="276">
        <v>4.9770000000000003</v>
      </c>
      <c r="AW124" s="276">
        <v>4.91</v>
      </c>
      <c r="AX124" s="276">
        <v>4.84</v>
      </c>
      <c r="AY124" s="276">
        <v>4.7629999999999999</v>
      </c>
      <c r="AZ124" s="276">
        <v>4.6769999999999996</v>
      </c>
      <c r="BA124" s="276">
        <v>4.5819999999999999</v>
      </c>
      <c r="BB124" s="276">
        <v>4.4800000000000004</v>
      </c>
      <c r="BC124" s="276">
        <v>4.3730000000000002</v>
      </c>
      <c r="BD124" s="276">
        <v>4.2670000000000003</v>
      </c>
      <c r="BE124" s="276">
        <v>4.165</v>
      </c>
      <c r="BF124" s="276">
        <v>4.0720000000000001</v>
      </c>
      <c r="BG124" s="276">
        <v>3.9889999999999999</v>
      </c>
      <c r="BH124" s="276">
        <v>3.9169999999999998</v>
      </c>
    </row>
    <row r="125" spans="1:60" ht="15" x14ac:dyDescent="0.25">
      <c r="A125" s="276" t="s">
        <v>304</v>
      </c>
      <c r="B125" s="276" t="s">
        <v>305</v>
      </c>
      <c r="C125" s="276" t="s">
        <v>579</v>
      </c>
      <c r="D125" s="276" t="s">
        <v>580</v>
      </c>
      <c r="E125" s="276">
        <v>5.4690000000000003</v>
      </c>
      <c r="F125" s="276">
        <v>5.516</v>
      </c>
      <c r="G125" s="276">
        <v>5.532</v>
      </c>
      <c r="H125" s="276">
        <v>5.5170000000000003</v>
      </c>
      <c r="I125" s="276">
        <v>5.4749999999999996</v>
      </c>
      <c r="J125" s="276">
        <v>5.4169999999999998</v>
      </c>
      <c r="K125" s="276">
        <v>5.3540000000000001</v>
      </c>
      <c r="L125" s="276">
        <v>5.2949999999999999</v>
      </c>
      <c r="M125" s="276">
        <v>5.2450000000000001</v>
      </c>
      <c r="N125" s="276">
        <v>5.2069999999999999</v>
      </c>
      <c r="O125" s="276">
        <v>5.1769999999999996</v>
      </c>
      <c r="P125" s="276">
        <v>5.1470000000000002</v>
      </c>
      <c r="Q125" s="276">
        <v>5.1050000000000004</v>
      </c>
      <c r="R125" s="276">
        <v>5.0469999999999997</v>
      </c>
      <c r="S125" s="276">
        <v>4.97</v>
      </c>
      <c r="T125" s="276">
        <v>4.8760000000000003</v>
      </c>
      <c r="U125" s="276">
        <v>4.7699999999999996</v>
      </c>
      <c r="V125" s="276">
        <v>4.66</v>
      </c>
      <c r="W125" s="276">
        <v>4.5529999999999999</v>
      </c>
      <c r="X125" s="276">
        <v>4.4539999999999997</v>
      </c>
      <c r="Y125" s="276">
        <v>4.367</v>
      </c>
      <c r="Z125" s="276">
        <v>4.2960000000000003</v>
      </c>
      <c r="AA125" s="276">
        <v>4.24</v>
      </c>
      <c r="AB125" s="276">
        <v>4.1950000000000003</v>
      </c>
      <c r="AC125" s="276">
        <v>4.16</v>
      </c>
      <c r="AD125" s="276">
        <v>4.13</v>
      </c>
      <c r="AE125" s="276">
        <v>4.0999999999999996</v>
      </c>
      <c r="AF125" s="276">
        <v>4.0650000000000004</v>
      </c>
      <c r="AG125" s="276">
        <v>4.0199999999999996</v>
      </c>
      <c r="AH125" s="276">
        <v>3.875</v>
      </c>
      <c r="AI125" s="276">
        <v>3.63</v>
      </c>
      <c r="AJ125" s="276">
        <v>3.58</v>
      </c>
      <c r="AK125" s="276">
        <v>3.52</v>
      </c>
      <c r="AL125" s="276">
        <v>3.2</v>
      </c>
      <c r="AM125" s="276">
        <v>2.9</v>
      </c>
      <c r="AN125" s="276">
        <v>3.1</v>
      </c>
      <c r="AO125" s="276">
        <v>2.8</v>
      </c>
      <c r="AP125" s="276">
        <v>2.6</v>
      </c>
      <c r="AQ125" s="276">
        <v>2.7</v>
      </c>
      <c r="AR125" s="276">
        <v>2.6</v>
      </c>
      <c r="AS125" s="276">
        <v>2.4</v>
      </c>
      <c r="AT125" s="276">
        <v>2.4</v>
      </c>
      <c r="AU125" s="276">
        <v>2.4</v>
      </c>
      <c r="AV125" s="276">
        <v>2.5</v>
      </c>
      <c r="AW125" s="276">
        <v>2.6</v>
      </c>
      <c r="AX125" s="276">
        <v>2.5</v>
      </c>
      <c r="AY125" s="276">
        <v>2.7</v>
      </c>
      <c r="AZ125" s="276">
        <v>2.7</v>
      </c>
      <c r="BA125" s="276">
        <v>2.8</v>
      </c>
      <c r="BB125" s="276">
        <v>2.9</v>
      </c>
      <c r="BC125" s="276">
        <v>3.1</v>
      </c>
      <c r="BD125" s="276">
        <v>3.1</v>
      </c>
      <c r="BE125" s="276">
        <v>3.2</v>
      </c>
      <c r="BF125" s="276">
        <v>3.1</v>
      </c>
      <c r="BG125" s="276">
        <v>3.2</v>
      </c>
      <c r="BH125" s="276">
        <v>3.2</v>
      </c>
    </row>
    <row r="126" spans="1:60" ht="15" x14ac:dyDescent="0.25">
      <c r="A126" s="276" t="s">
        <v>306</v>
      </c>
      <c r="B126" s="276" t="s">
        <v>307</v>
      </c>
      <c r="C126" s="276" t="s">
        <v>579</v>
      </c>
      <c r="D126" s="276" t="s">
        <v>580</v>
      </c>
      <c r="E126" s="276">
        <v>6.9669999999999996</v>
      </c>
      <c r="F126" s="276">
        <v>6.9640000000000004</v>
      </c>
      <c r="G126" s="276">
        <v>6.9550000000000001</v>
      </c>
      <c r="H126" s="276">
        <v>6.9370000000000003</v>
      </c>
      <c r="I126" s="276">
        <v>6.9089999999999998</v>
      </c>
      <c r="J126" s="276">
        <v>6.8680000000000003</v>
      </c>
      <c r="K126" s="276">
        <v>6.8129999999999997</v>
      </c>
      <c r="L126" s="276">
        <v>6.7450000000000001</v>
      </c>
      <c r="M126" s="276">
        <v>6.6660000000000004</v>
      </c>
      <c r="N126" s="276">
        <v>6.5739999999999998</v>
      </c>
      <c r="O126" s="276">
        <v>6.4649999999999999</v>
      </c>
      <c r="P126" s="276">
        <v>6.3319999999999999</v>
      </c>
      <c r="Q126" s="276">
        <v>6.1749999999999998</v>
      </c>
      <c r="R126" s="276">
        <v>6.0039999999999996</v>
      </c>
      <c r="S126" s="276">
        <v>5.8310000000000004</v>
      </c>
      <c r="T126" s="276">
        <v>5.681</v>
      </c>
      <c r="U126" s="276">
        <v>5.585</v>
      </c>
      <c r="V126" s="276">
        <v>5.5570000000000004</v>
      </c>
      <c r="W126" s="276">
        <v>5.6029999999999998</v>
      </c>
      <c r="X126" s="276">
        <v>5.7140000000000004</v>
      </c>
      <c r="Y126" s="276">
        <v>5.87</v>
      </c>
      <c r="Z126" s="276">
        <v>6.0419999999999998</v>
      </c>
      <c r="AA126" s="276">
        <v>6.1929999999999996</v>
      </c>
      <c r="AB126" s="276">
        <v>6.2960000000000003</v>
      </c>
      <c r="AC126" s="276">
        <v>6.3380000000000001</v>
      </c>
      <c r="AD126" s="276">
        <v>6.3129999999999997</v>
      </c>
      <c r="AE126" s="276">
        <v>6.226</v>
      </c>
      <c r="AF126" s="276">
        <v>6.0970000000000004</v>
      </c>
      <c r="AG126" s="276">
        <v>5.944</v>
      </c>
      <c r="AH126" s="276">
        <v>5.7770000000000001</v>
      </c>
      <c r="AI126" s="276">
        <v>5.601</v>
      </c>
      <c r="AJ126" s="276">
        <v>5.4210000000000003</v>
      </c>
      <c r="AK126" s="276">
        <v>5.2370000000000001</v>
      </c>
      <c r="AL126" s="276">
        <v>5.0519999999999996</v>
      </c>
      <c r="AM126" s="276">
        <v>4.867</v>
      </c>
      <c r="AN126" s="276">
        <v>4.6849999999999996</v>
      </c>
      <c r="AO126" s="276">
        <v>4.5039999999999996</v>
      </c>
      <c r="AP126" s="276">
        <v>4.3250000000000002</v>
      </c>
      <c r="AQ126" s="276">
        <v>4.1459999999999999</v>
      </c>
      <c r="AR126" s="276">
        <v>3.9710000000000001</v>
      </c>
      <c r="AS126" s="276">
        <v>3.8050000000000002</v>
      </c>
      <c r="AT126" s="276">
        <v>3.6539999999999999</v>
      </c>
      <c r="AU126" s="276">
        <v>3.5209999999999999</v>
      </c>
      <c r="AV126" s="276">
        <v>3.4060000000000001</v>
      </c>
      <c r="AW126" s="276">
        <v>3.3090000000000002</v>
      </c>
      <c r="AX126" s="276">
        <v>3.2269999999999999</v>
      </c>
      <c r="AY126" s="276">
        <v>3.1549999999999998</v>
      </c>
      <c r="AZ126" s="276">
        <v>3.0859999999999999</v>
      </c>
      <c r="BA126" s="276">
        <v>3.0179999999999998</v>
      </c>
      <c r="BB126" s="276">
        <v>2.9470000000000001</v>
      </c>
      <c r="BC126" s="276">
        <v>2.875</v>
      </c>
      <c r="BD126" s="276">
        <v>2.8050000000000002</v>
      </c>
      <c r="BE126" s="276">
        <v>2.7389999999999999</v>
      </c>
      <c r="BF126" s="276">
        <v>2.6819999999999999</v>
      </c>
      <c r="BG126" s="276">
        <v>2.6339999999999999</v>
      </c>
      <c r="BH126" s="276">
        <v>2.5939999999999999</v>
      </c>
    </row>
    <row r="127" spans="1:60" ht="15" x14ac:dyDescent="0.25">
      <c r="A127" s="276" t="s">
        <v>308</v>
      </c>
      <c r="B127" s="276" t="s">
        <v>309</v>
      </c>
      <c r="C127" s="276" t="s">
        <v>579</v>
      </c>
      <c r="D127" s="276" t="s">
        <v>580</v>
      </c>
      <c r="E127" s="276">
        <v>6.7880000000000003</v>
      </c>
      <c r="F127" s="276">
        <v>6.8029999999999999</v>
      </c>
      <c r="G127" s="276">
        <v>6.7839999999999998</v>
      </c>
      <c r="H127" s="276">
        <v>6.7279999999999998</v>
      </c>
      <c r="I127" s="276">
        <v>6.6340000000000003</v>
      </c>
      <c r="J127" s="276">
        <v>6.5010000000000003</v>
      </c>
      <c r="K127" s="276">
        <v>6.3289999999999997</v>
      </c>
      <c r="L127" s="276">
        <v>6.125</v>
      </c>
      <c r="M127" s="276">
        <v>5.9020000000000001</v>
      </c>
      <c r="N127" s="276">
        <v>5.673</v>
      </c>
      <c r="O127" s="276">
        <v>5.4569999999999999</v>
      </c>
      <c r="P127" s="276">
        <v>5.2729999999999997</v>
      </c>
      <c r="Q127" s="276">
        <v>5.13</v>
      </c>
      <c r="R127" s="276">
        <v>5.0339999999999998</v>
      </c>
      <c r="S127" s="276">
        <v>4.9850000000000003</v>
      </c>
      <c r="T127" s="276">
        <v>4.9779999999999998</v>
      </c>
      <c r="U127" s="276">
        <v>4.9989999999999997</v>
      </c>
      <c r="V127" s="276">
        <v>5.0309999999999997</v>
      </c>
      <c r="W127" s="276">
        <v>5.0579999999999998</v>
      </c>
      <c r="X127" s="276">
        <v>5.0720000000000001</v>
      </c>
      <c r="Y127" s="276">
        <v>5.07</v>
      </c>
      <c r="Z127" s="276">
        <v>5.0510000000000002</v>
      </c>
      <c r="AA127" s="276">
        <v>5.0220000000000002</v>
      </c>
      <c r="AB127" s="276">
        <v>4.9880000000000004</v>
      </c>
      <c r="AC127" s="276">
        <v>4.952</v>
      </c>
      <c r="AD127" s="276">
        <v>4.9119999999999999</v>
      </c>
      <c r="AE127" s="276">
        <v>4.8710000000000004</v>
      </c>
      <c r="AF127" s="276">
        <v>4.8289999999999997</v>
      </c>
      <c r="AG127" s="276">
        <v>4.7839999999999998</v>
      </c>
      <c r="AH127" s="276">
        <v>4.7380000000000004</v>
      </c>
      <c r="AI127" s="276">
        <v>4.6879999999999997</v>
      </c>
      <c r="AJ127" s="276">
        <v>4.6349999999999998</v>
      </c>
      <c r="AK127" s="276">
        <v>4.5759999999999996</v>
      </c>
      <c r="AL127" s="276">
        <v>4.5119999999999996</v>
      </c>
      <c r="AM127" s="276">
        <v>4.4450000000000003</v>
      </c>
      <c r="AN127" s="276">
        <v>4.3739999999999997</v>
      </c>
      <c r="AO127" s="276">
        <v>4.3040000000000003</v>
      </c>
      <c r="AP127" s="276">
        <v>4.2350000000000003</v>
      </c>
      <c r="AQ127" s="276">
        <v>4.17</v>
      </c>
      <c r="AR127" s="276">
        <v>4.1100000000000003</v>
      </c>
      <c r="AS127" s="276">
        <v>4.0579999999999998</v>
      </c>
      <c r="AT127" s="276">
        <v>4.0149999999999997</v>
      </c>
      <c r="AU127" s="276">
        <v>3.9790000000000001</v>
      </c>
      <c r="AV127" s="276">
        <v>3.95</v>
      </c>
      <c r="AW127" s="276">
        <v>3.927</v>
      </c>
      <c r="AX127" s="276">
        <v>3.9089999999999998</v>
      </c>
      <c r="AY127" s="276">
        <v>3.895</v>
      </c>
      <c r="AZ127" s="276">
        <v>3.883</v>
      </c>
      <c r="BA127" s="276">
        <v>3.8719999999999999</v>
      </c>
      <c r="BB127" s="276">
        <v>3.859</v>
      </c>
      <c r="BC127" s="276">
        <v>3.843</v>
      </c>
      <c r="BD127" s="276">
        <v>3.8220000000000001</v>
      </c>
      <c r="BE127" s="276">
        <v>3.7959999999999998</v>
      </c>
      <c r="BF127" s="276">
        <v>3.766</v>
      </c>
      <c r="BG127" s="276">
        <v>3.7309999999999999</v>
      </c>
      <c r="BH127" s="276">
        <v>3.6930000000000001</v>
      </c>
    </row>
    <row r="128" spans="1:60" ht="15" x14ac:dyDescent="0.25">
      <c r="A128" s="276" t="s">
        <v>310</v>
      </c>
      <c r="B128" s="276" t="s">
        <v>311</v>
      </c>
      <c r="C128" s="276" t="s">
        <v>579</v>
      </c>
      <c r="D128" s="276" t="s">
        <v>580</v>
      </c>
      <c r="E128" s="276"/>
      <c r="F128" s="276"/>
      <c r="G128" s="276"/>
      <c r="H128" s="276"/>
      <c r="I128" s="276"/>
      <c r="J128" s="276"/>
      <c r="K128" s="276"/>
      <c r="L128" s="276"/>
      <c r="M128" s="276"/>
      <c r="N128" s="276"/>
      <c r="O128" s="276"/>
      <c r="P128" s="276"/>
      <c r="Q128" s="276">
        <v>3.5</v>
      </c>
      <c r="R128" s="276"/>
      <c r="S128" s="276"/>
      <c r="T128" s="276"/>
      <c r="U128" s="276"/>
      <c r="V128" s="276"/>
      <c r="W128" s="276"/>
      <c r="X128" s="276"/>
      <c r="Y128" s="276"/>
      <c r="Z128" s="276"/>
      <c r="AA128" s="276">
        <v>3.3</v>
      </c>
      <c r="AB128" s="276"/>
      <c r="AC128" s="276"/>
      <c r="AD128" s="276"/>
      <c r="AE128" s="276"/>
      <c r="AF128" s="276">
        <v>2.8</v>
      </c>
      <c r="AG128" s="276"/>
      <c r="AH128" s="276"/>
      <c r="AI128" s="276"/>
      <c r="AJ128" s="276"/>
      <c r="AK128" s="276">
        <v>2.6</v>
      </c>
      <c r="AL128" s="276"/>
      <c r="AM128" s="276"/>
      <c r="AN128" s="276"/>
      <c r="AO128" s="276"/>
      <c r="AP128" s="276">
        <v>2.4</v>
      </c>
      <c r="AQ128" s="276"/>
      <c r="AR128" s="276"/>
      <c r="AS128" s="276"/>
      <c r="AT128" s="276"/>
      <c r="AU128" s="276">
        <v>2.1070000000000002</v>
      </c>
      <c r="AV128" s="276"/>
      <c r="AW128" s="276"/>
      <c r="AX128" s="276"/>
      <c r="AY128" s="276"/>
      <c r="AZ128" s="276"/>
      <c r="BA128" s="276"/>
      <c r="BB128" s="276"/>
      <c r="BC128" s="276"/>
      <c r="BD128" s="276"/>
      <c r="BE128" s="276"/>
      <c r="BF128" s="276"/>
      <c r="BG128" s="276"/>
      <c r="BH128" s="276"/>
    </row>
    <row r="129" spans="1:60" ht="15" x14ac:dyDescent="0.25">
      <c r="A129" s="276" t="s">
        <v>312</v>
      </c>
      <c r="B129" s="276" t="s">
        <v>313</v>
      </c>
      <c r="C129" s="276" t="s">
        <v>579</v>
      </c>
      <c r="D129" s="276" t="s">
        <v>580</v>
      </c>
      <c r="E129" s="276">
        <v>6.0949999999999998</v>
      </c>
      <c r="F129" s="276">
        <v>5.9290000000000003</v>
      </c>
      <c r="G129" s="276">
        <v>5.7380000000000004</v>
      </c>
      <c r="H129" s="276">
        <v>5.5330000000000004</v>
      </c>
      <c r="I129" s="276">
        <v>5.3250000000000002</v>
      </c>
      <c r="J129" s="276">
        <v>5.125</v>
      </c>
      <c r="K129" s="276">
        <v>4.9409999999999998</v>
      </c>
      <c r="L129" s="276">
        <v>4.7720000000000002</v>
      </c>
      <c r="M129" s="276">
        <v>4.617</v>
      </c>
      <c r="N129" s="276">
        <v>4.4740000000000002</v>
      </c>
      <c r="O129" s="276">
        <v>4.53</v>
      </c>
      <c r="P129" s="276">
        <v>4.54</v>
      </c>
      <c r="Q129" s="276">
        <v>4.12</v>
      </c>
      <c r="R129" s="276">
        <v>4.07</v>
      </c>
      <c r="S129" s="276">
        <v>3.77</v>
      </c>
      <c r="T129" s="276">
        <v>3.43</v>
      </c>
      <c r="U129" s="276">
        <v>3</v>
      </c>
      <c r="V129" s="276">
        <v>2.99</v>
      </c>
      <c r="W129" s="276">
        <v>2.64</v>
      </c>
      <c r="X129" s="276">
        <v>2.9</v>
      </c>
      <c r="Y129" s="276">
        <v>2.82</v>
      </c>
      <c r="Z129" s="276">
        <v>2.57</v>
      </c>
      <c r="AA129" s="276">
        <v>2.39</v>
      </c>
      <c r="AB129" s="276">
        <v>2.06</v>
      </c>
      <c r="AC129" s="276">
        <v>1.74</v>
      </c>
      <c r="AD129" s="276">
        <v>1.66</v>
      </c>
      <c r="AE129" s="276">
        <v>1.58</v>
      </c>
      <c r="AF129" s="276">
        <v>1.53</v>
      </c>
      <c r="AG129" s="276">
        <v>1.55</v>
      </c>
      <c r="AH129" s="276">
        <v>1.56</v>
      </c>
      <c r="AI129" s="276">
        <v>1.57</v>
      </c>
      <c r="AJ129" s="276">
        <v>1.71</v>
      </c>
      <c r="AK129" s="276">
        <v>1.76</v>
      </c>
      <c r="AL129" s="276">
        <v>1.6539999999999999</v>
      </c>
      <c r="AM129" s="276">
        <v>1.6559999999999999</v>
      </c>
      <c r="AN129" s="276">
        <v>1.6339999999999999</v>
      </c>
      <c r="AO129" s="276">
        <v>1.5740000000000001</v>
      </c>
      <c r="AP129" s="276">
        <v>1.52</v>
      </c>
      <c r="AQ129" s="276">
        <v>1.448</v>
      </c>
      <c r="AR129" s="276">
        <v>1.41</v>
      </c>
      <c r="AS129" s="276">
        <v>1.4670000000000001</v>
      </c>
      <c r="AT129" s="276">
        <v>1.2969999999999999</v>
      </c>
      <c r="AU129" s="276">
        <v>1.1659999999999999</v>
      </c>
      <c r="AV129" s="276">
        <v>1.18</v>
      </c>
      <c r="AW129" s="276">
        <v>1.1539999999999999</v>
      </c>
      <c r="AX129" s="276">
        <v>1.0760000000000001</v>
      </c>
      <c r="AY129" s="276">
        <v>1.123</v>
      </c>
      <c r="AZ129" s="276">
        <v>1.25</v>
      </c>
      <c r="BA129" s="276">
        <v>1.1919999999999999</v>
      </c>
      <c r="BB129" s="276">
        <v>1.149</v>
      </c>
      <c r="BC129" s="276">
        <v>1.226</v>
      </c>
      <c r="BD129" s="276">
        <v>1.244</v>
      </c>
      <c r="BE129" s="276">
        <v>1.2969999999999999</v>
      </c>
      <c r="BF129" s="276">
        <v>1.1870000000000001</v>
      </c>
      <c r="BG129" s="276">
        <v>1.2050000000000001</v>
      </c>
      <c r="BH129" s="276">
        <v>1.2390000000000001</v>
      </c>
    </row>
    <row r="130" spans="1:60" ht="15" x14ac:dyDescent="0.25">
      <c r="A130" s="276" t="s">
        <v>315</v>
      </c>
      <c r="B130" s="276" t="s">
        <v>316</v>
      </c>
      <c r="C130" s="276" t="s">
        <v>579</v>
      </c>
      <c r="D130" s="276" t="s">
        <v>580</v>
      </c>
      <c r="E130" s="276">
        <v>7.2439999999999998</v>
      </c>
      <c r="F130" s="276">
        <v>7.2729999999999997</v>
      </c>
      <c r="G130" s="276">
        <v>7.3090000000000002</v>
      </c>
      <c r="H130" s="276">
        <v>7.3470000000000004</v>
      </c>
      <c r="I130" s="276">
        <v>7.383</v>
      </c>
      <c r="J130" s="276">
        <v>7.4089999999999998</v>
      </c>
      <c r="K130" s="276">
        <v>7.4169999999999998</v>
      </c>
      <c r="L130" s="276">
        <v>7.4020000000000001</v>
      </c>
      <c r="M130" s="276">
        <v>7.3579999999999997</v>
      </c>
      <c r="N130" s="276">
        <v>7.2809999999999997</v>
      </c>
      <c r="O130" s="276">
        <v>7.1689999999999996</v>
      </c>
      <c r="P130" s="276">
        <v>7.0179999999999998</v>
      </c>
      <c r="Q130" s="276">
        <v>6.835</v>
      </c>
      <c r="R130" s="276">
        <v>6.6269999999999998</v>
      </c>
      <c r="S130" s="276">
        <v>6.4029999999999996</v>
      </c>
      <c r="T130" s="276">
        <v>6.1760000000000002</v>
      </c>
      <c r="U130" s="276">
        <v>5.9619999999999997</v>
      </c>
      <c r="V130" s="276">
        <v>5.7690000000000001</v>
      </c>
      <c r="W130" s="276">
        <v>5.5990000000000002</v>
      </c>
      <c r="X130" s="276">
        <v>5.452</v>
      </c>
      <c r="Y130" s="276">
        <v>5.3159999999999998</v>
      </c>
      <c r="Z130" s="276">
        <v>5.1769999999999996</v>
      </c>
      <c r="AA130" s="276">
        <v>5.0179999999999998</v>
      </c>
      <c r="AB130" s="276">
        <v>4.83</v>
      </c>
      <c r="AC130" s="276">
        <v>4.6100000000000003</v>
      </c>
      <c r="AD130" s="276">
        <v>4.3570000000000002</v>
      </c>
      <c r="AE130" s="276">
        <v>4.0739999999999998</v>
      </c>
      <c r="AF130" s="276">
        <v>3.7770000000000001</v>
      </c>
      <c r="AG130" s="276">
        <v>3.4820000000000002</v>
      </c>
      <c r="AH130" s="276">
        <v>3.2050000000000001</v>
      </c>
      <c r="AI130" s="276">
        <v>2.9670000000000001</v>
      </c>
      <c r="AJ130" s="276">
        <v>2.7909999999999999</v>
      </c>
      <c r="AK130" s="276">
        <v>2.6819999999999999</v>
      </c>
      <c r="AL130" s="276">
        <v>2.641</v>
      </c>
      <c r="AM130" s="276">
        <v>2.66</v>
      </c>
      <c r="AN130" s="276">
        <v>2.72</v>
      </c>
      <c r="AO130" s="276">
        <v>2.7959999999999998</v>
      </c>
      <c r="AP130" s="276">
        <v>2.8610000000000002</v>
      </c>
      <c r="AQ130" s="276">
        <v>2.895</v>
      </c>
      <c r="AR130" s="276">
        <v>2.89</v>
      </c>
      <c r="AS130" s="276">
        <v>2.8450000000000002</v>
      </c>
      <c r="AT130" s="276">
        <v>2.7730000000000001</v>
      </c>
      <c r="AU130" s="276">
        <v>2.6909999999999998</v>
      </c>
      <c r="AV130" s="276">
        <v>2.6160000000000001</v>
      </c>
      <c r="AW130" s="276">
        <v>2.552</v>
      </c>
      <c r="AX130" s="276">
        <v>2.4980000000000002</v>
      </c>
      <c r="AY130" s="276">
        <v>2.4500000000000002</v>
      </c>
      <c r="AZ130" s="276">
        <v>2.4</v>
      </c>
      <c r="BA130" s="276">
        <v>2.3439999999999999</v>
      </c>
      <c r="BB130" s="276">
        <v>2.2810000000000001</v>
      </c>
      <c r="BC130" s="276">
        <v>2.2149999999999999</v>
      </c>
      <c r="BD130" s="276">
        <v>2.1509999999999998</v>
      </c>
      <c r="BE130" s="276">
        <v>2.0939999999999999</v>
      </c>
      <c r="BF130" s="276">
        <v>2.0459999999999998</v>
      </c>
      <c r="BG130" s="276">
        <v>2.0110000000000001</v>
      </c>
      <c r="BH130" s="276">
        <v>1.986</v>
      </c>
    </row>
    <row r="131" spans="1:60" ht="15" x14ac:dyDescent="0.25">
      <c r="A131" s="276" t="s">
        <v>607</v>
      </c>
      <c r="B131" s="276" t="s">
        <v>318</v>
      </c>
      <c r="C131" s="276" t="s">
        <v>579</v>
      </c>
      <c r="D131" s="276" t="s">
        <v>580</v>
      </c>
      <c r="E131" s="276">
        <v>6.0188640785467369</v>
      </c>
      <c r="F131" s="276">
        <v>6.0166172852516597</v>
      </c>
      <c r="G131" s="276">
        <v>6.002487979281506</v>
      </c>
      <c r="H131" s="276">
        <v>5.9731347608525596</v>
      </c>
      <c r="I131" s="276">
        <v>5.9287087868015016</v>
      </c>
      <c r="J131" s="276">
        <v>5.8682518784398319</v>
      </c>
      <c r="K131" s="276">
        <v>5.7939753589103571</v>
      </c>
      <c r="L131" s="276">
        <v>5.7093719625591977</v>
      </c>
      <c r="M131" s="276">
        <v>5.6181627989077993</v>
      </c>
      <c r="N131" s="276">
        <v>5.5214557860018827</v>
      </c>
      <c r="O131" s="276">
        <v>5.4218067547208584</v>
      </c>
      <c r="P131" s="276">
        <v>5.3180322744769981</v>
      </c>
      <c r="Q131" s="276">
        <v>5.2110660025197593</v>
      </c>
      <c r="R131" s="276">
        <v>5.1013496328716164</v>
      </c>
      <c r="S131" s="276">
        <v>4.9899128269651749</v>
      </c>
      <c r="T131" s="276">
        <v>4.8769037655775342</v>
      </c>
      <c r="U131" s="276">
        <v>4.7629923564525507</v>
      </c>
      <c r="V131" s="276">
        <v>4.6493952262631861</v>
      </c>
      <c r="W131" s="276">
        <v>4.5354835568495666</v>
      </c>
      <c r="X131" s="276">
        <v>4.4226422336298796</v>
      </c>
      <c r="Y131" s="276">
        <v>4.3104751745377481</v>
      </c>
      <c r="Z131" s="276">
        <v>4.1991914760101867</v>
      </c>
      <c r="AA131" s="276">
        <v>4.0883502180955702</v>
      </c>
      <c r="AB131" s="276">
        <v>3.9784426090744236</v>
      </c>
      <c r="AC131" s="276">
        <v>3.8701914961281325</v>
      </c>
      <c r="AD131" s="276">
        <v>3.7634843507687417</v>
      </c>
      <c r="AE131" s="276">
        <v>3.660343395288169</v>
      </c>
      <c r="AF131" s="276">
        <v>3.5608914184006113</v>
      </c>
      <c r="AG131" s="276">
        <v>3.4658412302300787</v>
      </c>
      <c r="AH131" s="276">
        <v>3.3760966577716602</v>
      </c>
      <c r="AI131" s="276">
        <v>3.2914891809284708</v>
      </c>
      <c r="AJ131" s="276">
        <v>3.2122851155360652</v>
      </c>
      <c r="AK131" s="276">
        <v>3.1379502886986685</v>
      </c>
      <c r="AL131" s="276">
        <v>3.0679200043636716</v>
      </c>
      <c r="AM131" s="276">
        <v>3.0011595837412379</v>
      </c>
      <c r="AN131" s="276">
        <v>2.9373224631854438</v>
      </c>
      <c r="AO131" s="276">
        <v>2.8757062280001815</v>
      </c>
      <c r="AP131" s="276">
        <v>2.8155366675144666</v>
      </c>
      <c r="AQ131" s="276">
        <v>2.7569195407322655</v>
      </c>
      <c r="AR131" s="276">
        <v>2.6985330070995901</v>
      </c>
      <c r="AS131" s="276">
        <v>2.6410901134984544</v>
      </c>
      <c r="AT131" s="276">
        <v>2.5842897781151803</v>
      </c>
      <c r="AU131" s="276">
        <v>2.5282779939484827</v>
      </c>
      <c r="AV131" s="276">
        <v>2.4743531296713028</v>
      </c>
      <c r="AW131" s="276">
        <v>2.4229839414235248</v>
      </c>
      <c r="AX131" s="276">
        <v>2.3747535713025401</v>
      </c>
      <c r="AY131" s="276">
        <v>2.3313926375705192</v>
      </c>
      <c r="AZ131" s="276">
        <v>2.2925720035728694</v>
      </c>
      <c r="BA131" s="276">
        <v>2.2592026083769494</v>
      </c>
      <c r="BB131" s="276">
        <v>2.2298212039163952</v>
      </c>
      <c r="BC131" s="276">
        <v>2.2050849678563567</v>
      </c>
      <c r="BD131" s="276">
        <v>2.182579072918641</v>
      </c>
      <c r="BE131" s="276">
        <v>2.1615019705107401</v>
      </c>
      <c r="BF131" s="276">
        <v>2.1409261072039318</v>
      </c>
      <c r="BG131" s="276">
        <v>2.120431896368753</v>
      </c>
      <c r="BH131" s="276">
        <v>2.0996505106915651</v>
      </c>
    </row>
    <row r="132" spans="1:60" ht="15" x14ac:dyDescent="0.25">
      <c r="A132" s="276" t="s">
        <v>319</v>
      </c>
      <c r="B132" s="276" t="s">
        <v>320</v>
      </c>
      <c r="C132" s="276" t="s">
        <v>579</v>
      </c>
      <c r="D132" s="276" t="s">
        <v>580</v>
      </c>
      <c r="E132" s="276">
        <v>5.9610000000000003</v>
      </c>
      <c r="F132" s="276">
        <v>5.9640000000000004</v>
      </c>
      <c r="G132" s="276">
        <v>5.9660000000000002</v>
      </c>
      <c r="H132" s="276">
        <v>5.9690000000000003</v>
      </c>
      <c r="I132" s="276">
        <v>5.9710000000000001</v>
      </c>
      <c r="J132" s="276">
        <v>5.9729999999999999</v>
      </c>
      <c r="K132" s="276">
        <v>5.9740000000000002</v>
      </c>
      <c r="L132" s="276">
        <v>5.9729999999999999</v>
      </c>
      <c r="M132" s="276">
        <v>5.9729999999999999</v>
      </c>
      <c r="N132" s="276">
        <v>5.9720000000000004</v>
      </c>
      <c r="O132" s="276">
        <v>5.9740000000000002</v>
      </c>
      <c r="P132" s="276">
        <v>5.9790000000000001</v>
      </c>
      <c r="Q132" s="276">
        <v>5.99</v>
      </c>
      <c r="R132" s="276">
        <v>6.0060000000000002</v>
      </c>
      <c r="S132" s="276">
        <v>6.0289999999999999</v>
      </c>
      <c r="T132" s="276">
        <v>6.0590000000000002</v>
      </c>
      <c r="U132" s="276">
        <v>6.0960000000000001</v>
      </c>
      <c r="V132" s="276">
        <v>6.1390000000000002</v>
      </c>
      <c r="W132" s="276">
        <v>6.1859999999999999</v>
      </c>
      <c r="X132" s="276">
        <v>6.2329999999999997</v>
      </c>
      <c r="Y132" s="276">
        <v>6.2770000000000001</v>
      </c>
      <c r="Z132" s="276">
        <v>6.3150000000000004</v>
      </c>
      <c r="AA132" s="276">
        <v>6.3449999999999998</v>
      </c>
      <c r="AB132" s="276">
        <v>6.3630000000000004</v>
      </c>
      <c r="AC132" s="276">
        <v>6.3689999999999998</v>
      </c>
      <c r="AD132" s="276">
        <v>6.3609999999999998</v>
      </c>
      <c r="AE132" s="276">
        <v>6.3419999999999996</v>
      </c>
      <c r="AF132" s="276">
        <v>6.3129999999999997</v>
      </c>
      <c r="AG132" s="276">
        <v>6.274</v>
      </c>
      <c r="AH132" s="276">
        <v>6.2220000000000004</v>
      </c>
      <c r="AI132" s="276">
        <v>6.1509999999999998</v>
      </c>
      <c r="AJ132" s="276">
        <v>6.0540000000000003</v>
      </c>
      <c r="AK132" s="276">
        <v>5.9279999999999999</v>
      </c>
      <c r="AL132" s="276">
        <v>5.7720000000000002</v>
      </c>
      <c r="AM132" s="276">
        <v>5.5890000000000004</v>
      </c>
      <c r="AN132" s="276">
        <v>5.3849999999999998</v>
      </c>
      <c r="AO132" s="276">
        <v>5.165</v>
      </c>
      <c r="AP132" s="276">
        <v>4.9390000000000001</v>
      </c>
      <c r="AQ132" s="276">
        <v>4.7169999999999996</v>
      </c>
      <c r="AR132" s="276">
        <v>4.5060000000000002</v>
      </c>
      <c r="AS132" s="276">
        <v>4.3109999999999999</v>
      </c>
      <c r="AT132" s="276">
        <v>4.1369999999999996</v>
      </c>
      <c r="AU132" s="276">
        <v>3.9830000000000001</v>
      </c>
      <c r="AV132" s="276">
        <v>3.8450000000000002</v>
      </c>
      <c r="AW132" s="276">
        <v>3.7240000000000002</v>
      </c>
      <c r="AX132" s="276">
        <v>3.6150000000000002</v>
      </c>
      <c r="AY132" s="276">
        <v>3.5169999999999999</v>
      </c>
      <c r="AZ132" s="276">
        <v>3.423</v>
      </c>
      <c r="BA132" s="276">
        <v>3.331</v>
      </c>
      <c r="BB132" s="276">
        <v>3.24</v>
      </c>
      <c r="BC132" s="276">
        <v>3.149</v>
      </c>
      <c r="BD132" s="276">
        <v>3.0590000000000002</v>
      </c>
      <c r="BE132" s="276">
        <v>2.9740000000000002</v>
      </c>
      <c r="BF132" s="276">
        <v>2.895</v>
      </c>
      <c r="BG132" s="276">
        <v>2.823</v>
      </c>
      <c r="BH132" s="276">
        <v>2.758</v>
      </c>
    </row>
    <row r="133" spans="1:60" ht="15" x14ac:dyDescent="0.25">
      <c r="A133" s="276" t="s">
        <v>321</v>
      </c>
      <c r="B133" s="276" t="s">
        <v>322</v>
      </c>
      <c r="C133" s="276" t="s">
        <v>579</v>
      </c>
      <c r="D133" s="276" t="s">
        <v>580</v>
      </c>
      <c r="E133" s="276">
        <v>5.7389999999999999</v>
      </c>
      <c r="F133" s="276">
        <v>5.7240000000000002</v>
      </c>
      <c r="G133" s="276">
        <v>5.694</v>
      </c>
      <c r="H133" s="276">
        <v>5.6470000000000002</v>
      </c>
      <c r="I133" s="276">
        <v>5.5830000000000002</v>
      </c>
      <c r="J133" s="276">
        <v>5.5010000000000003</v>
      </c>
      <c r="K133" s="276">
        <v>5.4029999999999996</v>
      </c>
      <c r="L133" s="276">
        <v>5.2949999999999999</v>
      </c>
      <c r="M133" s="276">
        <v>5.181</v>
      </c>
      <c r="N133" s="276">
        <v>5.0640000000000001</v>
      </c>
      <c r="O133" s="276">
        <v>4.9480000000000004</v>
      </c>
      <c r="P133" s="276">
        <v>4.8360000000000003</v>
      </c>
      <c r="Q133" s="276">
        <v>4.7300000000000004</v>
      </c>
      <c r="R133" s="276">
        <v>4.6289999999999996</v>
      </c>
      <c r="S133" s="276">
        <v>4.5339999999999998</v>
      </c>
      <c r="T133" s="276">
        <v>4.444</v>
      </c>
      <c r="U133" s="276">
        <v>4.3570000000000002</v>
      </c>
      <c r="V133" s="276">
        <v>4.2709999999999999</v>
      </c>
      <c r="W133" s="276">
        <v>4.1820000000000004</v>
      </c>
      <c r="X133" s="276">
        <v>4.0919999999999996</v>
      </c>
      <c r="Y133" s="276">
        <v>3.9969999999999999</v>
      </c>
      <c r="Z133" s="276">
        <v>3.8980000000000001</v>
      </c>
      <c r="AA133" s="276">
        <v>3.7959999999999998</v>
      </c>
      <c r="AB133" s="276">
        <v>3.6920000000000002</v>
      </c>
      <c r="AC133" s="276">
        <v>3.5870000000000002</v>
      </c>
      <c r="AD133" s="276">
        <v>3.4820000000000002</v>
      </c>
      <c r="AE133" s="276">
        <v>3.379</v>
      </c>
      <c r="AF133" s="276">
        <v>3.2789999999999999</v>
      </c>
      <c r="AG133" s="276">
        <v>3.1819999999999999</v>
      </c>
      <c r="AH133" s="276">
        <v>3.09</v>
      </c>
      <c r="AI133" s="276">
        <v>3.0019999999999998</v>
      </c>
      <c r="AJ133" s="276">
        <v>2.919</v>
      </c>
      <c r="AK133" s="276">
        <v>2.8410000000000002</v>
      </c>
      <c r="AL133" s="276">
        <v>2.7650000000000001</v>
      </c>
      <c r="AM133" s="276">
        <v>2.6909999999999998</v>
      </c>
      <c r="AN133" s="276">
        <v>2.617</v>
      </c>
      <c r="AO133" s="276">
        <v>2.5430000000000001</v>
      </c>
      <c r="AP133" s="276">
        <v>2.468</v>
      </c>
      <c r="AQ133" s="276">
        <v>2.39</v>
      </c>
      <c r="AR133" s="276">
        <v>2.31</v>
      </c>
      <c r="AS133" s="276">
        <v>2.2250000000000001</v>
      </c>
      <c r="AT133" s="276">
        <v>2.1339999999999999</v>
      </c>
      <c r="AU133" s="276">
        <v>2.0369999999999999</v>
      </c>
      <c r="AV133" s="276">
        <v>1.9379999999999999</v>
      </c>
      <c r="AW133" s="276">
        <v>1.839</v>
      </c>
      <c r="AX133" s="276">
        <v>1.75</v>
      </c>
      <c r="AY133" s="276">
        <v>1.6779999999999999</v>
      </c>
      <c r="AZ133" s="276">
        <v>1.6279999999999999</v>
      </c>
      <c r="BA133" s="276">
        <v>1.601</v>
      </c>
      <c r="BB133" s="276">
        <v>1.5980000000000001</v>
      </c>
      <c r="BC133" s="276">
        <v>1.6140000000000001</v>
      </c>
      <c r="BD133" s="276">
        <v>1.641</v>
      </c>
      <c r="BE133" s="276">
        <v>1.671</v>
      </c>
      <c r="BF133" s="276">
        <v>1.696</v>
      </c>
      <c r="BG133" s="276">
        <v>1.7130000000000001</v>
      </c>
      <c r="BH133" s="276">
        <v>1.72</v>
      </c>
    </row>
    <row r="134" spans="1:60" ht="15" x14ac:dyDescent="0.25">
      <c r="A134" s="276" t="s">
        <v>323</v>
      </c>
      <c r="B134" s="276" t="s">
        <v>324</v>
      </c>
      <c r="C134" s="276" t="s">
        <v>579</v>
      </c>
      <c r="D134" s="276" t="s">
        <v>580</v>
      </c>
      <c r="E134" s="276">
        <v>6.4059999999999997</v>
      </c>
      <c r="F134" s="276">
        <v>6.4290000000000003</v>
      </c>
      <c r="G134" s="276">
        <v>6.4530000000000003</v>
      </c>
      <c r="H134" s="276">
        <v>6.476</v>
      </c>
      <c r="I134" s="276">
        <v>6.5</v>
      </c>
      <c r="J134" s="276">
        <v>6.524</v>
      </c>
      <c r="K134" s="276">
        <v>6.5519999999999996</v>
      </c>
      <c r="L134" s="276">
        <v>6.5830000000000002</v>
      </c>
      <c r="M134" s="276">
        <v>6.617</v>
      </c>
      <c r="N134" s="276">
        <v>6.6550000000000002</v>
      </c>
      <c r="O134" s="276">
        <v>6.6950000000000003</v>
      </c>
      <c r="P134" s="276">
        <v>6.7359999999999998</v>
      </c>
      <c r="Q134" s="276">
        <v>6.7770000000000001</v>
      </c>
      <c r="R134" s="276">
        <v>6.8150000000000004</v>
      </c>
      <c r="S134" s="276">
        <v>6.8490000000000002</v>
      </c>
      <c r="T134" s="276">
        <v>6.88</v>
      </c>
      <c r="U134" s="276">
        <v>6.907</v>
      </c>
      <c r="V134" s="276">
        <v>6.93</v>
      </c>
      <c r="W134" s="276">
        <v>6.95</v>
      </c>
      <c r="X134" s="276">
        <v>6.9640000000000004</v>
      </c>
      <c r="Y134" s="276">
        <v>6.9729999999999999</v>
      </c>
      <c r="Z134" s="276">
        <v>6.9729999999999999</v>
      </c>
      <c r="AA134" s="276">
        <v>6.9640000000000004</v>
      </c>
      <c r="AB134" s="276">
        <v>6.9459999999999997</v>
      </c>
      <c r="AC134" s="276">
        <v>6.9169999999999998</v>
      </c>
      <c r="AD134" s="276">
        <v>6.875</v>
      </c>
      <c r="AE134" s="276">
        <v>6.82</v>
      </c>
      <c r="AF134" s="276">
        <v>6.7519999999999998</v>
      </c>
      <c r="AG134" s="276">
        <v>6.673</v>
      </c>
      <c r="AH134" s="276">
        <v>6.5869999999999997</v>
      </c>
      <c r="AI134" s="276">
        <v>6.4989999999999997</v>
      </c>
      <c r="AJ134" s="276">
        <v>6.4139999999999997</v>
      </c>
      <c r="AK134" s="276">
        <v>6.3360000000000003</v>
      </c>
      <c r="AL134" s="276">
        <v>6.2670000000000003</v>
      </c>
      <c r="AM134" s="276">
        <v>6.2080000000000002</v>
      </c>
      <c r="AN134" s="276">
        <v>6.1559999999999997</v>
      </c>
      <c r="AO134" s="276">
        <v>6.109</v>
      </c>
      <c r="AP134" s="276">
        <v>6.0609999999999999</v>
      </c>
      <c r="AQ134" s="276">
        <v>6.008</v>
      </c>
      <c r="AR134" s="276">
        <v>5.9480000000000004</v>
      </c>
      <c r="AS134" s="276">
        <v>5.88</v>
      </c>
      <c r="AT134" s="276">
        <v>5.8040000000000003</v>
      </c>
      <c r="AU134" s="276">
        <v>5.7220000000000004</v>
      </c>
      <c r="AV134" s="276">
        <v>5.6349999999999998</v>
      </c>
      <c r="AW134" s="276">
        <v>5.5469999999999997</v>
      </c>
      <c r="AX134" s="276">
        <v>5.4560000000000004</v>
      </c>
      <c r="AY134" s="276">
        <v>5.3659999999999997</v>
      </c>
      <c r="AZ134" s="276">
        <v>5.2770000000000001</v>
      </c>
      <c r="BA134" s="276">
        <v>5.19</v>
      </c>
      <c r="BB134" s="276">
        <v>5.1050000000000004</v>
      </c>
      <c r="BC134" s="276">
        <v>5.0229999999999997</v>
      </c>
      <c r="BD134" s="276">
        <v>4.944</v>
      </c>
      <c r="BE134" s="276">
        <v>4.8680000000000003</v>
      </c>
      <c r="BF134" s="276">
        <v>4.7939999999999996</v>
      </c>
      <c r="BG134" s="276">
        <v>4.7210000000000001</v>
      </c>
      <c r="BH134" s="276">
        <v>4.6500000000000004</v>
      </c>
    </row>
    <row r="135" spans="1:60" ht="15" x14ac:dyDescent="0.25">
      <c r="A135" s="276" t="s">
        <v>325</v>
      </c>
      <c r="B135" s="276" t="s">
        <v>326</v>
      </c>
      <c r="C135" s="276" t="s">
        <v>579</v>
      </c>
      <c r="D135" s="276" t="s">
        <v>580</v>
      </c>
      <c r="E135" s="276">
        <v>7.202</v>
      </c>
      <c r="F135" s="276">
        <v>7.2430000000000003</v>
      </c>
      <c r="G135" s="276">
        <v>7.31</v>
      </c>
      <c r="H135" s="276">
        <v>7.4020000000000001</v>
      </c>
      <c r="I135" s="276">
        <v>7.5170000000000003</v>
      </c>
      <c r="J135" s="276">
        <v>7.6470000000000002</v>
      </c>
      <c r="K135" s="276">
        <v>7.7809999999999997</v>
      </c>
      <c r="L135" s="276">
        <v>7.9050000000000002</v>
      </c>
      <c r="M135" s="276">
        <v>8.01</v>
      </c>
      <c r="N135" s="276">
        <v>8.0869999999999997</v>
      </c>
      <c r="O135" s="276">
        <v>8.1319999999999997</v>
      </c>
      <c r="P135" s="276">
        <v>8.1470000000000002</v>
      </c>
      <c r="Q135" s="276">
        <v>8.1349999999999998</v>
      </c>
      <c r="R135" s="276">
        <v>8.1020000000000003</v>
      </c>
      <c r="S135" s="276">
        <v>8.048</v>
      </c>
      <c r="T135" s="276">
        <v>7.97</v>
      </c>
      <c r="U135" s="276">
        <v>7.8659999999999997</v>
      </c>
      <c r="V135" s="276">
        <v>7.7359999999999998</v>
      </c>
      <c r="W135" s="276">
        <v>7.5819999999999999</v>
      </c>
      <c r="X135" s="276">
        <v>7.4080000000000004</v>
      </c>
      <c r="Y135" s="276">
        <v>7.2190000000000003</v>
      </c>
      <c r="Z135" s="276">
        <v>7.0229999999999997</v>
      </c>
      <c r="AA135" s="276">
        <v>6.8259999999999996</v>
      </c>
      <c r="AB135" s="276">
        <v>6.63</v>
      </c>
      <c r="AC135" s="276">
        <v>6.4349999999999996</v>
      </c>
      <c r="AD135" s="276">
        <v>6.2359999999999998</v>
      </c>
      <c r="AE135" s="276">
        <v>6.0229999999999997</v>
      </c>
      <c r="AF135" s="276">
        <v>5.79</v>
      </c>
      <c r="AG135" s="276">
        <v>5.5330000000000004</v>
      </c>
      <c r="AH135" s="276">
        <v>5.2560000000000002</v>
      </c>
      <c r="AI135" s="276">
        <v>4.9660000000000002</v>
      </c>
      <c r="AJ135" s="276">
        <v>4.67</v>
      </c>
      <c r="AK135" s="276">
        <v>4.3810000000000002</v>
      </c>
      <c r="AL135" s="276">
        <v>4.109</v>
      </c>
      <c r="AM135" s="276">
        <v>3.859</v>
      </c>
      <c r="AN135" s="276">
        <v>3.6360000000000001</v>
      </c>
      <c r="AO135" s="276">
        <v>3.44</v>
      </c>
      <c r="AP135" s="276">
        <v>3.2669999999999999</v>
      </c>
      <c r="AQ135" s="276">
        <v>3.1120000000000001</v>
      </c>
      <c r="AR135" s="276">
        <v>2.976</v>
      </c>
      <c r="AS135" s="276">
        <v>2.8559999999999999</v>
      </c>
      <c r="AT135" s="276">
        <v>2.754</v>
      </c>
      <c r="AU135" s="276">
        <v>2.6680000000000001</v>
      </c>
      <c r="AV135" s="276">
        <v>2.597</v>
      </c>
      <c r="AW135" s="276">
        <v>2.5390000000000001</v>
      </c>
      <c r="AX135" s="276">
        <v>2.4929999999999999</v>
      </c>
      <c r="AY135" s="276">
        <v>2.46</v>
      </c>
      <c r="AZ135" s="276">
        <v>2.4380000000000002</v>
      </c>
      <c r="BA135" s="276">
        <v>2.4249999999999998</v>
      </c>
      <c r="BB135" s="276">
        <v>2.4180000000000001</v>
      </c>
      <c r="BC135" s="276">
        <v>2.4119999999999999</v>
      </c>
      <c r="BD135" s="276">
        <v>2.4039999999999999</v>
      </c>
      <c r="BE135" s="276">
        <v>2.391</v>
      </c>
      <c r="BF135" s="276">
        <v>2.3719999999999999</v>
      </c>
      <c r="BG135" s="276">
        <v>2.3450000000000002</v>
      </c>
      <c r="BH135" s="276">
        <v>2.3119999999999998</v>
      </c>
    </row>
    <row r="136" spans="1:60" ht="15" x14ac:dyDescent="0.25">
      <c r="A136" s="276" t="s">
        <v>327</v>
      </c>
      <c r="B136" s="276" t="s">
        <v>328</v>
      </c>
      <c r="C136" s="276" t="s">
        <v>579</v>
      </c>
      <c r="D136" s="276" t="s">
        <v>580</v>
      </c>
      <c r="E136" s="276">
        <v>6.9669999999999996</v>
      </c>
      <c r="F136" s="276">
        <v>6.931</v>
      </c>
      <c r="G136" s="276">
        <v>6.88</v>
      </c>
      <c r="H136" s="276">
        <v>6.8209999999999997</v>
      </c>
      <c r="I136" s="276">
        <v>6.758</v>
      </c>
      <c r="J136" s="276">
        <v>6.6879999999999997</v>
      </c>
      <c r="K136" s="276">
        <v>6.6070000000000002</v>
      </c>
      <c r="L136" s="276">
        <v>6.508</v>
      </c>
      <c r="M136" s="276">
        <v>6.3869999999999996</v>
      </c>
      <c r="N136" s="276">
        <v>6.2489999999999997</v>
      </c>
      <c r="O136" s="276">
        <v>6.101</v>
      </c>
      <c r="P136" s="276">
        <v>5.9530000000000003</v>
      </c>
      <c r="Q136" s="276">
        <v>5.8129999999999997</v>
      </c>
      <c r="R136" s="276">
        <v>5.6859999999999999</v>
      </c>
      <c r="S136" s="276">
        <v>5.5709999999999997</v>
      </c>
      <c r="T136" s="276">
        <v>5.4619999999999997</v>
      </c>
      <c r="U136" s="276">
        <v>5.3470000000000004</v>
      </c>
      <c r="V136" s="276">
        <v>5.2160000000000002</v>
      </c>
      <c r="W136" s="276">
        <v>5.0640000000000001</v>
      </c>
      <c r="X136" s="276">
        <v>4.891</v>
      </c>
      <c r="Y136" s="276">
        <v>4.7030000000000003</v>
      </c>
      <c r="Z136" s="276">
        <v>4.5119999999999996</v>
      </c>
      <c r="AA136" s="276">
        <v>4.3280000000000003</v>
      </c>
      <c r="AB136" s="276">
        <v>4.1609999999999996</v>
      </c>
      <c r="AC136" s="276">
        <v>4.0140000000000002</v>
      </c>
      <c r="AD136" s="276">
        <v>3.8879999999999999</v>
      </c>
      <c r="AE136" s="276">
        <v>3.7810000000000001</v>
      </c>
      <c r="AF136" s="276">
        <v>3.6829999999999998</v>
      </c>
      <c r="AG136" s="276">
        <v>3.589</v>
      </c>
      <c r="AH136" s="276">
        <v>3.4950000000000001</v>
      </c>
      <c r="AI136" s="276">
        <v>3.399</v>
      </c>
      <c r="AJ136" s="276">
        <v>3.302</v>
      </c>
      <c r="AK136" s="276">
        <v>3.2029999999999998</v>
      </c>
      <c r="AL136" s="276">
        <v>3.1040000000000001</v>
      </c>
      <c r="AM136" s="276">
        <v>3.0009999999999999</v>
      </c>
      <c r="AN136" s="276">
        <v>2.8919999999999999</v>
      </c>
      <c r="AO136" s="276">
        <v>2.7719999999999998</v>
      </c>
      <c r="AP136" s="276">
        <v>2.641</v>
      </c>
      <c r="AQ136" s="276">
        <v>2.4990000000000001</v>
      </c>
      <c r="AR136" s="276">
        <v>2.35</v>
      </c>
      <c r="AS136" s="276">
        <v>2.202</v>
      </c>
      <c r="AT136" s="276">
        <v>2.06</v>
      </c>
      <c r="AU136" s="276">
        <v>1.9330000000000001</v>
      </c>
      <c r="AV136" s="276">
        <v>1.8260000000000001</v>
      </c>
      <c r="AW136" s="276">
        <v>1.74</v>
      </c>
      <c r="AX136" s="276">
        <v>1.675</v>
      </c>
      <c r="AY136" s="276">
        <v>1.63</v>
      </c>
      <c r="AZ136" s="276">
        <v>1.5980000000000001</v>
      </c>
      <c r="BA136" s="276">
        <v>1.5740000000000001</v>
      </c>
      <c r="BB136" s="276">
        <v>1.5549999999999999</v>
      </c>
      <c r="BC136" s="276">
        <v>1.538</v>
      </c>
      <c r="BD136" s="276">
        <v>1.522</v>
      </c>
      <c r="BE136" s="276">
        <v>1.5069999999999999</v>
      </c>
      <c r="BF136" s="276">
        <v>1.4950000000000001</v>
      </c>
      <c r="BG136" s="276">
        <v>1.482</v>
      </c>
      <c r="BH136" s="276">
        <v>1.4710000000000001</v>
      </c>
    </row>
    <row r="137" spans="1:60" ht="15" x14ac:dyDescent="0.25">
      <c r="A137" s="276" t="s">
        <v>608</v>
      </c>
      <c r="B137" s="276" t="s">
        <v>329</v>
      </c>
      <c r="C137" s="276" t="s">
        <v>579</v>
      </c>
      <c r="D137" s="276" t="s">
        <v>580</v>
      </c>
      <c r="E137" s="276">
        <v>5.9251745497316559</v>
      </c>
      <c r="F137" s="276">
        <v>5.920333817548241</v>
      </c>
      <c r="G137" s="276">
        <v>5.9034299153610821</v>
      </c>
      <c r="H137" s="276">
        <v>5.8713666779170923</v>
      </c>
      <c r="I137" s="276">
        <v>5.8245068867752705</v>
      </c>
      <c r="J137" s="276">
        <v>5.76208912790913</v>
      </c>
      <c r="K137" s="276">
        <v>5.6864087330079318</v>
      </c>
      <c r="L137" s="276">
        <v>5.6009065188831135</v>
      </c>
      <c r="M137" s="276">
        <v>5.5092306158010018</v>
      </c>
      <c r="N137" s="276">
        <v>5.4123936675872812</v>
      </c>
      <c r="O137" s="276">
        <v>5.3128976868805111</v>
      </c>
      <c r="P137" s="276">
        <v>5.2093541000332078</v>
      </c>
      <c r="Q137" s="276">
        <v>5.1029754612569738</v>
      </c>
      <c r="R137" s="276">
        <v>4.9941529870071788</v>
      </c>
      <c r="S137" s="276">
        <v>4.8840467749790006</v>
      </c>
      <c r="T137" s="276">
        <v>4.7728703960620926</v>
      </c>
      <c r="U137" s="276">
        <v>4.6614076363549684</v>
      </c>
      <c r="V137" s="276">
        <v>4.5507542893732662</v>
      </c>
      <c r="W137" s="276">
        <v>4.4402457082160662</v>
      </c>
      <c r="X137" s="276">
        <v>4.3311943118257581</v>
      </c>
      <c r="Y137" s="276">
        <v>4.223274193954504</v>
      </c>
      <c r="Z137" s="276">
        <v>4.1165578065008823</v>
      </c>
      <c r="AA137" s="276">
        <v>4.0106952739393895</v>
      </c>
      <c r="AB137" s="276">
        <v>3.9060174254684195</v>
      </c>
      <c r="AC137" s="276">
        <v>3.8030185386020414</v>
      </c>
      <c r="AD137" s="276">
        <v>3.701506329883097</v>
      </c>
      <c r="AE137" s="276">
        <v>3.6032587628659494</v>
      </c>
      <c r="AF137" s="276">
        <v>3.5083628308538479</v>
      </c>
      <c r="AG137" s="276">
        <v>3.4174282465132122</v>
      </c>
      <c r="AH137" s="276">
        <v>3.3312783804018422</v>
      </c>
      <c r="AI137" s="276">
        <v>3.249755396543097</v>
      </c>
      <c r="AJ137" s="276">
        <v>3.17309905108044</v>
      </c>
      <c r="AK137" s="276">
        <v>3.100865435523021</v>
      </c>
      <c r="AL137" s="276">
        <v>3.0325852159342177</v>
      </c>
      <c r="AM137" s="276">
        <v>2.9673138392326077</v>
      </c>
      <c r="AN137" s="276">
        <v>2.9047644840915812</v>
      </c>
      <c r="AO137" s="276">
        <v>2.8435198931625183</v>
      </c>
      <c r="AP137" s="276">
        <v>2.7844803293625513</v>
      </c>
      <c r="AQ137" s="276">
        <v>2.7273082491984204</v>
      </c>
      <c r="AR137" s="276">
        <v>2.6710012771894722</v>
      </c>
      <c r="AS137" s="276">
        <v>2.615645409038633</v>
      </c>
      <c r="AT137" s="276">
        <v>2.559668721992268</v>
      </c>
      <c r="AU137" s="276">
        <v>2.5047943229398366</v>
      </c>
      <c r="AV137" s="276">
        <v>2.452194576380772</v>
      </c>
      <c r="AW137" s="276">
        <v>2.4027699704969656</v>
      </c>
      <c r="AX137" s="276">
        <v>2.3561788610531655</v>
      </c>
      <c r="AY137" s="276">
        <v>2.3138817493710446</v>
      </c>
      <c r="AZ137" s="276">
        <v>2.275931750931159</v>
      </c>
      <c r="BA137" s="276">
        <v>2.2436086603919252</v>
      </c>
      <c r="BB137" s="276">
        <v>2.2149440053669291</v>
      </c>
      <c r="BC137" s="276">
        <v>2.190509524267783</v>
      </c>
      <c r="BD137" s="276">
        <v>2.1682240349290764</v>
      </c>
      <c r="BE137" s="276">
        <v>2.1472098667428257</v>
      </c>
      <c r="BF137" s="276">
        <v>2.126605627635505</v>
      </c>
      <c r="BG137" s="276">
        <v>2.1063469500229073</v>
      </c>
      <c r="BH137" s="276">
        <v>2.0861319870530801</v>
      </c>
    </row>
    <row r="138" spans="1:60" ht="15" x14ac:dyDescent="0.25">
      <c r="A138" s="276" t="s">
        <v>330</v>
      </c>
      <c r="B138" s="276" t="s">
        <v>331</v>
      </c>
      <c r="C138" s="276" t="s">
        <v>579</v>
      </c>
      <c r="D138" s="276" t="s">
        <v>580</v>
      </c>
      <c r="E138" s="276">
        <v>6.6800650833399349</v>
      </c>
      <c r="F138" s="276">
        <v>6.6984144769649818</v>
      </c>
      <c r="G138" s="276">
        <v>6.7163107939508642</v>
      </c>
      <c r="H138" s="276">
        <v>6.7332049359561683</v>
      </c>
      <c r="I138" s="276">
        <v>6.74785627366842</v>
      </c>
      <c r="J138" s="276">
        <v>6.7601724029989887</v>
      </c>
      <c r="K138" s="276">
        <v>6.7700168995984793</v>
      </c>
      <c r="L138" s="276">
        <v>6.7776093551586998</v>
      </c>
      <c r="M138" s="276">
        <v>6.7827981201140499</v>
      </c>
      <c r="N138" s="276">
        <v>6.7857745236169373</v>
      </c>
      <c r="O138" s="276">
        <v>6.7858233505532235</v>
      </c>
      <c r="P138" s="276">
        <v>6.7826693152690716</v>
      </c>
      <c r="Q138" s="276">
        <v>6.7764299495833429</v>
      </c>
      <c r="R138" s="276">
        <v>6.7670953501833138</v>
      </c>
      <c r="S138" s="276">
        <v>6.7547515350927245</v>
      </c>
      <c r="T138" s="276">
        <v>6.7402501200159914</v>
      </c>
      <c r="U138" s="276">
        <v>6.7240895215812824</v>
      </c>
      <c r="V138" s="276">
        <v>6.7064099537384498</v>
      </c>
      <c r="W138" s="276">
        <v>6.6862275625784093</v>
      </c>
      <c r="X138" s="276">
        <v>6.6623449261611549</v>
      </c>
      <c r="Y138" s="276">
        <v>6.6328153347331744</v>
      </c>
      <c r="Z138" s="276">
        <v>6.5952082512049301</v>
      </c>
      <c r="AA138" s="276">
        <v>6.5493360078988019</v>
      </c>
      <c r="AB138" s="276">
        <v>6.4950261118762773</v>
      </c>
      <c r="AC138" s="276">
        <v>6.4325537207069159</v>
      </c>
      <c r="AD138" s="276">
        <v>6.3619201745803435</v>
      </c>
      <c r="AE138" s="276">
        <v>6.2848718911967882</v>
      </c>
      <c r="AF138" s="276">
        <v>6.2031392029575052</v>
      </c>
      <c r="AG138" s="276">
        <v>6.1188260994161539</v>
      </c>
      <c r="AH138" s="276">
        <v>6.0334203141413534</v>
      </c>
      <c r="AI138" s="276">
        <v>5.9492209812739807</v>
      </c>
      <c r="AJ138" s="276">
        <v>5.8668804047505185</v>
      </c>
      <c r="AK138" s="276">
        <v>5.7884329652445086</v>
      </c>
      <c r="AL138" s="276">
        <v>5.7132119266296852</v>
      </c>
      <c r="AM138" s="276">
        <v>5.6402867059335824</v>
      </c>
      <c r="AN138" s="276">
        <v>5.5690677016779491</v>
      </c>
      <c r="AO138" s="276">
        <v>5.4960493335045006</v>
      </c>
      <c r="AP138" s="276">
        <v>5.4232681941074192</v>
      </c>
      <c r="AQ138" s="276">
        <v>5.3502924997338832</v>
      </c>
      <c r="AR138" s="276">
        <v>5.277496998498429</v>
      </c>
      <c r="AS138" s="276">
        <v>5.2049272075436459</v>
      </c>
      <c r="AT138" s="276">
        <v>5.1322989686332745</v>
      </c>
      <c r="AU138" s="276">
        <v>5.0597929239043875</v>
      </c>
      <c r="AV138" s="276">
        <v>4.9875430204026943</v>
      </c>
      <c r="AW138" s="276">
        <v>4.9154471744916721</v>
      </c>
      <c r="AX138" s="276">
        <v>4.8430697749894271</v>
      </c>
      <c r="AY138" s="276">
        <v>4.7693624636968321</v>
      </c>
      <c r="AZ138" s="276">
        <v>4.6961742052761233</v>
      </c>
      <c r="BA138" s="276">
        <v>4.6243985330028385</v>
      </c>
      <c r="BB138" s="276">
        <v>4.5541023802184135</v>
      </c>
      <c r="BC138" s="276">
        <v>4.4860336275557682</v>
      </c>
      <c r="BD138" s="276">
        <v>4.4183581646246211</v>
      </c>
      <c r="BE138" s="276">
        <v>4.3532183895665986</v>
      </c>
      <c r="BF138" s="276">
        <v>4.2907448229173673</v>
      </c>
      <c r="BG138" s="276">
        <v>4.2305700820899546</v>
      </c>
      <c r="BH138" s="276">
        <v>4.1722856456884569</v>
      </c>
    </row>
    <row r="139" spans="1:60" ht="15" x14ac:dyDescent="0.25">
      <c r="A139" s="276" t="s">
        <v>332</v>
      </c>
      <c r="B139" s="276" t="s">
        <v>333</v>
      </c>
      <c r="C139" s="276" t="s">
        <v>579</v>
      </c>
      <c r="D139" s="276" t="s">
        <v>580</v>
      </c>
      <c r="E139" s="276">
        <v>6.5218129536842229</v>
      </c>
      <c r="F139" s="276">
        <v>6.5139932772188649</v>
      </c>
      <c r="G139" s="276">
        <v>6.5072601961388612</v>
      </c>
      <c r="H139" s="276">
        <v>6.5052443809875165</v>
      </c>
      <c r="I139" s="276">
        <v>6.511283274693735</v>
      </c>
      <c r="J139" s="276">
        <v>6.5266384217251803</v>
      </c>
      <c r="K139" s="276">
        <v>6.5435057428776</v>
      </c>
      <c r="L139" s="276">
        <v>6.5656769921026914</v>
      </c>
      <c r="M139" s="276">
        <v>6.5873029159916623</v>
      </c>
      <c r="N139" s="276">
        <v>6.6043692682785231</v>
      </c>
      <c r="O139" s="276">
        <v>6.6146859590493028</v>
      </c>
      <c r="P139" s="276">
        <v>6.6195364659172631</v>
      </c>
      <c r="Q139" s="276">
        <v>6.6174884217732135</v>
      </c>
      <c r="R139" s="276">
        <v>6.6101318186596094</v>
      </c>
      <c r="S139" s="276">
        <v>6.6004820801871711</v>
      </c>
      <c r="T139" s="276">
        <v>6.5916846485889176</v>
      </c>
      <c r="U139" s="276">
        <v>6.5833295720701139</v>
      </c>
      <c r="V139" s="276">
        <v>6.5791828105865626</v>
      </c>
      <c r="W139" s="276">
        <v>6.578592516246812</v>
      </c>
      <c r="X139" s="276">
        <v>6.5796365847971492</v>
      </c>
      <c r="Y139" s="276">
        <v>6.5802417776412829</v>
      </c>
      <c r="Z139" s="276">
        <v>6.5749853279559725</v>
      </c>
      <c r="AA139" s="276">
        <v>6.5660647404527639</v>
      </c>
      <c r="AB139" s="276">
        <v>6.5518694306272369</v>
      </c>
      <c r="AC139" s="276">
        <v>6.5315573002857512</v>
      </c>
      <c r="AD139" s="276">
        <v>6.5045998874347157</v>
      </c>
      <c r="AE139" s="276">
        <v>6.4743439253160622</v>
      </c>
      <c r="AF139" s="276">
        <v>6.439100008023888</v>
      </c>
      <c r="AG139" s="276">
        <v>6.4011409027812372</v>
      </c>
      <c r="AH139" s="276">
        <v>6.3621136542743333</v>
      </c>
      <c r="AI139" s="276">
        <v>6.3237949816185557</v>
      </c>
      <c r="AJ139" s="276">
        <v>6.2838796877884731</v>
      </c>
      <c r="AK139" s="276">
        <v>6.2468882629647897</v>
      </c>
      <c r="AL139" s="276">
        <v>6.2109640752289268</v>
      </c>
      <c r="AM139" s="276">
        <v>6.1745982286788017</v>
      </c>
      <c r="AN139" s="276">
        <v>6.1360574375883337</v>
      </c>
      <c r="AO139" s="276">
        <v>6.0927439571294748</v>
      </c>
      <c r="AP139" s="276">
        <v>6.04545501988631</v>
      </c>
      <c r="AQ139" s="276">
        <v>5.9940788334553012</v>
      </c>
      <c r="AR139" s="276">
        <v>5.9394262520136314</v>
      </c>
      <c r="AS139" s="276">
        <v>5.882148134211719</v>
      </c>
      <c r="AT139" s="276">
        <v>5.822415170547802</v>
      </c>
      <c r="AU139" s="276">
        <v>5.7612533662343042</v>
      </c>
      <c r="AV139" s="276">
        <v>5.6991534768076342</v>
      </c>
      <c r="AW139" s="276">
        <v>5.6356454398206681</v>
      </c>
      <c r="AX139" s="276">
        <v>5.570544286413849</v>
      </c>
      <c r="AY139" s="276">
        <v>5.5016364654701251</v>
      </c>
      <c r="AZ139" s="276">
        <v>5.4306071441967161</v>
      </c>
      <c r="BA139" s="276">
        <v>5.3572980405324389</v>
      </c>
      <c r="BB139" s="276">
        <v>5.2814275585518562</v>
      </c>
      <c r="BC139" s="276">
        <v>5.2035544951145454</v>
      </c>
      <c r="BD139" s="276">
        <v>5.1229859342590629</v>
      </c>
      <c r="BE139" s="276">
        <v>5.0419403213555434</v>
      </c>
      <c r="BF139" s="276">
        <v>4.961119012191098</v>
      </c>
      <c r="BG139" s="276">
        <v>4.8817773177837518</v>
      </c>
      <c r="BH139" s="276">
        <v>4.8040774280010643</v>
      </c>
    </row>
    <row r="140" spans="1:60" ht="15" x14ac:dyDescent="0.25">
      <c r="A140" s="276" t="s">
        <v>334</v>
      </c>
      <c r="B140" s="276" t="s">
        <v>335</v>
      </c>
      <c r="C140" s="276" t="s">
        <v>579</v>
      </c>
      <c r="D140" s="276" t="s">
        <v>580</v>
      </c>
      <c r="E140" s="276"/>
      <c r="F140" s="276"/>
      <c r="G140" s="276"/>
      <c r="H140" s="276"/>
      <c r="I140" s="276"/>
      <c r="J140" s="276"/>
      <c r="K140" s="276"/>
      <c r="L140" s="276"/>
      <c r="M140" s="276"/>
      <c r="N140" s="276"/>
      <c r="O140" s="276"/>
      <c r="P140" s="276"/>
      <c r="Q140" s="276"/>
      <c r="R140" s="276"/>
      <c r="S140" s="276"/>
      <c r="T140" s="276"/>
      <c r="U140" s="276"/>
      <c r="V140" s="276"/>
      <c r="W140" s="276"/>
      <c r="X140" s="276"/>
      <c r="Y140" s="276"/>
      <c r="Z140" s="276"/>
      <c r="AA140" s="276"/>
      <c r="AB140" s="276"/>
      <c r="AC140" s="276"/>
      <c r="AD140" s="276"/>
      <c r="AE140" s="276"/>
      <c r="AF140" s="276"/>
      <c r="AG140" s="276"/>
      <c r="AH140" s="276"/>
      <c r="AI140" s="276"/>
      <c r="AJ140" s="276"/>
      <c r="AK140" s="276"/>
      <c r="AL140" s="276"/>
      <c r="AM140" s="276"/>
      <c r="AN140" s="276"/>
      <c r="AO140" s="276"/>
      <c r="AP140" s="276"/>
      <c r="AQ140" s="276"/>
      <c r="AR140" s="276"/>
      <c r="AS140" s="276">
        <v>1.57</v>
      </c>
      <c r="AT140" s="276">
        <v>1.52</v>
      </c>
      <c r="AU140" s="276">
        <v>1.47</v>
      </c>
      <c r="AV140" s="276">
        <v>1.36</v>
      </c>
      <c r="AW140" s="276">
        <v>1.44</v>
      </c>
      <c r="AX140" s="276">
        <v>1.49</v>
      </c>
      <c r="AY140" s="276">
        <v>1.43</v>
      </c>
      <c r="AZ140" s="276">
        <v>1.42</v>
      </c>
      <c r="BA140" s="276">
        <v>1.43</v>
      </c>
      <c r="BB140" s="276">
        <v>1.71</v>
      </c>
      <c r="BC140" s="276">
        <v>1.4</v>
      </c>
      <c r="BD140" s="276">
        <v>1.69</v>
      </c>
      <c r="BE140" s="276">
        <v>1.51</v>
      </c>
      <c r="BF140" s="276">
        <v>1.45</v>
      </c>
      <c r="BG140" s="276">
        <v>1.59</v>
      </c>
      <c r="BH140" s="276">
        <v>1.59</v>
      </c>
    </row>
    <row r="141" spans="1:60" ht="15" x14ac:dyDescent="0.25">
      <c r="A141" s="276" t="s">
        <v>336</v>
      </c>
      <c r="B141" s="276" t="s">
        <v>337</v>
      </c>
      <c r="C141" s="276" t="s">
        <v>579</v>
      </c>
      <c r="D141" s="276" t="s">
        <v>580</v>
      </c>
      <c r="E141" s="276">
        <v>5.5410000000000004</v>
      </c>
      <c r="F141" s="276">
        <v>5.4210000000000003</v>
      </c>
      <c r="G141" s="276">
        <v>5.2990000000000004</v>
      </c>
      <c r="H141" s="276">
        <v>5.18</v>
      </c>
      <c r="I141" s="276">
        <v>5.0670000000000002</v>
      </c>
      <c r="J141" s="276">
        <v>4.9589999999999996</v>
      </c>
      <c r="K141" s="276">
        <v>4.8490000000000002</v>
      </c>
      <c r="L141" s="276">
        <v>4.734</v>
      </c>
      <c r="M141" s="276">
        <v>4.609</v>
      </c>
      <c r="N141" s="276">
        <v>4.4770000000000003</v>
      </c>
      <c r="O141" s="276">
        <v>4.3419999999999996</v>
      </c>
      <c r="P141" s="276">
        <v>4.2080000000000002</v>
      </c>
      <c r="Q141" s="276">
        <v>4.0830000000000002</v>
      </c>
      <c r="R141" s="276">
        <v>3.97</v>
      </c>
      <c r="S141" s="276">
        <v>3.87</v>
      </c>
      <c r="T141" s="276">
        <v>3.7829999999999999</v>
      </c>
      <c r="U141" s="276">
        <v>3.7050000000000001</v>
      </c>
      <c r="V141" s="276">
        <v>3.633</v>
      </c>
      <c r="W141" s="276">
        <v>3.5619999999999998</v>
      </c>
      <c r="X141" s="276">
        <v>3.488</v>
      </c>
      <c r="Y141" s="276">
        <v>3.4079999999999999</v>
      </c>
      <c r="Z141" s="276">
        <v>3.319</v>
      </c>
      <c r="AA141" s="276">
        <v>3.2229999999999999</v>
      </c>
      <c r="AB141" s="276">
        <v>3.12</v>
      </c>
      <c r="AC141" s="276">
        <v>3.012</v>
      </c>
      <c r="AD141" s="276">
        <v>2.9039999999999999</v>
      </c>
      <c r="AE141" s="276">
        <v>2.8</v>
      </c>
      <c r="AF141" s="276">
        <v>2.7029999999999998</v>
      </c>
      <c r="AG141" s="276">
        <v>2.617</v>
      </c>
      <c r="AH141" s="276">
        <v>2.544</v>
      </c>
      <c r="AI141" s="276">
        <v>2.4830000000000001</v>
      </c>
      <c r="AJ141" s="276">
        <v>2.4329999999999998</v>
      </c>
      <c r="AK141" s="276">
        <v>2.39</v>
      </c>
      <c r="AL141" s="276">
        <v>2.3530000000000002</v>
      </c>
      <c r="AM141" s="276">
        <v>2.3199999999999998</v>
      </c>
      <c r="AN141" s="276">
        <v>2.2909999999999999</v>
      </c>
      <c r="AO141" s="276">
        <v>2.2679999999999998</v>
      </c>
      <c r="AP141" s="276">
        <v>2.2519999999999998</v>
      </c>
      <c r="AQ141" s="276">
        <v>2.242</v>
      </c>
      <c r="AR141" s="276">
        <v>2.2389999999999999</v>
      </c>
      <c r="AS141" s="276">
        <v>2.2410000000000001</v>
      </c>
      <c r="AT141" s="276">
        <v>2.2469999999999999</v>
      </c>
      <c r="AU141" s="276">
        <v>2.2570000000000001</v>
      </c>
      <c r="AV141" s="276">
        <v>2.2679999999999998</v>
      </c>
      <c r="AW141" s="276">
        <v>2.278</v>
      </c>
      <c r="AX141" s="276">
        <v>2.2839999999999998</v>
      </c>
      <c r="AY141" s="276">
        <v>2.2829999999999999</v>
      </c>
      <c r="AZ141" s="276">
        <v>2.274</v>
      </c>
      <c r="BA141" s="276">
        <v>2.2570000000000001</v>
      </c>
      <c r="BB141" s="276">
        <v>2.2320000000000002</v>
      </c>
      <c r="BC141" s="276">
        <v>2.2029999999999998</v>
      </c>
      <c r="BD141" s="276">
        <v>2.17</v>
      </c>
      <c r="BE141" s="276">
        <v>2.1379999999999999</v>
      </c>
      <c r="BF141" s="276">
        <v>2.109</v>
      </c>
      <c r="BG141" s="276">
        <v>2.0830000000000002</v>
      </c>
      <c r="BH141" s="276">
        <v>2.0630000000000002</v>
      </c>
    </row>
    <row r="142" spans="1:60" ht="15" x14ac:dyDescent="0.25">
      <c r="A142" s="276" t="s">
        <v>338</v>
      </c>
      <c r="B142" s="276" t="s">
        <v>339</v>
      </c>
      <c r="C142" s="276" t="s">
        <v>579</v>
      </c>
      <c r="D142" s="276" t="s">
        <v>580</v>
      </c>
      <c r="E142" s="276">
        <v>5.9294307602125276</v>
      </c>
      <c r="F142" s="276">
        <v>5.9317672943438744</v>
      </c>
      <c r="G142" s="276">
        <v>5.9332088428809513</v>
      </c>
      <c r="H142" s="276">
        <v>5.9277702804752526</v>
      </c>
      <c r="I142" s="276">
        <v>5.9157255879830055</v>
      </c>
      <c r="J142" s="276">
        <v>5.9040935678169575</v>
      </c>
      <c r="K142" s="276">
        <v>5.886022652161147</v>
      </c>
      <c r="L142" s="276">
        <v>5.860189802884344</v>
      </c>
      <c r="M142" s="276">
        <v>5.8288554039309828</v>
      </c>
      <c r="N142" s="276">
        <v>5.7959476687288456</v>
      </c>
      <c r="O142" s="276">
        <v>5.7580000934417228</v>
      </c>
      <c r="P142" s="276">
        <v>5.711948683423941</v>
      </c>
      <c r="Q142" s="276">
        <v>5.6567465258667955</v>
      </c>
      <c r="R142" s="276">
        <v>5.5959876321802673</v>
      </c>
      <c r="S142" s="276">
        <v>5.532231440058677</v>
      </c>
      <c r="T142" s="276">
        <v>5.4643619318891963</v>
      </c>
      <c r="U142" s="276">
        <v>5.3948958599195764</v>
      </c>
      <c r="V142" s="276">
        <v>5.3253832732154018</v>
      </c>
      <c r="W142" s="276">
        <v>5.2598781713784009</v>
      </c>
      <c r="X142" s="276">
        <v>5.1947117819632336</v>
      </c>
      <c r="Y142" s="276">
        <v>5.1297288753172969</v>
      </c>
      <c r="Z142" s="276">
        <v>5.0620472607958522</v>
      </c>
      <c r="AA142" s="276">
        <v>4.9937963297544599</v>
      </c>
      <c r="AB142" s="276">
        <v>4.9228568052259538</v>
      </c>
      <c r="AC142" s="276">
        <v>4.844136005655141</v>
      </c>
      <c r="AD142" s="276">
        <v>4.7591435138163547</v>
      </c>
      <c r="AE142" s="276">
        <v>4.6703239091578439</v>
      </c>
      <c r="AF142" s="276">
        <v>4.5772835025406842</v>
      </c>
      <c r="AG142" s="276">
        <v>4.4800992324872029</v>
      </c>
      <c r="AH142" s="276">
        <v>4.3805427329451536</v>
      </c>
      <c r="AI142" s="276">
        <v>4.2851215938082108</v>
      </c>
      <c r="AJ142" s="276">
        <v>4.1902896207205744</v>
      </c>
      <c r="AK142" s="276">
        <v>4.0939253061515561</v>
      </c>
      <c r="AL142" s="276">
        <v>4.0001276271442485</v>
      </c>
      <c r="AM142" s="276">
        <v>3.9094767163112936</v>
      </c>
      <c r="AN142" s="276">
        <v>3.8288240088206624</v>
      </c>
      <c r="AO142" s="276">
        <v>3.7481671502113203</v>
      </c>
      <c r="AP142" s="276">
        <v>3.6721289620005653</v>
      </c>
      <c r="AQ142" s="276">
        <v>3.5999644933264632</v>
      </c>
      <c r="AR142" s="276">
        <v>3.5333345712522832</v>
      </c>
      <c r="AS142" s="276">
        <v>3.4713697964339261</v>
      </c>
      <c r="AT142" s="276">
        <v>3.4126395929820359</v>
      </c>
      <c r="AU142" s="276">
        <v>3.3604153207269061</v>
      </c>
      <c r="AV142" s="276">
        <v>3.3081343413130413</v>
      </c>
      <c r="AW142" s="276">
        <v>3.2601468616578617</v>
      </c>
      <c r="AX142" s="276">
        <v>3.2100371420639955</v>
      </c>
      <c r="AY142" s="276">
        <v>3.1638521416202128</v>
      </c>
      <c r="AZ142" s="276">
        <v>3.1185386714931429</v>
      </c>
      <c r="BA142" s="276">
        <v>3.0754682368171724</v>
      </c>
      <c r="BB142" s="276">
        <v>3.0299095082297836</v>
      </c>
      <c r="BC142" s="276">
        <v>2.9849882454568251</v>
      </c>
      <c r="BD142" s="276">
        <v>2.9429131156625155</v>
      </c>
      <c r="BE142" s="276">
        <v>2.9054479968883258</v>
      </c>
      <c r="BF142" s="276">
        <v>2.8713164860630935</v>
      </c>
      <c r="BG142" s="276">
        <v>2.8399202366674854</v>
      </c>
      <c r="BH142" s="276">
        <v>2.8102976348806674</v>
      </c>
    </row>
    <row r="143" spans="1:60" ht="15" x14ac:dyDescent="0.25">
      <c r="A143" s="276" t="s">
        <v>340</v>
      </c>
      <c r="B143" s="276" t="s">
        <v>341</v>
      </c>
      <c r="C143" s="276" t="s">
        <v>579</v>
      </c>
      <c r="D143" s="276" t="s">
        <v>580</v>
      </c>
      <c r="E143" s="276">
        <v>5.6566473969675313</v>
      </c>
      <c r="F143" s="276">
        <v>5.6920995660373155</v>
      </c>
      <c r="G143" s="276">
        <v>5.7434442280302909</v>
      </c>
      <c r="H143" s="276">
        <v>5.7753571481557424</v>
      </c>
      <c r="I143" s="276">
        <v>5.7919966417195674</v>
      </c>
      <c r="J143" s="276">
        <v>5.7939006044546488</v>
      </c>
      <c r="K143" s="276">
        <v>5.7727491876739654</v>
      </c>
      <c r="L143" s="276">
        <v>5.7414903897281588</v>
      </c>
      <c r="M143" s="276">
        <v>5.6754852729278644</v>
      </c>
      <c r="N143" s="276">
        <v>5.588284653864001</v>
      </c>
      <c r="O143" s="276">
        <v>5.4841210799684506</v>
      </c>
      <c r="P143" s="276">
        <v>5.3514002200184487</v>
      </c>
      <c r="Q143" s="276">
        <v>5.2197071023703421</v>
      </c>
      <c r="R143" s="276">
        <v>5.0694209530944043</v>
      </c>
      <c r="S143" s="276">
        <v>4.9209262780097554</v>
      </c>
      <c r="T143" s="276">
        <v>4.7714239039859949</v>
      </c>
      <c r="U143" s="276">
        <v>4.630766204313427</v>
      </c>
      <c r="V143" s="276">
        <v>4.5032399866670767</v>
      </c>
      <c r="W143" s="276">
        <v>4.3901117428954937</v>
      </c>
      <c r="X143" s="276">
        <v>4.293009973777048</v>
      </c>
      <c r="Y143" s="276">
        <v>4.21363420653757</v>
      </c>
      <c r="Z143" s="276">
        <v>4.1456836082679782</v>
      </c>
      <c r="AA143" s="276">
        <v>4.1043530031035989</v>
      </c>
      <c r="AB143" s="276">
        <v>4.0646993997667256</v>
      </c>
      <c r="AC143" s="276">
        <v>4.0248145436918348</v>
      </c>
      <c r="AD143" s="276">
        <v>3.9814700578836981</v>
      </c>
      <c r="AE143" s="276">
        <v>3.9349317983504069</v>
      </c>
      <c r="AF143" s="276">
        <v>3.8745556819036056</v>
      </c>
      <c r="AG143" s="276">
        <v>3.7948173836952055</v>
      </c>
      <c r="AH143" s="276">
        <v>3.7007539191913366</v>
      </c>
      <c r="AI143" s="276">
        <v>3.5980904664359197</v>
      </c>
      <c r="AJ143" s="276">
        <v>3.4868971248977498</v>
      </c>
      <c r="AK143" s="276">
        <v>3.380414473291486</v>
      </c>
      <c r="AL143" s="276">
        <v>3.2767370933590287</v>
      </c>
      <c r="AM143" s="276">
        <v>3.1897303656116849</v>
      </c>
      <c r="AN143" s="276">
        <v>3.112038496534149</v>
      </c>
      <c r="AO143" s="276">
        <v>3.0452368080194105</v>
      </c>
      <c r="AP143" s="276">
        <v>2.9860791596820975</v>
      </c>
      <c r="AQ143" s="276">
        <v>2.9418720945088763</v>
      </c>
      <c r="AR143" s="276">
        <v>2.8999198985846073</v>
      </c>
      <c r="AS143" s="276">
        <v>2.8648458038363036</v>
      </c>
      <c r="AT143" s="276">
        <v>2.8351592183348608</v>
      </c>
      <c r="AU143" s="276">
        <v>2.811215194860833</v>
      </c>
      <c r="AV143" s="276">
        <v>2.7870948679761054</v>
      </c>
      <c r="AW143" s="276">
        <v>2.7658292375733389</v>
      </c>
      <c r="AX143" s="276">
        <v>2.7413048839178278</v>
      </c>
      <c r="AY143" s="276">
        <v>2.7208936489797479</v>
      </c>
      <c r="AZ143" s="276">
        <v>2.7040501854840646</v>
      </c>
      <c r="BA143" s="276">
        <v>2.6886264933616673</v>
      </c>
      <c r="BB143" s="276">
        <v>2.6702563712219023</v>
      </c>
      <c r="BC143" s="276">
        <v>2.6522317110630271</v>
      </c>
      <c r="BD143" s="276">
        <v>2.6344993074723835</v>
      </c>
      <c r="BE143" s="276">
        <v>2.6223237748605777</v>
      </c>
      <c r="BF143" s="276">
        <v>2.6083782761021697</v>
      </c>
      <c r="BG143" s="276">
        <v>2.5971345780427204</v>
      </c>
      <c r="BH143" s="276">
        <v>2.5847038667971818</v>
      </c>
    </row>
    <row r="144" spans="1:60" ht="15" x14ac:dyDescent="0.25">
      <c r="A144" s="276" t="s">
        <v>342</v>
      </c>
      <c r="B144" s="276" t="s">
        <v>343</v>
      </c>
      <c r="C144" s="276" t="s">
        <v>579</v>
      </c>
      <c r="D144" s="276" t="s">
        <v>580</v>
      </c>
      <c r="E144" s="276">
        <v>5.8390000000000004</v>
      </c>
      <c r="F144" s="276">
        <v>5.8289999999999997</v>
      </c>
      <c r="G144" s="276">
        <v>5.82</v>
      </c>
      <c r="H144" s="276">
        <v>5.8120000000000003</v>
      </c>
      <c r="I144" s="276">
        <v>5.806</v>
      </c>
      <c r="J144" s="276">
        <v>5.8019999999999996</v>
      </c>
      <c r="K144" s="276">
        <v>5.8010000000000002</v>
      </c>
      <c r="L144" s="276">
        <v>5.8029999999999999</v>
      </c>
      <c r="M144" s="276">
        <v>5.8049999999999997</v>
      </c>
      <c r="N144" s="276">
        <v>5.8070000000000004</v>
      </c>
      <c r="O144" s="276">
        <v>5.8079999999999998</v>
      </c>
      <c r="P144" s="276">
        <v>5.8070000000000004</v>
      </c>
      <c r="Q144" s="276">
        <v>5.8019999999999996</v>
      </c>
      <c r="R144" s="276">
        <v>5.7939999999999996</v>
      </c>
      <c r="S144" s="276">
        <v>5.78</v>
      </c>
      <c r="T144" s="276">
        <v>5.7610000000000001</v>
      </c>
      <c r="U144" s="276">
        <v>5.7359999999999998</v>
      </c>
      <c r="V144" s="276">
        <v>5.7060000000000004</v>
      </c>
      <c r="W144" s="276">
        <v>5.6719999999999997</v>
      </c>
      <c r="X144" s="276">
        <v>5.633</v>
      </c>
      <c r="Y144" s="276">
        <v>5.5890000000000004</v>
      </c>
      <c r="Z144" s="276">
        <v>5.5419999999999998</v>
      </c>
      <c r="AA144" s="276">
        <v>5.4909999999999997</v>
      </c>
      <c r="AB144" s="276">
        <v>5.4359999999999999</v>
      </c>
      <c r="AC144" s="276">
        <v>5.3769999999999998</v>
      </c>
      <c r="AD144" s="276">
        <v>5.3129999999999997</v>
      </c>
      <c r="AE144" s="276">
        <v>5.2439999999999998</v>
      </c>
      <c r="AF144" s="276">
        <v>5.1689999999999996</v>
      </c>
      <c r="AG144" s="276">
        <v>5.0880000000000001</v>
      </c>
      <c r="AH144" s="276">
        <v>5.0039999999999996</v>
      </c>
      <c r="AI144" s="276">
        <v>4.9189999999999996</v>
      </c>
      <c r="AJ144" s="276">
        <v>4.8369999999999997</v>
      </c>
      <c r="AK144" s="276">
        <v>4.7590000000000003</v>
      </c>
      <c r="AL144" s="276">
        <v>4.6859999999999999</v>
      </c>
      <c r="AM144" s="276">
        <v>4.617</v>
      </c>
      <c r="AN144" s="276">
        <v>4.548</v>
      </c>
      <c r="AO144" s="276">
        <v>4.4749999999999996</v>
      </c>
      <c r="AP144" s="276">
        <v>4.3940000000000001</v>
      </c>
      <c r="AQ144" s="276">
        <v>4.3019999999999996</v>
      </c>
      <c r="AR144" s="276">
        <v>4.2</v>
      </c>
      <c r="AS144" s="276">
        <v>4.0890000000000004</v>
      </c>
      <c r="AT144" s="276">
        <v>3.972</v>
      </c>
      <c r="AU144" s="276">
        <v>3.8559999999999999</v>
      </c>
      <c r="AV144" s="276">
        <v>3.7440000000000002</v>
      </c>
      <c r="AW144" s="276">
        <v>3.64</v>
      </c>
      <c r="AX144" s="276">
        <v>3.548</v>
      </c>
      <c r="AY144" s="276">
        <v>3.4729999999999999</v>
      </c>
      <c r="AZ144" s="276">
        <v>3.4119999999999999</v>
      </c>
      <c r="BA144" s="276">
        <v>3.3650000000000002</v>
      </c>
      <c r="BB144" s="276">
        <v>3.33</v>
      </c>
      <c r="BC144" s="276">
        <v>3.3029999999999999</v>
      </c>
      <c r="BD144" s="276">
        <v>3.278</v>
      </c>
      <c r="BE144" s="276">
        <v>3.2530000000000001</v>
      </c>
      <c r="BF144" s="276">
        <v>3.222</v>
      </c>
      <c r="BG144" s="276">
        <v>3.1859999999999999</v>
      </c>
      <c r="BH144" s="276">
        <v>3.1429999999999998</v>
      </c>
    </row>
    <row r="145" spans="1:60" ht="15" x14ac:dyDescent="0.25">
      <c r="A145" s="276" t="s">
        <v>609</v>
      </c>
      <c r="B145" s="276" t="s">
        <v>610</v>
      </c>
      <c r="C145" s="276" t="s">
        <v>579</v>
      </c>
      <c r="D145" s="276" t="s">
        <v>580</v>
      </c>
      <c r="E145" s="276">
        <v>5.1763754020079578</v>
      </c>
      <c r="F145" s="276">
        <v>5.2370071962357949</v>
      </c>
      <c r="G145" s="276">
        <v>5.3317115814608025</v>
      </c>
      <c r="H145" s="276">
        <v>5.4015232884871969</v>
      </c>
      <c r="I145" s="276">
        <v>5.441860598820317</v>
      </c>
      <c r="J145" s="276">
        <v>5.4542587285951543</v>
      </c>
      <c r="K145" s="276">
        <v>5.4200322065280666</v>
      </c>
      <c r="L145" s="276">
        <v>5.3770284221251048</v>
      </c>
      <c r="M145" s="276">
        <v>5.2627609700536651</v>
      </c>
      <c r="N145" s="276">
        <v>5.1097222622422347</v>
      </c>
      <c r="O145" s="276">
        <v>4.9275063322751027</v>
      </c>
      <c r="P145" s="276">
        <v>4.7003502086403541</v>
      </c>
      <c r="Q145" s="276">
        <v>4.4731450244232871</v>
      </c>
      <c r="R145" s="276">
        <v>4.2151423401968895</v>
      </c>
      <c r="S145" s="276">
        <v>3.9633792626707818</v>
      </c>
      <c r="T145" s="276">
        <v>3.7140669132527044</v>
      </c>
      <c r="U145" s="276">
        <v>3.4888251467394999</v>
      </c>
      <c r="V145" s="276">
        <v>3.2876597762065454</v>
      </c>
      <c r="W145" s="276">
        <v>3.1152594927757238</v>
      </c>
      <c r="X145" s="276">
        <v>2.9788593474731342</v>
      </c>
      <c r="Y145" s="276">
        <v>2.8784070722203654</v>
      </c>
      <c r="Z145" s="276">
        <v>2.8147002717363638</v>
      </c>
      <c r="AA145" s="276">
        <v>2.7990368344047671</v>
      </c>
      <c r="AB145" s="276">
        <v>2.7937823874368459</v>
      </c>
      <c r="AC145" s="276">
        <v>2.7905925234424109</v>
      </c>
      <c r="AD145" s="276">
        <v>2.78604538571805</v>
      </c>
      <c r="AE145" s="276">
        <v>2.7774282347536614</v>
      </c>
      <c r="AF145" s="276">
        <v>2.744895369702538</v>
      </c>
      <c r="AG145" s="276">
        <v>2.673644737630382</v>
      </c>
      <c r="AH145" s="276">
        <v>2.5736170400295766</v>
      </c>
      <c r="AI145" s="276">
        <v>2.4508513678816812</v>
      </c>
      <c r="AJ145" s="276">
        <v>2.3122371252162193</v>
      </c>
      <c r="AK145" s="276">
        <v>2.172077153972892</v>
      </c>
      <c r="AL145" s="276">
        <v>2.0392717899578323</v>
      </c>
      <c r="AM145" s="276">
        <v>1.9370907932945349</v>
      </c>
      <c r="AN145" s="276">
        <v>1.8462382497294261</v>
      </c>
      <c r="AO145" s="276">
        <v>1.7772766617564877</v>
      </c>
      <c r="AP145" s="276">
        <v>1.7258685813345191</v>
      </c>
      <c r="AQ145" s="276">
        <v>1.6937807532004236</v>
      </c>
      <c r="AR145" s="276">
        <v>1.6662619021642693</v>
      </c>
      <c r="AS145" s="276">
        <v>1.656628336803375</v>
      </c>
      <c r="AT145" s="276">
        <v>1.6515964817073561</v>
      </c>
      <c r="AU145" s="276">
        <v>1.6544742798764436</v>
      </c>
      <c r="AV145" s="276">
        <v>1.6575440799906673</v>
      </c>
      <c r="AW145" s="276">
        <v>1.6622793817011621</v>
      </c>
      <c r="AX145" s="276">
        <v>1.6589303039922512</v>
      </c>
      <c r="AY145" s="276">
        <v>1.6609259909479637</v>
      </c>
      <c r="AZ145" s="276">
        <v>1.6694583830348204</v>
      </c>
      <c r="BA145" s="276">
        <v>1.6789609831053087</v>
      </c>
      <c r="BB145" s="276">
        <v>1.6822018127803677</v>
      </c>
      <c r="BC145" s="276">
        <v>1.6853573575996763</v>
      </c>
      <c r="BD145" s="276">
        <v>1.685047629147187</v>
      </c>
      <c r="BE145" s="276">
        <v>1.6940253910517937</v>
      </c>
      <c r="BF145" s="276">
        <v>1.6941741602402953</v>
      </c>
      <c r="BG145" s="276">
        <v>1.7006419196777782</v>
      </c>
      <c r="BH145" s="276">
        <v>1.7020418730376583</v>
      </c>
    </row>
    <row r="146" spans="1:60" ht="15" x14ac:dyDescent="0.25">
      <c r="A146" s="276" t="s">
        <v>344</v>
      </c>
      <c r="B146" s="276" t="s">
        <v>345</v>
      </c>
      <c r="C146" s="276" t="s">
        <v>579</v>
      </c>
      <c r="D146" s="276" t="s">
        <v>580</v>
      </c>
      <c r="E146" s="276">
        <v>2.56</v>
      </c>
      <c r="F146" s="276">
        <v>2.5299999999999998</v>
      </c>
      <c r="G146" s="276">
        <v>2.4500000000000002</v>
      </c>
      <c r="H146" s="276">
        <v>2.35</v>
      </c>
      <c r="I146" s="276">
        <v>2.2799999999999998</v>
      </c>
      <c r="J146" s="276">
        <v>2.23</v>
      </c>
      <c r="K146" s="276">
        <v>2.2200000000000002</v>
      </c>
      <c r="L146" s="276">
        <v>2.23</v>
      </c>
      <c r="M146" s="276">
        <v>2.2400000000000002</v>
      </c>
      <c r="N146" s="276">
        <v>2.2999999999999998</v>
      </c>
      <c r="O146" s="276">
        <v>2.4</v>
      </c>
      <c r="P146" s="276">
        <v>2.41</v>
      </c>
      <c r="Q146" s="276">
        <v>2.34</v>
      </c>
      <c r="R146" s="276">
        <v>2.2200000000000002</v>
      </c>
      <c r="S146" s="276">
        <v>2.21</v>
      </c>
      <c r="T146" s="276">
        <v>2.1800000000000002</v>
      </c>
      <c r="U146" s="276">
        <v>2.1800000000000002</v>
      </c>
      <c r="V146" s="276">
        <v>2.14</v>
      </c>
      <c r="W146" s="276">
        <v>2.08</v>
      </c>
      <c r="X146" s="276">
        <v>2.0499999999999998</v>
      </c>
      <c r="Y146" s="276">
        <v>1.99</v>
      </c>
      <c r="Z146" s="276">
        <v>1.98</v>
      </c>
      <c r="AA146" s="276">
        <v>1.97</v>
      </c>
      <c r="AB146" s="276">
        <v>2.1</v>
      </c>
      <c r="AC146" s="276">
        <v>2.0699999999999998</v>
      </c>
      <c r="AD146" s="276">
        <v>2.08</v>
      </c>
      <c r="AE146" s="276">
        <v>2.12</v>
      </c>
      <c r="AF146" s="276">
        <v>2.11</v>
      </c>
      <c r="AG146" s="276">
        <v>2.02</v>
      </c>
      <c r="AH146" s="276">
        <v>1.98</v>
      </c>
      <c r="AI146" s="276">
        <v>2.0299999999999998</v>
      </c>
      <c r="AJ146" s="276">
        <v>2.0099999999999998</v>
      </c>
      <c r="AK146" s="276">
        <v>1.97</v>
      </c>
      <c r="AL146" s="276">
        <v>1.74</v>
      </c>
      <c r="AM146" s="276">
        <v>1.57</v>
      </c>
      <c r="AN146" s="276">
        <v>1.55</v>
      </c>
      <c r="AO146" s="276">
        <v>1.49</v>
      </c>
      <c r="AP146" s="276">
        <v>1.47</v>
      </c>
      <c r="AQ146" s="276">
        <v>1.46</v>
      </c>
      <c r="AR146" s="276">
        <v>1.46</v>
      </c>
      <c r="AS146" s="276">
        <v>1.39</v>
      </c>
      <c r="AT146" s="276">
        <v>1.29</v>
      </c>
      <c r="AU146" s="276">
        <v>1.23</v>
      </c>
      <c r="AV146" s="276">
        <v>1.26</v>
      </c>
      <c r="AW146" s="276">
        <v>1.27</v>
      </c>
      <c r="AX146" s="276">
        <v>1.29</v>
      </c>
      <c r="AY146" s="276">
        <v>1.33</v>
      </c>
      <c r="AZ146" s="276">
        <v>1.36</v>
      </c>
      <c r="BA146" s="276">
        <v>1.45</v>
      </c>
      <c r="BB146" s="276">
        <v>1.5</v>
      </c>
      <c r="BC146" s="276">
        <v>1.5</v>
      </c>
      <c r="BD146" s="276">
        <v>1.55</v>
      </c>
      <c r="BE146" s="276">
        <v>1.6</v>
      </c>
      <c r="BF146" s="276">
        <v>1.59</v>
      </c>
      <c r="BG146" s="276">
        <v>1.63</v>
      </c>
      <c r="BH146" s="276">
        <v>1.63</v>
      </c>
    </row>
    <row r="147" spans="1:60" ht="15" x14ac:dyDescent="0.25">
      <c r="A147" s="276" t="s">
        <v>346</v>
      </c>
      <c r="B147" s="276" t="s">
        <v>347</v>
      </c>
      <c r="C147" s="276" t="s">
        <v>579</v>
      </c>
      <c r="D147" s="276" t="s">
        <v>580</v>
      </c>
      <c r="E147" s="276">
        <v>2.29</v>
      </c>
      <c r="F147" s="276"/>
      <c r="G147" s="276">
        <v>2.37</v>
      </c>
      <c r="H147" s="276"/>
      <c r="I147" s="276">
        <v>2.34</v>
      </c>
      <c r="J147" s="276">
        <v>2.42</v>
      </c>
      <c r="K147" s="276">
        <v>2.34</v>
      </c>
      <c r="L147" s="276">
        <v>2.2400000000000002</v>
      </c>
      <c r="M147" s="276">
        <v>2.12</v>
      </c>
      <c r="N147" s="276">
        <v>2.02</v>
      </c>
      <c r="O147" s="276">
        <v>1.97</v>
      </c>
      <c r="P147" s="276">
        <v>1.95</v>
      </c>
      <c r="Q147" s="276">
        <v>1.75</v>
      </c>
      <c r="R147" s="276">
        <v>1.58</v>
      </c>
      <c r="S147" s="276">
        <v>1.58</v>
      </c>
      <c r="T147" s="276">
        <v>1.55</v>
      </c>
      <c r="U147" s="276">
        <v>1.48</v>
      </c>
      <c r="V147" s="276">
        <v>1.5</v>
      </c>
      <c r="W147" s="276">
        <v>1.48</v>
      </c>
      <c r="X147" s="276">
        <v>1.48</v>
      </c>
      <c r="Y147" s="276">
        <v>1.5</v>
      </c>
      <c r="Z147" s="276">
        <v>1.55</v>
      </c>
      <c r="AA147" s="276">
        <v>1.49</v>
      </c>
      <c r="AB147" s="276">
        <v>1.43</v>
      </c>
      <c r="AC147" s="276">
        <v>1.42</v>
      </c>
      <c r="AD147" s="276">
        <v>1.38</v>
      </c>
      <c r="AE147" s="276">
        <v>1.43</v>
      </c>
      <c r="AF147" s="276">
        <v>1.4</v>
      </c>
      <c r="AG147" s="276">
        <v>1.51</v>
      </c>
      <c r="AH147" s="276">
        <v>1.52</v>
      </c>
      <c r="AI147" s="276">
        <v>1.6</v>
      </c>
      <c r="AJ147" s="276">
        <v>1.6</v>
      </c>
      <c r="AK147" s="276">
        <v>1.64</v>
      </c>
      <c r="AL147" s="276">
        <v>1.7</v>
      </c>
      <c r="AM147" s="276">
        <v>1.72</v>
      </c>
      <c r="AN147" s="276">
        <v>1.7</v>
      </c>
      <c r="AO147" s="276">
        <v>1.77</v>
      </c>
      <c r="AP147" s="276">
        <v>1.71</v>
      </c>
      <c r="AQ147" s="276">
        <v>1.68</v>
      </c>
      <c r="AR147" s="276">
        <v>1.74</v>
      </c>
      <c r="AS147" s="276">
        <v>1.76</v>
      </c>
      <c r="AT147" s="276">
        <v>1.66</v>
      </c>
      <c r="AU147" s="276">
        <v>1.63</v>
      </c>
      <c r="AV147" s="276">
        <v>1.62</v>
      </c>
      <c r="AW147" s="276">
        <v>1.66</v>
      </c>
      <c r="AX147" s="276">
        <v>1.63</v>
      </c>
      <c r="AY147" s="276">
        <v>1.65</v>
      </c>
      <c r="AZ147" s="276">
        <v>1.61</v>
      </c>
      <c r="BA147" s="276">
        <v>1.61</v>
      </c>
      <c r="BB147" s="276">
        <v>1.59</v>
      </c>
      <c r="BC147" s="276">
        <v>1.63</v>
      </c>
      <c r="BD147" s="276">
        <v>1.52</v>
      </c>
      <c r="BE147" s="276">
        <v>1.57</v>
      </c>
      <c r="BF147" s="276">
        <v>1.55</v>
      </c>
      <c r="BG147" s="276">
        <v>1.5</v>
      </c>
      <c r="BH147" s="276">
        <v>1.5</v>
      </c>
    </row>
    <row r="148" spans="1:60" ht="15" x14ac:dyDescent="0.25">
      <c r="A148" s="276" t="s">
        <v>348</v>
      </c>
      <c r="B148" s="276" t="s">
        <v>349</v>
      </c>
      <c r="C148" s="276" t="s">
        <v>579</v>
      </c>
      <c r="D148" s="276" t="s">
        <v>580</v>
      </c>
      <c r="E148" s="276">
        <v>1.94</v>
      </c>
      <c r="F148" s="276">
        <v>1.94</v>
      </c>
      <c r="G148" s="276">
        <v>1.91</v>
      </c>
      <c r="H148" s="276">
        <v>1.85</v>
      </c>
      <c r="I148" s="276">
        <v>1.79</v>
      </c>
      <c r="J148" s="276">
        <v>1.74</v>
      </c>
      <c r="K148" s="276">
        <v>1.76</v>
      </c>
      <c r="L148" s="276">
        <v>1.8</v>
      </c>
      <c r="M148" s="276">
        <v>1.83</v>
      </c>
      <c r="N148" s="276">
        <v>1.88</v>
      </c>
      <c r="O148" s="276">
        <v>1.96</v>
      </c>
      <c r="P148" s="276">
        <v>2</v>
      </c>
      <c r="Q148" s="276">
        <v>2</v>
      </c>
      <c r="R148" s="276">
        <v>1.98</v>
      </c>
      <c r="S148" s="276">
        <v>1.97</v>
      </c>
      <c r="T148" s="276">
        <v>1.96</v>
      </c>
      <c r="U148" s="276">
        <v>1.93</v>
      </c>
      <c r="V148" s="276">
        <v>1.89</v>
      </c>
      <c r="W148" s="276">
        <v>1.87</v>
      </c>
      <c r="X148" s="276">
        <v>1.87</v>
      </c>
      <c r="Y148" s="276">
        <v>1.86</v>
      </c>
      <c r="Z148" s="276">
        <v>1.88</v>
      </c>
      <c r="AA148" s="276">
        <v>1.97</v>
      </c>
      <c r="AB148" s="276">
        <v>2.0699999999999998</v>
      </c>
      <c r="AC148" s="276">
        <v>2.09</v>
      </c>
      <c r="AD148" s="276">
        <v>2.08</v>
      </c>
      <c r="AE148" s="276">
        <v>2.12</v>
      </c>
      <c r="AF148" s="276">
        <v>2.15</v>
      </c>
      <c r="AG148" s="276">
        <v>2.11</v>
      </c>
      <c r="AH148" s="276">
        <v>2.0499999999999998</v>
      </c>
      <c r="AI148" s="276">
        <v>2.02</v>
      </c>
      <c r="AJ148" s="276">
        <v>1.86</v>
      </c>
      <c r="AK148" s="276">
        <v>1.73</v>
      </c>
      <c r="AL148" s="276">
        <v>1.51</v>
      </c>
      <c r="AM148" s="276">
        <v>1.39</v>
      </c>
      <c r="AN148" s="276">
        <v>1.25</v>
      </c>
      <c r="AO148" s="276">
        <v>1.1599999999999999</v>
      </c>
      <c r="AP148" s="276">
        <v>1.1100000000000001</v>
      </c>
      <c r="AQ148" s="276">
        <v>1.0900000000000001</v>
      </c>
      <c r="AR148" s="276">
        <v>1.1599999999999999</v>
      </c>
      <c r="AS148" s="276">
        <v>1.25</v>
      </c>
      <c r="AT148" s="276">
        <v>1.22</v>
      </c>
      <c r="AU148" s="276">
        <v>1.26</v>
      </c>
      <c r="AV148" s="276">
        <v>1.32</v>
      </c>
      <c r="AW148" s="276">
        <v>1.29</v>
      </c>
      <c r="AX148" s="276">
        <v>1.39</v>
      </c>
      <c r="AY148" s="276">
        <v>1.46</v>
      </c>
      <c r="AZ148" s="276">
        <v>1.54</v>
      </c>
      <c r="BA148" s="276">
        <v>1.58</v>
      </c>
      <c r="BB148" s="276">
        <v>1.46</v>
      </c>
      <c r="BC148" s="276">
        <v>1.36</v>
      </c>
      <c r="BD148" s="276">
        <v>1.33</v>
      </c>
      <c r="BE148" s="276">
        <v>1.44</v>
      </c>
      <c r="BF148" s="276">
        <v>1.52</v>
      </c>
      <c r="BG148" s="276">
        <v>1.64</v>
      </c>
      <c r="BH148" s="276">
        <v>1.64</v>
      </c>
    </row>
    <row r="149" spans="1:60" ht="15" x14ac:dyDescent="0.25">
      <c r="A149" s="276" t="s">
        <v>350</v>
      </c>
      <c r="B149" s="276" t="s">
        <v>351</v>
      </c>
      <c r="C149" s="276" t="s">
        <v>579</v>
      </c>
      <c r="D149" s="276" t="s">
        <v>580</v>
      </c>
      <c r="E149" s="276">
        <v>4.7720000000000002</v>
      </c>
      <c r="F149" s="276">
        <v>4.6459999999999999</v>
      </c>
      <c r="G149" s="276">
        <v>4.4619999999999997</v>
      </c>
      <c r="H149" s="276">
        <v>4.2210000000000001</v>
      </c>
      <c r="I149" s="276">
        <v>3.9340000000000002</v>
      </c>
      <c r="J149" s="276">
        <v>3.6150000000000002</v>
      </c>
      <c r="K149" s="276">
        <v>3.2829999999999999</v>
      </c>
      <c r="L149" s="276">
        <v>2.9580000000000002</v>
      </c>
      <c r="M149" s="276">
        <v>2.657</v>
      </c>
      <c r="N149" s="276">
        <v>2.3919999999999999</v>
      </c>
      <c r="O149" s="276">
        <v>2.1669999999999998</v>
      </c>
      <c r="P149" s="276">
        <v>1.9790000000000001</v>
      </c>
      <c r="Q149" s="276">
        <v>1.8180000000000001</v>
      </c>
      <c r="R149" s="276">
        <v>1.679</v>
      </c>
      <c r="S149" s="276">
        <v>1.5620000000000001</v>
      </c>
      <c r="T149" s="276">
        <v>1.478</v>
      </c>
      <c r="U149" s="276">
        <v>1.4370000000000001</v>
      </c>
      <c r="V149" s="276">
        <v>1.4450000000000001</v>
      </c>
      <c r="W149" s="276">
        <v>1.4990000000000001</v>
      </c>
      <c r="X149" s="276">
        <v>1.591</v>
      </c>
      <c r="Y149" s="276">
        <v>1.7090000000000001</v>
      </c>
      <c r="Z149" s="276">
        <v>1.835</v>
      </c>
      <c r="AA149" s="276">
        <v>1.9530000000000001</v>
      </c>
      <c r="AB149" s="276">
        <v>2.0459999999999998</v>
      </c>
      <c r="AC149" s="276">
        <v>2.1040000000000001</v>
      </c>
      <c r="AD149" s="276">
        <v>2.121</v>
      </c>
      <c r="AE149" s="276">
        <v>2.0939999999999999</v>
      </c>
      <c r="AF149" s="276">
        <v>2.0310000000000001</v>
      </c>
      <c r="AG149" s="276">
        <v>1.944</v>
      </c>
      <c r="AH149" s="276">
        <v>1.8380000000000001</v>
      </c>
      <c r="AI149" s="276">
        <v>1.722</v>
      </c>
      <c r="AJ149" s="276">
        <v>1.6060000000000001</v>
      </c>
      <c r="AK149" s="276">
        <v>1.4950000000000001</v>
      </c>
      <c r="AL149" s="276">
        <v>1.395</v>
      </c>
      <c r="AM149" s="276">
        <v>1.3089999999999999</v>
      </c>
      <c r="AN149" s="276">
        <v>1.238</v>
      </c>
      <c r="AO149" s="276">
        <v>1.175</v>
      </c>
      <c r="AP149" s="276">
        <v>1.1160000000000001</v>
      </c>
      <c r="AQ149" s="276">
        <v>1.056</v>
      </c>
      <c r="AR149" s="276">
        <v>0.995</v>
      </c>
      <c r="AS149" s="276">
        <v>0.93799999999999994</v>
      </c>
      <c r="AT149" s="276">
        <v>0.88900000000000001</v>
      </c>
      <c r="AU149" s="276">
        <v>0.85199999999999998</v>
      </c>
      <c r="AV149" s="276">
        <v>0.83099999999999996</v>
      </c>
      <c r="AW149" s="276">
        <v>0.82699999999999996</v>
      </c>
      <c r="AX149" s="276">
        <v>0.84</v>
      </c>
      <c r="AY149" s="276">
        <v>0.86899999999999999</v>
      </c>
      <c r="AZ149" s="276">
        <v>0.90900000000000003</v>
      </c>
      <c r="BA149" s="276">
        <v>0.95699999999999996</v>
      </c>
      <c r="BB149" s="276">
        <v>1.008</v>
      </c>
      <c r="BC149" s="276">
        <v>1.0609999999999999</v>
      </c>
      <c r="BD149" s="276">
        <v>1.1120000000000001</v>
      </c>
      <c r="BE149" s="276">
        <v>1.1599999999999999</v>
      </c>
      <c r="BF149" s="276">
        <v>1.2050000000000001</v>
      </c>
      <c r="BG149" s="276">
        <v>1.2450000000000001</v>
      </c>
      <c r="BH149" s="276">
        <v>1.28</v>
      </c>
    </row>
    <row r="150" spans="1:60" ht="15" x14ac:dyDescent="0.25">
      <c r="A150" s="276" t="s">
        <v>352</v>
      </c>
      <c r="B150" s="276" t="s">
        <v>353</v>
      </c>
      <c r="C150" s="276" t="s">
        <v>579</v>
      </c>
      <c r="D150" s="276" t="s">
        <v>580</v>
      </c>
      <c r="E150" s="276"/>
      <c r="F150" s="276"/>
      <c r="G150" s="276"/>
      <c r="H150" s="276"/>
      <c r="I150" s="276"/>
      <c r="J150" s="276"/>
      <c r="K150" s="276"/>
      <c r="L150" s="276"/>
      <c r="M150" s="276"/>
      <c r="N150" s="276"/>
      <c r="O150" s="276"/>
      <c r="P150" s="276"/>
      <c r="Q150" s="276"/>
      <c r="R150" s="276"/>
      <c r="S150" s="276"/>
      <c r="T150" s="276"/>
      <c r="U150" s="276"/>
      <c r="V150" s="276"/>
      <c r="W150" s="276"/>
      <c r="X150" s="276"/>
      <c r="Y150" s="276"/>
      <c r="Z150" s="276"/>
      <c r="AA150" s="276">
        <v>2.44</v>
      </c>
      <c r="AB150" s="276">
        <v>2.4</v>
      </c>
      <c r="AC150" s="276">
        <v>2.29</v>
      </c>
      <c r="AD150" s="276">
        <v>2.2400000000000002</v>
      </c>
      <c r="AE150" s="276">
        <v>2.06</v>
      </c>
      <c r="AF150" s="276">
        <v>2.13</v>
      </c>
      <c r="AG150" s="276">
        <v>2.13</v>
      </c>
      <c r="AH150" s="276">
        <v>2.2000000000000002</v>
      </c>
      <c r="AI150" s="276">
        <v>2.12</v>
      </c>
      <c r="AJ150" s="276">
        <v>2.0499999999999998</v>
      </c>
      <c r="AK150" s="276">
        <v>1.94</v>
      </c>
      <c r="AL150" s="276">
        <v>1.84</v>
      </c>
      <c r="AM150" s="276">
        <v>1.84</v>
      </c>
      <c r="AN150" s="276">
        <v>1.84</v>
      </c>
      <c r="AO150" s="276">
        <v>1.84</v>
      </c>
      <c r="AP150" s="276">
        <v>1.84</v>
      </c>
      <c r="AQ150" s="276">
        <v>1.83</v>
      </c>
      <c r="AR150" s="276">
        <v>1.83</v>
      </c>
      <c r="AS150" s="276">
        <v>1.83</v>
      </c>
      <c r="AT150" s="276">
        <v>1.83</v>
      </c>
      <c r="AU150" s="276">
        <v>1.83</v>
      </c>
      <c r="AV150" s="276">
        <v>1.83</v>
      </c>
      <c r="AW150" s="276">
        <v>1.83</v>
      </c>
      <c r="AX150" s="276">
        <v>1.83</v>
      </c>
      <c r="AY150" s="276">
        <v>1.82</v>
      </c>
      <c r="AZ150" s="276">
        <v>1.82</v>
      </c>
      <c r="BA150" s="276">
        <v>1.82</v>
      </c>
      <c r="BB150" s="276">
        <v>1.82</v>
      </c>
      <c r="BC150" s="276">
        <v>1.82</v>
      </c>
      <c r="BD150" s="276">
        <v>1.82</v>
      </c>
      <c r="BE150" s="276">
        <v>1.82</v>
      </c>
      <c r="BF150" s="276">
        <v>1.81</v>
      </c>
      <c r="BG150" s="276">
        <v>1.81</v>
      </c>
      <c r="BH150" s="276">
        <v>1.81</v>
      </c>
    </row>
    <row r="151" spans="1:60" ht="15" x14ac:dyDescent="0.25">
      <c r="A151" s="276" t="s">
        <v>354</v>
      </c>
      <c r="B151" s="276" t="s">
        <v>355</v>
      </c>
      <c r="C151" s="276" t="s">
        <v>579</v>
      </c>
      <c r="D151" s="276" t="s">
        <v>580</v>
      </c>
      <c r="E151" s="276">
        <v>7.04</v>
      </c>
      <c r="F151" s="276">
        <v>7.0720000000000001</v>
      </c>
      <c r="G151" s="276">
        <v>7.0880000000000001</v>
      </c>
      <c r="H151" s="276">
        <v>7.0860000000000003</v>
      </c>
      <c r="I151" s="276">
        <v>7.0650000000000004</v>
      </c>
      <c r="J151" s="276">
        <v>7.0259999999999998</v>
      </c>
      <c r="K151" s="276">
        <v>6.9690000000000003</v>
      </c>
      <c r="L151" s="276">
        <v>6.9</v>
      </c>
      <c r="M151" s="276">
        <v>6.8209999999999997</v>
      </c>
      <c r="N151" s="276">
        <v>6.7359999999999998</v>
      </c>
      <c r="O151" s="276">
        <v>6.6459999999999999</v>
      </c>
      <c r="P151" s="276">
        <v>6.5519999999999996</v>
      </c>
      <c r="Q151" s="276">
        <v>6.4550000000000001</v>
      </c>
      <c r="R151" s="276">
        <v>6.3559999999999999</v>
      </c>
      <c r="S151" s="276">
        <v>6.2549999999999999</v>
      </c>
      <c r="T151" s="276">
        <v>6.1559999999999997</v>
      </c>
      <c r="U151" s="276">
        <v>6.06</v>
      </c>
      <c r="V151" s="276">
        <v>5.9669999999999996</v>
      </c>
      <c r="W151" s="276">
        <v>5.8760000000000003</v>
      </c>
      <c r="X151" s="276">
        <v>5.7830000000000004</v>
      </c>
      <c r="Y151" s="276">
        <v>5.6840000000000002</v>
      </c>
      <c r="Z151" s="276">
        <v>5.5709999999999997</v>
      </c>
      <c r="AA151" s="276">
        <v>5.4409999999999998</v>
      </c>
      <c r="AB151" s="276">
        <v>5.2910000000000004</v>
      </c>
      <c r="AC151" s="276">
        <v>5.1230000000000002</v>
      </c>
      <c r="AD151" s="276">
        <v>4.9420000000000002</v>
      </c>
      <c r="AE151" s="276">
        <v>4.7539999999999996</v>
      </c>
      <c r="AF151" s="276">
        <v>4.5670000000000002</v>
      </c>
      <c r="AG151" s="276">
        <v>4.3869999999999996</v>
      </c>
      <c r="AH151" s="276">
        <v>4.2169999999999996</v>
      </c>
      <c r="AI151" s="276">
        <v>4.0570000000000004</v>
      </c>
      <c r="AJ151" s="276">
        <v>3.903</v>
      </c>
      <c r="AK151" s="276">
        <v>3.75</v>
      </c>
      <c r="AL151" s="276">
        <v>3.597</v>
      </c>
      <c r="AM151" s="276">
        <v>3.4449999999999998</v>
      </c>
      <c r="AN151" s="276">
        <v>3.298</v>
      </c>
      <c r="AO151" s="276">
        <v>3.161</v>
      </c>
      <c r="AP151" s="276">
        <v>3.0379999999999998</v>
      </c>
      <c r="AQ151" s="276">
        <v>2.9329999999999998</v>
      </c>
      <c r="AR151" s="276">
        <v>2.8460000000000001</v>
      </c>
      <c r="AS151" s="276">
        <v>2.7770000000000001</v>
      </c>
      <c r="AT151" s="276">
        <v>2.7229999999999999</v>
      </c>
      <c r="AU151" s="276">
        <v>2.68</v>
      </c>
      <c r="AV151" s="276">
        <v>2.6440000000000001</v>
      </c>
      <c r="AW151" s="276">
        <v>2.613</v>
      </c>
      <c r="AX151" s="276">
        <v>2.5880000000000001</v>
      </c>
      <c r="AY151" s="276">
        <v>2.5710000000000002</v>
      </c>
      <c r="AZ151" s="276">
        <v>2.5630000000000002</v>
      </c>
      <c r="BA151" s="276">
        <v>2.5630000000000002</v>
      </c>
      <c r="BB151" s="276">
        <v>2.569</v>
      </c>
      <c r="BC151" s="276">
        <v>2.5779999999999998</v>
      </c>
      <c r="BD151" s="276">
        <v>2.5840000000000001</v>
      </c>
      <c r="BE151" s="276">
        <v>2.5830000000000002</v>
      </c>
      <c r="BF151" s="276">
        <v>2.5739999999999998</v>
      </c>
      <c r="BG151" s="276">
        <v>2.5550000000000002</v>
      </c>
      <c r="BH151" s="276">
        <v>2.5259999999999998</v>
      </c>
    </row>
    <row r="152" spans="1:60" ht="15" x14ac:dyDescent="0.25">
      <c r="A152" s="276" t="s">
        <v>356</v>
      </c>
      <c r="B152" s="276" t="s">
        <v>357</v>
      </c>
      <c r="C152" s="276" t="s">
        <v>579</v>
      </c>
      <c r="D152" s="276" t="s">
        <v>580</v>
      </c>
      <c r="E152" s="276"/>
      <c r="F152" s="276"/>
      <c r="G152" s="276"/>
      <c r="H152" s="276"/>
      <c r="I152" s="276"/>
      <c r="J152" s="276"/>
      <c r="K152" s="276"/>
      <c r="L152" s="276"/>
      <c r="M152" s="276"/>
      <c r="N152" s="276"/>
      <c r="O152" s="276"/>
      <c r="P152" s="276"/>
      <c r="Q152" s="276"/>
      <c r="R152" s="276"/>
      <c r="S152" s="276"/>
      <c r="T152" s="276"/>
      <c r="U152" s="276"/>
      <c r="V152" s="276"/>
      <c r="W152" s="276"/>
      <c r="X152" s="276"/>
      <c r="Y152" s="276"/>
      <c r="Z152" s="276"/>
      <c r="AA152" s="276"/>
      <c r="AB152" s="276"/>
      <c r="AC152" s="276"/>
      <c r="AD152" s="276"/>
      <c r="AE152" s="276"/>
      <c r="AF152" s="276"/>
      <c r="AG152" s="276"/>
      <c r="AH152" s="276"/>
      <c r="AI152" s="276"/>
      <c r="AJ152" s="276"/>
      <c r="AK152" s="276"/>
      <c r="AL152" s="276"/>
      <c r="AM152" s="276"/>
      <c r="AN152" s="276"/>
      <c r="AO152" s="276"/>
      <c r="AP152" s="276"/>
      <c r="AQ152" s="276"/>
      <c r="AR152" s="276"/>
      <c r="AS152" s="276"/>
      <c r="AT152" s="276"/>
      <c r="AU152" s="276"/>
      <c r="AV152" s="276"/>
      <c r="AW152" s="276"/>
      <c r="AX152" s="276"/>
      <c r="AY152" s="276"/>
      <c r="AZ152" s="276"/>
      <c r="BA152" s="276"/>
      <c r="BB152" s="276"/>
      <c r="BC152" s="276"/>
      <c r="BD152" s="276"/>
      <c r="BE152" s="276"/>
      <c r="BF152" s="276"/>
      <c r="BG152" s="276"/>
      <c r="BH152" s="276"/>
    </row>
    <row r="153" spans="1:60" ht="15" x14ac:dyDescent="0.25">
      <c r="A153" s="276" t="s">
        <v>358</v>
      </c>
      <c r="B153" s="276" t="s">
        <v>359</v>
      </c>
      <c r="C153" s="276" t="s">
        <v>579</v>
      </c>
      <c r="D153" s="276" t="s">
        <v>580</v>
      </c>
      <c r="E153" s="276">
        <v>3.3279999999999998</v>
      </c>
      <c r="F153" s="276">
        <v>3.2589999999999999</v>
      </c>
      <c r="G153" s="276">
        <v>3.1779999999999999</v>
      </c>
      <c r="H153" s="276">
        <v>3.0859999999999999</v>
      </c>
      <c r="I153" s="276">
        <v>2.9889999999999999</v>
      </c>
      <c r="J153" s="276">
        <v>2.891</v>
      </c>
      <c r="K153" s="276">
        <v>2.8010000000000002</v>
      </c>
      <c r="L153" s="276">
        <v>2.722</v>
      </c>
      <c r="M153" s="276">
        <v>2.66</v>
      </c>
      <c r="N153" s="276">
        <v>2.613</v>
      </c>
      <c r="O153" s="276">
        <v>2.5819999999999999</v>
      </c>
      <c r="P153" s="276">
        <v>2.56</v>
      </c>
      <c r="Q153" s="276">
        <v>2.5419999999999998</v>
      </c>
      <c r="R153" s="276">
        <v>2.5230000000000001</v>
      </c>
      <c r="S153" s="276">
        <v>2.5030000000000001</v>
      </c>
      <c r="T153" s="276">
        <v>2.4830000000000001</v>
      </c>
      <c r="U153" s="276">
        <v>2.4649999999999999</v>
      </c>
      <c r="V153" s="276">
        <v>2.4550000000000001</v>
      </c>
      <c r="W153" s="276">
        <v>2.4540000000000002</v>
      </c>
      <c r="X153" s="276">
        <v>2.4620000000000002</v>
      </c>
      <c r="Y153" s="276">
        <v>2.4809999999999999</v>
      </c>
      <c r="Z153" s="276">
        <v>2.5099999999999998</v>
      </c>
      <c r="AA153" s="276">
        <v>2.5459999999999998</v>
      </c>
      <c r="AB153" s="276">
        <v>2.585</v>
      </c>
      <c r="AC153" s="276">
        <v>2.62</v>
      </c>
      <c r="AD153" s="276">
        <v>2.6429999999999998</v>
      </c>
      <c r="AE153" s="276">
        <v>2.6459999999999999</v>
      </c>
      <c r="AF153" s="276">
        <v>2.625</v>
      </c>
      <c r="AG153" s="276">
        <v>2.5779999999999998</v>
      </c>
      <c r="AH153" s="276">
        <v>2.5059999999999998</v>
      </c>
      <c r="AI153" s="276">
        <v>2.4140000000000001</v>
      </c>
      <c r="AJ153" s="276">
        <v>2.3090000000000002</v>
      </c>
      <c r="AK153" s="276">
        <v>2.1989999999999998</v>
      </c>
      <c r="AL153" s="276">
        <v>2.093</v>
      </c>
      <c r="AM153" s="276">
        <v>1.994</v>
      </c>
      <c r="AN153" s="276">
        <v>1.901</v>
      </c>
      <c r="AO153" s="276">
        <v>1.8109999999999999</v>
      </c>
      <c r="AP153" s="276">
        <v>1.7190000000000001</v>
      </c>
      <c r="AQ153" s="276">
        <v>1.623</v>
      </c>
      <c r="AR153" s="276">
        <v>1.5269999999999999</v>
      </c>
      <c r="AS153" s="276">
        <v>1.4350000000000001</v>
      </c>
      <c r="AT153" s="276">
        <v>1.3540000000000001</v>
      </c>
      <c r="AU153" s="276">
        <v>1.2909999999999999</v>
      </c>
      <c r="AV153" s="276">
        <v>1.2470000000000001</v>
      </c>
      <c r="AW153" s="276">
        <v>1.224</v>
      </c>
      <c r="AX153" s="276">
        <v>1.2190000000000001</v>
      </c>
      <c r="AY153" s="276">
        <v>1.2270000000000001</v>
      </c>
      <c r="AZ153" s="276">
        <v>1.242</v>
      </c>
      <c r="BA153" s="276">
        <v>1.256</v>
      </c>
      <c r="BB153" s="276">
        <v>1.268</v>
      </c>
      <c r="BC153" s="276">
        <v>1.274</v>
      </c>
      <c r="BD153" s="276">
        <v>1.2729999999999999</v>
      </c>
      <c r="BE153" s="276">
        <v>1.2689999999999999</v>
      </c>
      <c r="BF153" s="276">
        <v>1.2629999999999999</v>
      </c>
      <c r="BG153" s="276">
        <v>1.256</v>
      </c>
      <c r="BH153" s="276">
        <v>1.248</v>
      </c>
    </row>
    <row r="154" spans="1:60" ht="15" x14ac:dyDescent="0.25">
      <c r="A154" s="276" t="s">
        <v>360</v>
      </c>
      <c r="B154" s="276" t="s">
        <v>361</v>
      </c>
      <c r="C154" s="276" t="s">
        <v>579</v>
      </c>
      <c r="D154" s="276" t="s">
        <v>580</v>
      </c>
      <c r="E154" s="276">
        <v>7.3</v>
      </c>
      <c r="F154" s="276">
        <v>7.3010000000000002</v>
      </c>
      <c r="G154" s="276">
        <v>7.3029999999999999</v>
      </c>
      <c r="H154" s="276">
        <v>7.3049999999999997</v>
      </c>
      <c r="I154" s="276">
        <v>7.3070000000000004</v>
      </c>
      <c r="J154" s="276">
        <v>7.3079999999999998</v>
      </c>
      <c r="K154" s="276">
        <v>7.3070000000000004</v>
      </c>
      <c r="L154" s="276">
        <v>7.3040000000000003</v>
      </c>
      <c r="M154" s="276">
        <v>7.2969999999999997</v>
      </c>
      <c r="N154" s="276">
        <v>7.2859999999999996</v>
      </c>
      <c r="O154" s="276">
        <v>7.27</v>
      </c>
      <c r="P154" s="276">
        <v>7.2480000000000002</v>
      </c>
      <c r="Q154" s="276">
        <v>7.2210000000000001</v>
      </c>
      <c r="R154" s="276">
        <v>7.1879999999999997</v>
      </c>
      <c r="S154" s="276">
        <v>7.149</v>
      </c>
      <c r="T154" s="276">
        <v>7.1020000000000003</v>
      </c>
      <c r="U154" s="276">
        <v>7.0439999999999996</v>
      </c>
      <c r="V154" s="276">
        <v>6.976</v>
      </c>
      <c r="W154" s="276">
        <v>6.8979999999999997</v>
      </c>
      <c r="X154" s="276">
        <v>6.8129999999999997</v>
      </c>
      <c r="Y154" s="276">
        <v>6.7249999999999996</v>
      </c>
      <c r="Z154" s="276">
        <v>6.6369999999999996</v>
      </c>
      <c r="AA154" s="276">
        <v>6.5540000000000003</v>
      </c>
      <c r="AB154" s="276">
        <v>6.4770000000000003</v>
      </c>
      <c r="AC154" s="276">
        <v>6.41</v>
      </c>
      <c r="AD154" s="276">
        <v>6.3529999999999998</v>
      </c>
      <c r="AE154" s="276">
        <v>6.3070000000000004</v>
      </c>
      <c r="AF154" s="276">
        <v>6.27</v>
      </c>
      <c r="AG154" s="276">
        <v>6.2370000000000001</v>
      </c>
      <c r="AH154" s="276">
        <v>6.2080000000000002</v>
      </c>
      <c r="AI154" s="276">
        <v>6.1790000000000003</v>
      </c>
      <c r="AJ154" s="276">
        <v>6.149</v>
      </c>
      <c r="AK154" s="276">
        <v>6.1159999999999997</v>
      </c>
      <c r="AL154" s="276">
        <v>6.0780000000000003</v>
      </c>
      <c r="AM154" s="276">
        <v>6.0330000000000004</v>
      </c>
      <c r="AN154" s="276">
        <v>5.9790000000000001</v>
      </c>
      <c r="AO154" s="276">
        <v>5.9119999999999999</v>
      </c>
      <c r="AP154" s="276">
        <v>5.835</v>
      </c>
      <c r="AQ154" s="276">
        <v>5.7480000000000002</v>
      </c>
      <c r="AR154" s="276">
        <v>5.6529999999999996</v>
      </c>
      <c r="AS154" s="276">
        <v>5.5510000000000002</v>
      </c>
      <c r="AT154" s="276">
        <v>5.4470000000000001</v>
      </c>
      <c r="AU154" s="276">
        <v>5.3419999999999996</v>
      </c>
      <c r="AV154" s="276">
        <v>5.24</v>
      </c>
      <c r="AW154" s="276">
        <v>5.141</v>
      </c>
      <c r="AX154" s="276">
        <v>5.0469999999999997</v>
      </c>
      <c r="AY154" s="276">
        <v>4.9560000000000004</v>
      </c>
      <c r="AZ154" s="276">
        <v>4.8659999999999997</v>
      </c>
      <c r="BA154" s="276">
        <v>4.7770000000000001</v>
      </c>
      <c r="BB154" s="276">
        <v>4.6890000000000001</v>
      </c>
      <c r="BC154" s="276">
        <v>4.6029999999999998</v>
      </c>
      <c r="BD154" s="276">
        <v>4.5199999999999996</v>
      </c>
      <c r="BE154" s="276">
        <v>4.4420000000000002</v>
      </c>
      <c r="BF154" s="276">
        <v>4.37</v>
      </c>
      <c r="BG154" s="276">
        <v>4.3029999999999999</v>
      </c>
      <c r="BH154" s="276">
        <v>4.2409999999999997</v>
      </c>
    </row>
    <row r="155" spans="1:60" ht="15" x14ac:dyDescent="0.25">
      <c r="A155" s="276" t="s">
        <v>362</v>
      </c>
      <c r="B155" s="276" t="s">
        <v>363</v>
      </c>
      <c r="C155" s="276" t="s">
        <v>579</v>
      </c>
      <c r="D155" s="276" t="s">
        <v>580</v>
      </c>
      <c r="E155" s="276">
        <v>7.0209999999999999</v>
      </c>
      <c r="F155" s="276">
        <v>7.0750000000000002</v>
      </c>
      <c r="G155" s="276">
        <v>7.1180000000000003</v>
      </c>
      <c r="H155" s="276">
        <v>7.1520000000000001</v>
      </c>
      <c r="I155" s="276">
        <v>7.1790000000000003</v>
      </c>
      <c r="J155" s="276">
        <v>7.2009999999999996</v>
      </c>
      <c r="K155" s="276">
        <v>7.218</v>
      </c>
      <c r="L155" s="276">
        <v>7.2309999999999999</v>
      </c>
      <c r="M155" s="276">
        <v>7.2370000000000001</v>
      </c>
      <c r="N155" s="276">
        <v>7.2370000000000001</v>
      </c>
      <c r="O155" s="276">
        <v>7.2270000000000003</v>
      </c>
      <c r="P155" s="276">
        <v>7.2009999999999996</v>
      </c>
      <c r="Q155" s="276">
        <v>7.1589999999999998</v>
      </c>
      <c r="R155" s="276">
        <v>7.1029999999999998</v>
      </c>
      <c r="S155" s="276">
        <v>7.04</v>
      </c>
      <c r="T155" s="276">
        <v>6.9809999999999999</v>
      </c>
      <c r="U155" s="276">
        <v>6.944</v>
      </c>
      <c r="V155" s="276">
        <v>6.9359999999999999</v>
      </c>
      <c r="W155" s="276">
        <v>6.9610000000000003</v>
      </c>
      <c r="X155" s="276">
        <v>7.0129999999999999</v>
      </c>
      <c r="Y155" s="276">
        <v>7.0810000000000004</v>
      </c>
      <c r="Z155" s="276">
        <v>7.1509999999999998</v>
      </c>
      <c r="AA155" s="276">
        <v>7.2030000000000003</v>
      </c>
      <c r="AB155" s="276">
        <v>7.2190000000000003</v>
      </c>
      <c r="AC155" s="276">
        <v>7.1890000000000001</v>
      </c>
      <c r="AD155" s="276">
        <v>7.1059999999999999</v>
      </c>
      <c r="AE155" s="276">
        <v>6.9649999999999999</v>
      </c>
      <c r="AF155" s="276">
        <v>6.7759999999999998</v>
      </c>
      <c r="AG155" s="276">
        <v>6.548</v>
      </c>
      <c r="AH155" s="276">
        <v>6.2859999999999996</v>
      </c>
      <c r="AI155" s="276">
        <v>5.9930000000000003</v>
      </c>
      <c r="AJ155" s="276">
        <v>5.6740000000000004</v>
      </c>
      <c r="AK155" s="276">
        <v>5.3360000000000003</v>
      </c>
      <c r="AL155" s="276">
        <v>4.9870000000000001</v>
      </c>
      <c r="AM155" s="276">
        <v>4.6369999999999996</v>
      </c>
      <c r="AN155" s="276">
        <v>4.298</v>
      </c>
      <c r="AO155" s="276">
        <v>3.9750000000000001</v>
      </c>
      <c r="AP155" s="276">
        <v>3.6739999999999999</v>
      </c>
      <c r="AQ155" s="276">
        <v>3.399</v>
      </c>
      <c r="AR155" s="276">
        <v>3.1549999999999998</v>
      </c>
      <c r="AS155" s="276">
        <v>2.944</v>
      </c>
      <c r="AT155" s="276">
        <v>2.7690000000000001</v>
      </c>
      <c r="AU155" s="276">
        <v>2.625</v>
      </c>
      <c r="AV155" s="276">
        <v>2.508</v>
      </c>
      <c r="AW155" s="276">
        <v>2.415</v>
      </c>
      <c r="AX155" s="276">
        <v>2.3439999999999999</v>
      </c>
      <c r="AY155" s="276">
        <v>2.294</v>
      </c>
      <c r="AZ155" s="276">
        <v>2.262</v>
      </c>
      <c r="BA155" s="276">
        <v>2.2440000000000002</v>
      </c>
      <c r="BB155" s="276">
        <v>2.2349999999999999</v>
      </c>
      <c r="BC155" s="276">
        <v>2.2290000000000001</v>
      </c>
      <c r="BD155" s="276">
        <v>2.2210000000000001</v>
      </c>
      <c r="BE155" s="276">
        <v>2.2090000000000001</v>
      </c>
      <c r="BF155" s="276">
        <v>2.1909999999999998</v>
      </c>
      <c r="BG155" s="276">
        <v>2.165</v>
      </c>
      <c r="BH155" s="276">
        <v>2.1320000000000001</v>
      </c>
    </row>
    <row r="156" spans="1:60" ht="15" x14ac:dyDescent="0.25">
      <c r="A156" s="276" t="s">
        <v>611</v>
      </c>
      <c r="B156" s="276" t="s">
        <v>364</v>
      </c>
      <c r="C156" s="276" t="s">
        <v>579</v>
      </c>
      <c r="D156" s="276" t="s">
        <v>580</v>
      </c>
      <c r="E156" s="276">
        <v>6.8818071775060217</v>
      </c>
      <c r="F156" s="276">
        <v>6.8978184657547397</v>
      </c>
      <c r="G156" s="276">
        <v>6.9108084292325502</v>
      </c>
      <c r="H156" s="276">
        <v>6.9181606371964062</v>
      </c>
      <c r="I156" s="276">
        <v>6.9185001113465345</v>
      </c>
      <c r="J156" s="276">
        <v>6.9092758126369027</v>
      </c>
      <c r="K156" s="276">
        <v>6.888745386532154</v>
      </c>
      <c r="L156" s="276">
        <v>6.8558206059326148</v>
      </c>
      <c r="M156" s="276">
        <v>6.8146334839318428</v>
      </c>
      <c r="N156" s="276">
        <v>6.7637279709057552</v>
      </c>
      <c r="O156" s="276">
        <v>6.7063915000342149</v>
      </c>
      <c r="P156" s="276">
        <v>6.6454656596828316</v>
      </c>
      <c r="Q156" s="276">
        <v>6.585505577120589</v>
      </c>
      <c r="R156" s="276">
        <v>6.5255211729882321</v>
      </c>
      <c r="S156" s="276">
        <v>6.471681253479356</v>
      </c>
      <c r="T156" s="276">
        <v>6.4260338174742886</v>
      </c>
      <c r="U156" s="276">
        <v>6.38501658514586</v>
      </c>
      <c r="V156" s="276">
        <v>6.348138287894753</v>
      </c>
      <c r="W156" s="276">
        <v>6.3117178056203702</v>
      </c>
      <c r="X156" s="276">
        <v>6.2718784036230524</v>
      </c>
      <c r="Y156" s="276">
        <v>6.2262147399143117</v>
      </c>
      <c r="Z156" s="276">
        <v>6.1705475200080704</v>
      </c>
      <c r="AA156" s="276">
        <v>6.103218470915162</v>
      </c>
      <c r="AB156" s="276">
        <v>6.0214741885818324</v>
      </c>
      <c r="AC156" s="276">
        <v>5.9228411771433622</v>
      </c>
      <c r="AD156" s="276">
        <v>5.8033994180641093</v>
      </c>
      <c r="AE156" s="276">
        <v>5.6594101922695481</v>
      </c>
      <c r="AF156" s="276">
        <v>5.4947317846304742</v>
      </c>
      <c r="AG156" s="276">
        <v>5.311921088993242</v>
      </c>
      <c r="AH156" s="276">
        <v>5.1147710707250509</v>
      </c>
      <c r="AI156" s="276">
        <v>4.9213366314526779</v>
      </c>
      <c r="AJ156" s="276">
        <v>4.7089096327109532</v>
      </c>
      <c r="AK156" s="276">
        <v>4.5108560887304572</v>
      </c>
      <c r="AL156" s="276">
        <v>4.3034661128175493</v>
      </c>
      <c r="AM156" s="276">
        <v>4.1038046767726382</v>
      </c>
      <c r="AN156" s="276">
        <v>3.9072215363028855</v>
      </c>
      <c r="AO156" s="276">
        <v>3.73398644985798</v>
      </c>
      <c r="AP156" s="276">
        <v>3.5763611996356124</v>
      </c>
      <c r="AQ156" s="276">
        <v>3.4343448933379226</v>
      </c>
      <c r="AR156" s="276">
        <v>3.3084528039391667</v>
      </c>
      <c r="AS156" s="276">
        <v>3.2010636418963085</v>
      </c>
      <c r="AT156" s="276">
        <v>3.1106621296747474</v>
      </c>
      <c r="AU156" s="276">
        <v>3.0354091007132875</v>
      </c>
      <c r="AV156" s="276">
        <v>2.9757028371111729</v>
      </c>
      <c r="AW156" s="276">
        <v>2.9256781368648124</v>
      </c>
      <c r="AX156" s="276">
        <v>2.8883812600697838</v>
      </c>
      <c r="AY156" s="276">
        <v>2.8677368529850802</v>
      </c>
      <c r="AZ156" s="276">
        <v>2.8587457549875777</v>
      </c>
      <c r="BA156" s="276">
        <v>2.8609076796566315</v>
      </c>
      <c r="BB156" s="276">
        <v>2.8681100814070666</v>
      </c>
      <c r="BC156" s="276">
        <v>2.8778784484637598</v>
      </c>
      <c r="BD156" s="276">
        <v>2.8812107597466126</v>
      </c>
      <c r="BE156" s="276">
        <v>2.8794218880006506</v>
      </c>
      <c r="BF156" s="276">
        <v>2.8667736965565593</v>
      </c>
      <c r="BG156" s="276">
        <v>2.8450463671483863</v>
      </c>
      <c r="BH156" s="276">
        <v>2.8133479675683901</v>
      </c>
    </row>
    <row r="157" spans="1:60" ht="15" x14ac:dyDescent="0.25">
      <c r="A157" s="276" t="s">
        <v>365</v>
      </c>
      <c r="B157" s="276" t="s">
        <v>366</v>
      </c>
      <c r="C157" s="276" t="s">
        <v>579</v>
      </c>
      <c r="D157" s="276" t="s">
        <v>580</v>
      </c>
      <c r="E157" s="276">
        <v>6.7679999999999998</v>
      </c>
      <c r="F157" s="276">
        <v>6.7619999999999996</v>
      </c>
      <c r="G157" s="276">
        <v>6.758</v>
      </c>
      <c r="H157" s="276">
        <v>6.7539999999999996</v>
      </c>
      <c r="I157" s="276">
        <v>6.7519999999999998</v>
      </c>
      <c r="J157" s="276">
        <v>6.7549999999999999</v>
      </c>
      <c r="K157" s="276">
        <v>6.7679999999999998</v>
      </c>
      <c r="L157" s="276">
        <v>6.7889999999999997</v>
      </c>
      <c r="M157" s="276">
        <v>6.8129999999999997</v>
      </c>
      <c r="N157" s="276">
        <v>6.8310000000000004</v>
      </c>
      <c r="O157" s="276">
        <v>6.83</v>
      </c>
      <c r="P157" s="276">
        <v>6.7889999999999997</v>
      </c>
      <c r="Q157" s="276">
        <v>6.7</v>
      </c>
      <c r="R157" s="276">
        <v>6.5579999999999998</v>
      </c>
      <c r="S157" s="276">
        <v>6.3659999999999997</v>
      </c>
      <c r="T157" s="276">
        <v>6.13</v>
      </c>
      <c r="U157" s="276">
        <v>5.8639999999999999</v>
      </c>
      <c r="V157" s="276">
        <v>5.5869999999999997</v>
      </c>
      <c r="W157" s="276">
        <v>5.3170000000000002</v>
      </c>
      <c r="X157" s="276">
        <v>5.0640000000000001</v>
      </c>
      <c r="Y157" s="276">
        <v>4.8360000000000003</v>
      </c>
      <c r="Z157" s="276">
        <v>4.6349999999999998</v>
      </c>
      <c r="AA157" s="276">
        <v>4.4569999999999999</v>
      </c>
      <c r="AB157" s="276">
        <v>4.2960000000000003</v>
      </c>
      <c r="AC157" s="276">
        <v>4.1509999999999998</v>
      </c>
      <c r="AD157" s="276">
        <v>4.0190000000000001</v>
      </c>
      <c r="AE157" s="276">
        <v>3.899</v>
      </c>
      <c r="AF157" s="276">
        <v>3.786</v>
      </c>
      <c r="AG157" s="276">
        <v>3.6779999999999999</v>
      </c>
      <c r="AH157" s="276">
        <v>3.573</v>
      </c>
      <c r="AI157" s="276">
        <v>3.47</v>
      </c>
      <c r="AJ157" s="276">
        <v>3.3690000000000002</v>
      </c>
      <c r="AK157" s="276">
        <v>3.2730000000000001</v>
      </c>
      <c r="AL157" s="276">
        <v>3.1819999999999999</v>
      </c>
      <c r="AM157" s="276">
        <v>3.097</v>
      </c>
      <c r="AN157" s="276">
        <v>3.0179999999999998</v>
      </c>
      <c r="AO157" s="276">
        <v>2.9460000000000002</v>
      </c>
      <c r="AP157" s="276">
        <v>2.88</v>
      </c>
      <c r="AQ157" s="276">
        <v>2.8210000000000002</v>
      </c>
      <c r="AR157" s="276">
        <v>2.766</v>
      </c>
      <c r="AS157" s="276">
        <v>2.7160000000000002</v>
      </c>
      <c r="AT157" s="276">
        <v>2.669</v>
      </c>
      <c r="AU157" s="276">
        <v>2.6230000000000002</v>
      </c>
      <c r="AV157" s="276">
        <v>2.5790000000000002</v>
      </c>
      <c r="AW157" s="276">
        <v>2.536</v>
      </c>
      <c r="AX157" s="276">
        <v>2.4950000000000001</v>
      </c>
      <c r="AY157" s="276">
        <v>2.456</v>
      </c>
      <c r="AZ157" s="276">
        <v>2.4209999999999998</v>
      </c>
      <c r="BA157" s="276">
        <v>2.391</v>
      </c>
      <c r="BB157" s="276">
        <v>2.3639999999999999</v>
      </c>
      <c r="BC157" s="276">
        <v>2.3410000000000002</v>
      </c>
      <c r="BD157" s="276">
        <v>2.3180000000000001</v>
      </c>
      <c r="BE157" s="276">
        <v>2.2949999999999999</v>
      </c>
      <c r="BF157" s="276">
        <v>2.27</v>
      </c>
      <c r="BG157" s="276">
        <v>2.2429999999999999</v>
      </c>
      <c r="BH157" s="276">
        <v>2.2149999999999999</v>
      </c>
    </row>
    <row r="158" spans="1:60" ht="15" x14ac:dyDescent="0.25">
      <c r="A158" s="276" t="s">
        <v>367</v>
      </c>
      <c r="B158" s="276" t="s">
        <v>368</v>
      </c>
      <c r="C158" s="276" t="s">
        <v>579</v>
      </c>
      <c r="D158" s="276" t="s">
        <v>580</v>
      </c>
      <c r="E158" s="276"/>
      <c r="F158" s="276"/>
      <c r="G158" s="276"/>
      <c r="H158" s="276"/>
      <c r="I158" s="276"/>
      <c r="J158" s="276"/>
      <c r="K158" s="276"/>
      <c r="L158" s="276"/>
      <c r="M158" s="276"/>
      <c r="N158" s="276"/>
      <c r="O158" s="276"/>
      <c r="P158" s="276"/>
      <c r="Q158" s="276"/>
      <c r="R158" s="276"/>
      <c r="S158" s="276"/>
      <c r="T158" s="276"/>
      <c r="U158" s="276"/>
      <c r="V158" s="276"/>
      <c r="W158" s="276"/>
      <c r="X158" s="276"/>
      <c r="Y158" s="276"/>
      <c r="Z158" s="276"/>
      <c r="AA158" s="276"/>
      <c r="AB158" s="276"/>
      <c r="AC158" s="276"/>
      <c r="AD158" s="276"/>
      <c r="AE158" s="276"/>
      <c r="AF158" s="276">
        <v>5.9</v>
      </c>
      <c r="AG158" s="276"/>
      <c r="AH158" s="276"/>
      <c r="AI158" s="276"/>
      <c r="AJ158" s="276"/>
      <c r="AK158" s="276"/>
      <c r="AL158" s="276"/>
      <c r="AM158" s="276"/>
      <c r="AN158" s="276"/>
      <c r="AO158" s="276"/>
      <c r="AP158" s="276"/>
      <c r="AQ158" s="276"/>
      <c r="AR158" s="276">
        <v>5.71</v>
      </c>
      <c r="AS158" s="276"/>
      <c r="AT158" s="276"/>
      <c r="AU158" s="276"/>
      <c r="AV158" s="276"/>
      <c r="AW158" s="276"/>
      <c r="AX158" s="276">
        <v>4.5</v>
      </c>
      <c r="AY158" s="276">
        <v>4.5</v>
      </c>
      <c r="AZ158" s="276">
        <v>4.5</v>
      </c>
      <c r="BA158" s="276"/>
      <c r="BB158" s="276"/>
      <c r="BC158" s="276"/>
      <c r="BD158" s="276">
        <v>4.05</v>
      </c>
      <c r="BE158" s="276"/>
      <c r="BF158" s="276"/>
      <c r="BG158" s="276"/>
      <c r="BH158" s="276"/>
    </row>
    <row r="159" spans="1:60" ht="15" x14ac:dyDescent="0.25">
      <c r="A159" s="276" t="s">
        <v>369</v>
      </c>
      <c r="B159" s="276" t="s">
        <v>370</v>
      </c>
      <c r="C159" s="276" t="s">
        <v>579</v>
      </c>
      <c r="D159" s="276" t="s">
        <v>580</v>
      </c>
      <c r="E159" s="276">
        <v>5.5913360574388369</v>
      </c>
      <c r="F159" s="276">
        <v>5.6296220714565628</v>
      </c>
      <c r="G159" s="276">
        <v>5.6846836452975484</v>
      </c>
      <c r="H159" s="276">
        <v>5.7189228294018486</v>
      </c>
      <c r="I159" s="276">
        <v>5.7361966846284052</v>
      </c>
      <c r="J159" s="276">
        <v>5.7370620972039399</v>
      </c>
      <c r="K159" s="276">
        <v>5.7130303631383379</v>
      </c>
      <c r="L159" s="276">
        <v>5.6779032980614961</v>
      </c>
      <c r="M159" s="276">
        <v>5.605562356530144</v>
      </c>
      <c r="N159" s="276">
        <v>5.5107669189374953</v>
      </c>
      <c r="O159" s="276">
        <v>5.398110310939189</v>
      </c>
      <c r="P159" s="276">
        <v>5.255691194674089</v>
      </c>
      <c r="Q159" s="276">
        <v>5.1140607938323521</v>
      </c>
      <c r="R159" s="276">
        <v>4.9529522177260095</v>
      </c>
      <c r="S159" s="276">
        <v>4.7938984676212719</v>
      </c>
      <c r="T159" s="276">
        <v>4.6337269876829934</v>
      </c>
      <c r="U159" s="276">
        <v>4.4833784432205199</v>
      </c>
      <c r="V159" s="276">
        <v>4.3468555753135947</v>
      </c>
      <c r="W159" s="276">
        <v>4.2256522411003195</v>
      </c>
      <c r="X159" s="276">
        <v>4.1216277076216175</v>
      </c>
      <c r="Y159" s="276">
        <v>4.0366680557953254</v>
      </c>
      <c r="Z159" s="276">
        <v>3.9654401237721419</v>
      </c>
      <c r="AA159" s="276">
        <v>3.9221995489659123</v>
      </c>
      <c r="AB159" s="276">
        <v>3.881336141015141</v>
      </c>
      <c r="AC159" s="276">
        <v>3.8402919534425046</v>
      </c>
      <c r="AD159" s="276">
        <v>3.7956642267357212</v>
      </c>
      <c r="AE159" s="276">
        <v>3.7478561167478892</v>
      </c>
      <c r="AF159" s="276">
        <v>3.6851224761623591</v>
      </c>
      <c r="AG159" s="276">
        <v>3.6014175190652833</v>
      </c>
      <c r="AH159" s="276">
        <v>3.5021646545196559</v>
      </c>
      <c r="AI159" s="276">
        <v>3.3935454327293293</v>
      </c>
      <c r="AJ159" s="276">
        <v>3.2760812806672068</v>
      </c>
      <c r="AK159" s="276">
        <v>3.1626576400362203</v>
      </c>
      <c r="AL159" s="276">
        <v>3.0524587972470556</v>
      </c>
      <c r="AM159" s="276">
        <v>2.9599352426286281</v>
      </c>
      <c r="AN159" s="276">
        <v>2.8776504272169516</v>
      </c>
      <c r="AO159" s="276">
        <v>2.8076327357330215</v>
      </c>
      <c r="AP159" s="276">
        <v>2.7463607128735417</v>
      </c>
      <c r="AQ159" s="276">
        <v>2.7002645996447661</v>
      </c>
      <c r="AR159" s="276">
        <v>2.6570240524926958</v>
      </c>
      <c r="AS159" s="276">
        <v>2.6216202497606118</v>
      </c>
      <c r="AT159" s="276">
        <v>2.5917403021718974</v>
      </c>
      <c r="AU159" s="276">
        <v>2.5679725994440941</v>
      </c>
      <c r="AV159" s="276">
        <v>2.5439207646756601</v>
      </c>
      <c r="AW159" s="276">
        <v>2.522848608078561</v>
      </c>
      <c r="AX159" s="276">
        <v>2.4981190272381304</v>
      </c>
      <c r="AY159" s="276">
        <v>2.4783395694642305</v>
      </c>
      <c r="AZ159" s="276">
        <v>2.462407533126282</v>
      </c>
      <c r="BA159" s="276">
        <v>2.4479944922899985</v>
      </c>
      <c r="BB159" s="276">
        <v>2.4303368719827043</v>
      </c>
      <c r="BC159" s="276">
        <v>2.4129472132210417</v>
      </c>
      <c r="BD159" s="276">
        <v>2.3960208545498309</v>
      </c>
      <c r="BE159" s="276">
        <v>2.3850207044177512</v>
      </c>
      <c r="BF159" s="276">
        <v>2.371961685922451</v>
      </c>
      <c r="BG159" s="276">
        <v>2.3617619325060666</v>
      </c>
      <c r="BH159" s="276">
        <v>2.3502066522484788</v>
      </c>
    </row>
    <row r="160" spans="1:60" ht="15" x14ac:dyDescent="0.25">
      <c r="A160" s="276" t="s">
        <v>371</v>
      </c>
      <c r="B160" s="276" t="s">
        <v>372</v>
      </c>
      <c r="C160" s="276" t="s">
        <v>579</v>
      </c>
      <c r="D160" s="276" t="s">
        <v>580</v>
      </c>
      <c r="E160" s="276">
        <v>3.8420000000000001</v>
      </c>
      <c r="F160" s="276">
        <v>3.758</v>
      </c>
      <c r="G160" s="276">
        <v>3.6909999999999998</v>
      </c>
      <c r="H160" s="276">
        <v>3.6379999999999999</v>
      </c>
      <c r="I160" s="276">
        <v>3.5950000000000002</v>
      </c>
      <c r="J160" s="276">
        <v>3.552</v>
      </c>
      <c r="K160" s="276">
        <v>3.5019999999999998</v>
      </c>
      <c r="L160" s="276">
        <v>3.4390000000000001</v>
      </c>
      <c r="M160" s="276">
        <v>3.36</v>
      </c>
      <c r="N160" s="276">
        <v>3.2650000000000001</v>
      </c>
      <c r="O160" s="276">
        <v>3.1579999999999999</v>
      </c>
      <c r="P160" s="276">
        <v>3.044</v>
      </c>
      <c r="Q160" s="276">
        <v>2.9319999999999999</v>
      </c>
      <c r="R160" s="276">
        <v>2.8279999999999998</v>
      </c>
      <c r="S160" s="276">
        <v>2.738</v>
      </c>
      <c r="T160" s="276">
        <v>2.6629999999999998</v>
      </c>
      <c r="U160" s="276">
        <v>2.6059999999999999</v>
      </c>
      <c r="V160" s="276">
        <v>2.5619999999999998</v>
      </c>
      <c r="W160" s="276">
        <v>2.5289999999999999</v>
      </c>
      <c r="X160" s="276">
        <v>2.5049999999999999</v>
      </c>
      <c r="Y160" s="276">
        <v>2.4860000000000002</v>
      </c>
      <c r="Z160" s="276">
        <v>2.468</v>
      </c>
      <c r="AA160" s="276">
        <v>2.4489999999999998</v>
      </c>
      <c r="AB160" s="276">
        <v>2.4260000000000002</v>
      </c>
      <c r="AC160" s="276">
        <v>2.399</v>
      </c>
      <c r="AD160" s="276">
        <v>2.3679999999999999</v>
      </c>
      <c r="AE160" s="276">
        <v>2.335</v>
      </c>
      <c r="AF160" s="276">
        <v>2.3010000000000002</v>
      </c>
      <c r="AG160" s="276">
        <v>2.2690000000000001</v>
      </c>
      <c r="AH160" s="276">
        <v>2.238</v>
      </c>
      <c r="AI160" s="276">
        <v>2.206</v>
      </c>
      <c r="AJ160" s="276">
        <v>2.1709999999999998</v>
      </c>
      <c r="AK160" s="276">
        <v>2.1309999999999998</v>
      </c>
      <c r="AL160" s="276">
        <v>2.085</v>
      </c>
      <c r="AM160" s="276">
        <v>2.0329999999999999</v>
      </c>
      <c r="AN160" s="276">
        <v>1.9770000000000001</v>
      </c>
      <c r="AO160" s="276">
        <v>1.919</v>
      </c>
      <c r="AP160" s="276">
        <v>1.8640000000000001</v>
      </c>
      <c r="AQ160" s="276">
        <v>1.8120000000000001</v>
      </c>
      <c r="AR160" s="276">
        <v>1.7649999999999999</v>
      </c>
      <c r="AS160" s="276">
        <v>1.7230000000000001</v>
      </c>
      <c r="AT160" s="276">
        <v>1.6830000000000001</v>
      </c>
      <c r="AU160" s="276">
        <v>1.6439999999999999</v>
      </c>
      <c r="AV160" s="276">
        <v>1.605</v>
      </c>
      <c r="AW160" s="276">
        <v>1.5660000000000001</v>
      </c>
      <c r="AX160" s="276">
        <v>1.5309999999999999</v>
      </c>
      <c r="AY160" s="276">
        <v>1.5009999999999999</v>
      </c>
      <c r="AZ160" s="276">
        <v>1.478</v>
      </c>
      <c r="BA160" s="276">
        <v>1.4650000000000001</v>
      </c>
      <c r="BB160" s="276">
        <v>1.4610000000000001</v>
      </c>
      <c r="BC160" s="276">
        <v>1.4650000000000001</v>
      </c>
      <c r="BD160" s="276">
        <v>1.474</v>
      </c>
      <c r="BE160" s="276">
        <v>1.4870000000000001</v>
      </c>
      <c r="BF160" s="276">
        <v>1.5009999999999999</v>
      </c>
      <c r="BG160" s="276">
        <v>1.5129999999999999</v>
      </c>
      <c r="BH160" s="276">
        <v>1.524</v>
      </c>
    </row>
    <row r="161" spans="1:60" ht="15" x14ac:dyDescent="0.25">
      <c r="A161" s="276" t="s">
        <v>373</v>
      </c>
      <c r="B161" s="276" t="s">
        <v>374</v>
      </c>
      <c r="C161" s="276" t="s">
        <v>579</v>
      </c>
      <c r="D161" s="276" t="s">
        <v>580</v>
      </c>
      <c r="E161" s="276">
        <v>6.9669999999999996</v>
      </c>
      <c r="F161" s="276">
        <v>6.9790000000000001</v>
      </c>
      <c r="G161" s="276">
        <v>6.9939999999999998</v>
      </c>
      <c r="H161" s="276">
        <v>7.0110000000000001</v>
      </c>
      <c r="I161" s="276">
        <v>7.03</v>
      </c>
      <c r="J161" s="276">
        <v>7.05</v>
      </c>
      <c r="K161" s="276">
        <v>7.07</v>
      </c>
      <c r="L161" s="276">
        <v>7.0890000000000004</v>
      </c>
      <c r="M161" s="276">
        <v>7.1059999999999999</v>
      </c>
      <c r="N161" s="276">
        <v>7.1210000000000004</v>
      </c>
      <c r="O161" s="276">
        <v>7.133</v>
      </c>
      <c r="P161" s="276">
        <v>7.141</v>
      </c>
      <c r="Q161" s="276">
        <v>7.1470000000000002</v>
      </c>
      <c r="R161" s="276">
        <v>7.1509999999999998</v>
      </c>
      <c r="S161" s="276">
        <v>7.1529999999999996</v>
      </c>
      <c r="T161" s="276">
        <v>7.1539999999999999</v>
      </c>
      <c r="U161" s="276">
        <v>7.1539999999999999</v>
      </c>
      <c r="V161" s="276">
        <v>7.1529999999999996</v>
      </c>
      <c r="W161" s="276">
        <v>7.1520000000000001</v>
      </c>
      <c r="X161" s="276">
        <v>7.1509999999999998</v>
      </c>
      <c r="Y161" s="276">
        <v>7.15</v>
      </c>
      <c r="Z161" s="276">
        <v>7.15</v>
      </c>
      <c r="AA161" s="276">
        <v>7.15</v>
      </c>
      <c r="AB161" s="276">
        <v>7.15</v>
      </c>
      <c r="AC161" s="276">
        <v>7.15</v>
      </c>
      <c r="AD161" s="276">
        <v>7.1509999999999998</v>
      </c>
      <c r="AE161" s="276">
        <v>7.1529999999999996</v>
      </c>
      <c r="AF161" s="276">
        <v>7.1559999999999997</v>
      </c>
      <c r="AG161" s="276">
        <v>7.1609999999999996</v>
      </c>
      <c r="AH161" s="276">
        <v>7.1639999999999997</v>
      </c>
      <c r="AI161" s="276">
        <v>7.165</v>
      </c>
      <c r="AJ161" s="276">
        <v>7.1589999999999998</v>
      </c>
      <c r="AK161" s="276">
        <v>7.1459999999999999</v>
      </c>
      <c r="AL161" s="276">
        <v>7.1239999999999997</v>
      </c>
      <c r="AM161" s="276">
        <v>7.0940000000000003</v>
      </c>
      <c r="AN161" s="276">
        <v>7.0579999999999998</v>
      </c>
      <c r="AO161" s="276">
        <v>7.02</v>
      </c>
      <c r="AP161" s="276">
        <v>6.9829999999999997</v>
      </c>
      <c r="AQ161" s="276">
        <v>6.95</v>
      </c>
      <c r="AR161" s="276">
        <v>6.9210000000000003</v>
      </c>
      <c r="AS161" s="276">
        <v>6.8970000000000002</v>
      </c>
      <c r="AT161" s="276">
        <v>6.8780000000000001</v>
      </c>
      <c r="AU161" s="276">
        <v>6.8609999999999998</v>
      </c>
      <c r="AV161" s="276">
        <v>6.8419999999999996</v>
      </c>
      <c r="AW161" s="276">
        <v>6.8209999999999997</v>
      </c>
      <c r="AX161" s="276">
        <v>6.7939999999999996</v>
      </c>
      <c r="AY161" s="276">
        <v>6.76</v>
      </c>
      <c r="AZ161" s="276">
        <v>6.7190000000000003</v>
      </c>
      <c r="BA161" s="276">
        <v>6.67</v>
      </c>
      <c r="BB161" s="276">
        <v>6.6120000000000001</v>
      </c>
      <c r="BC161" s="276">
        <v>6.5469999999999997</v>
      </c>
      <c r="BD161" s="276">
        <v>6.4740000000000002</v>
      </c>
      <c r="BE161" s="276">
        <v>6.3959999999999999</v>
      </c>
      <c r="BF161" s="276">
        <v>6.3150000000000004</v>
      </c>
      <c r="BG161" s="276">
        <v>6.2309999999999999</v>
      </c>
      <c r="BH161" s="276">
        <v>6.1449999999999996</v>
      </c>
    </row>
    <row r="162" spans="1:60" ht="15" x14ac:dyDescent="0.25">
      <c r="A162" s="276" t="s">
        <v>375</v>
      </c>
      <c r="B162" s="276" t="s">
        <v>376</v>
      </c>
      <c r="C162" s="276" t="s">
        <v>579</v>
      </c>
      <c r="D162" s="276" t="s">
        <v>580</v>
      </c>
      <c r="E162" s="276">
        <v>3.62</v>
      </c>
      <c r="F162" s="276">
        <v>3.27</v>
      </c>
      <c r="G162" s="276">
        <v>3.24</v>
      </c>
      <c r="H162" s="276">
        <v>2.9</v>
      </c>
      <c r="I162" s="276">
        <v>2.79</v>
      </c>
      <c r="J162" s="276">
        <v>2.52</v>
      </c>
      <c r="K162" s="276">
        <v>2.33</v>
      </c>
      <c r="L162" s="276">
        <v>2.2400000000000002</v>
      </c>
      <c r="M162" s="276">
        <v>2.12</v>
      </c>
      <c r="N162" s="276">
        <v>2.02</v>
      </c>
      <c r="O162" s="276">
        <v>2.0299999999999998</v>
      </c>
      <c r="P162" s="276">
        <v>2.06</v>
      </c>
      <c r="Q162" s="276">
        <v>2.0099999999999998</v>
      </c>
      <c r="R162" s="276">
        <v>1.65</v>
      </c>
      <c r="S162" s="276">
        <v>1.64</v>
      </c>
      <c r="T162" s="276">
        <v>2.27</v>
      </c>
      <c r="U162" s="276">
        <v>2.21</v>
      </c>
      <c r="V162" s="276">
        <v>2.14</v>
      </c>
      <c r="W162" s="276">
        <v>2.0499999999999998</v>
      </c>
      <c r="X162" s="276">
        <v>2.1</v>
      </c>
      <c r="Y162" s="276">
        <v>1.99</v>
      </c>
      <c r="Z162" s="276">
        <v>1.87</v>
      </c>
      <c r="AA162" s="276">
        <v>1.9</v>
      </c>
      <c r="AB162" s="276">
        <v>1.92</v>
      </c>
      <c r="AC162" s="276">
        <v>1.95</v>
      </c>
      <c r="AD162" s="276">
        <v>1.95</v>
      </c>
      <c r="AE162" s="276">
        <v>1.93</v>
      </c>
      <c r="AF162" s="276">
        <v>1.97</v>
      </c>
      <c r="AG162" s="276">
        <v>2.06</v>
      </c>
      <c r="AH162" s="276">
        <v>2.1</v>
      </c>
      <c r="AI162" s="276">
        <v>2.04</v>
      </c>
      <c r="AJ162" s="276">
        <v>2.04</v>
      </c>
      <c r="AK162" s="276">
        <v>2.11</v>
      </c>
      <c r="AL162" s="276">
        <v>2</v>
      </c>
      <c r="AM162" s="276">
        <v>1.88</v>
      </c>
      <c r="AN162" s="276">
        <v>1.81</v>
      </c>
      <c r="AO162" s="276">
        <v>2.0299999999999998</v>
      </c>
      <c r="AP162" s="276">
        <v>1.98</v>
      </c>
      <c r="AQ162" s="276">
        <v>1.88</v>
      </c>
      <c r="AR162" s="276">
        <v>1.77</v>
      </c>
      <c r="AS162" s="276">
        <v>1.7</v>
      </c>
      <c r="AT162" s="276">
        <v>1.48</v>
      </c>
      <c r="AU162" s="276">
        <v>1.45</v>
      </c>
      <c r="AV162" s="276">
        <v>1.48</v>
      </c>
      <c r="AW162" s="276">
        <v>1.4</v>
      </c>
      <c r="AX162" s="276">
        <v>1.38</v>
      </c>
      <c r="AY162" s="276">
        <v>1.36</v>
      </c>
      <c r="AZ162" s="276">
        <v>1.35</v>
      </c>
      <c r="BA162" s="276">
        <v>1.43</v>
      </c>
      <c r="BB162" s="276">
        <v>1.42</v>
      </c>
      <c r="BC162" s="276">
        <v>1.36</v>
      </c>
      <c r="BD162" s="276">
        <v>1.45</v>
      </c>
      <c r="BE162" s="276">
        <v>1.43</v>
      </c>
      <c r="BF162" s="276">
        <v>1.38</v>
      </c>
      <c r="BG162" s="276">
        <v>1.42</v>
      </c>
      <c r="BH162" s="276">
        <v>1.42</v>
      </c>
    </row>
    <row r="163" spans="1:60" ht="15" x14ac:dyDescent="0.25">
      <c r="A163" s="276" t="s">
        <v>377</v>
      </c>
      <c r="B163" s="276" t="s">
        <v>378</v>
      </c>
      <c r="C163" s="276" t="s">
        <v>579</v>
      </c>
      <c r="D163" s="276" t="s">
        <v>580</v>
      </c>
      <c r="E163" s="276">
        <v>6.0510000000000002</v>
      </c>
      <c r="F163" s="276">
        <v>6.0730000000000004</v>
      </c>
      <c r="G163" s="276">
        <v>6.0960000000000001</v>
      </c>
      <c r="H163" s="276">
        <v>6.1159999999999997</v>
      </c>
      <c r="I163" s="276">
        <v>6.13</v>
      </c>
      <c r="J163" s="276">
        <v>6.1360000000000001</v>
      </c>
      <c r="K163" s="276">
        <v>6.13</v>
      </c>
      <c r="L163" s="276">
        <v>6.1109999999999998</v>
      </c>
      <c r="M163" s="276">
        <v>6.077</v>
      </c>
      <c r="N163" s="276">
        <v>6.0289999999999999</v>
      </c>
      <c r="O163" s="276">
        <v>5.9640000000000004</v>
      </c>
      <c r="P163" s="276">
        <v>5.8840000000000003</v>
      </c>
      <c r="Q163" s="276">
        <v>5.79</v>
      </c>
      <c r="R163" s="276">
        <v>5.6849999999999996</v>
      </c>
      <c r="S163" s="276">
        <v>5.5720000000000001</v>
      </c>
      <c r="T163" s="276">
        <v>5.4569999999999999</v>
      </c>
      <c r="U163" s="276">
        <v>5.343</v>
      </c>
      <c r="V163" s="276">
        <v>5.2329999999999997</v>
      </c>
      <c r="W163" s="276">
        <v>5.1260000000000003</v>
      </c>
      <c r="X163" s="276">
        <v>5.024</v>
      </c>
      <c r="Y163" s="276">
        <v>4.92</v>
      </c>
      <c r="Z163" s="276">
        <v>4.8090000000000002</v>
      </c>
      <c r="AA163" s="276">
        <v>4.6849999999999996</v>
      </c>
      <c r="AB163" s="276">
        <v>4.5469999999999997</v>
      </c>
      <c r="AC163" s="276">
        <v>4.3949999999999996</v>
      </c>
      <c r="AD163" s="276">
        <v>4.2309999999999999</v>
      </c>
      <c r="AE163" s="276">
        <v>4.0620000000000003</v>
      </c>
      <c r="AF163" s="276">
        <v>3.8940000000000001</v>
      </c>
      <c r="AG163" s="276">
        <v>3.734</v>
      </c>
      <c r="AH163" s="276">
        <v>3.5859999999999999</v>
      </c>
      <c r="AI163" s="276">
        <v>3.4550000000000001</v>
      </c>
      <c r="AJ163" s="276">
        <v>3.3410000000000002</v>
      </c>
      <c r="AK163" s="276">
        <v>3.2429999999999999</v>
      </c>
      <c r="AL163" s="276">
        <v>3.16</v>
      </c>
      <c r="AM163" s="276">
        <v>3.09</v>
      </c>
      <c r="AN163" s="276">
        <v>3.0350000000000001</v>
      </c>
      <c r="AO163" s="276">
        <v>2.9940000000000002</v>
      </c>
      <c r="AP163" s="276">
        <v>2.9649999999999999</v>
      </c>
      <c r="AQ163" s="276">
        <v>2.9449999999999998</v>
      </c>
      <c r="AR163" s="276">
        <v>2.9289999999999998</v>
      </c>
      <c r="AS163" s="276">
        <v>2.9140000000000001</v>
      </c>
      <c r="AT163" s="276">
        <v>2.8940000000000001</v>
      </c>
      <c r="AU163" s="276">
        <v>2.8650000000000002</v>
      </c>
      <c r="AV163" s="276">
        <v>2.827</v>
      </c>
      <c r="AW163" s="276">
        <v>2.7789999999999999</v>
      </c>
      <c r="AX163" s="276">
        <v>2.722</v>
      </c>
      <c r="AY163" s="276">
        <v>2.6579999999999999</v>
      </c>
      <c r="AZ163" s="276">
        <v>2.5910000000000002</v>
      </c>
      <c r="BA163" s="276">
        <v>2.5259999999999998</v>
      </c>
      <c r="BB163" s="276">
        <v>2.4649999999999999</v>
      </c>
      <c r="BC163" s="276">
        <v>2.41</v>
      </c>
      <c r="BD163" s="276">
        <v>2.363</v>
      </c>
      <c r="BE163" s="276">
        <v>2.3220000000000001</v>
      </c>
      <c r="BF163" s="276">
        <v>2.286</v>
      </c>
      <c r="BG163" s="276">
        <v>2.2559999999999998</v>
      </c>
      <c r="BH163" s="276">
        <v>2.23</v>
      </c>
    </row>
    <row r="164" spans="1:60" ht="15" x14ac:dyDescent="0.25">
      <c r="A164" s="276" t="s">
        <v>612</v>
      </c>
      <c r="B164" s="276" t="s">
        <v>379</v>
      </c>
      <c r="C164" s="276" t="s">
        <v>579</v>
      </c>
      <c r="D164" s="276" t="s">
        <v>580</v>
      </c>
      <c r="E164" s="276">
        <v>6.9433709574767075</v>
      </c>
      <c r="F164" s="276">
        <v>6.9615162624013829</v>
      </c>
      <c r="G164" s="276">
        <v>6.9764427145886048</v>
      </c>
      <c r="H164" s="276">
        <v>6.9858376820048909</v>
      </c>
      <c r="I164" s="276">
        <v>6.9874017948362424</v>
      </c>
      <c r="J164" s="276">
        <v>6.9789807015370515</v>
      </c>
      <c r="K164" s="276">
        <v>6.9574222578001992</v>
      </c>
      <c r="L164" s="276">
        <v>6.9236369763426122</v>
      </c>
      <c r="M164" s="276">
        <v>6.8791753130796849</v>
      </c>
      <c r="N164" s="276">
        <v>6.8243082443248841</v>
      </c>
      <c r="O164" s="276">
        <v>6.7625042526553454</v>
      </c>
      <c r="P164" s="276">
        <v>6.6967177874512469</v>
      </c>
      <c r="Q164" s="276">
        <v>6.6313452662988421</v>
      </c>
      <c r="R164" s="276">
        <v>6.5694594049253174</v>
      </c>
      <c r="S164" s="276">
        <v>6.5126380102979216</v>
      </c>
      <c r="T164" s="276">
        <v>6.4629406189936631</v>
      </c>
      <c r="U164" s="276">
        <v>6.4201193897302424</v>
      </c>
      <c r="V164" s="276">
        <v>6.3821440832635261</v>
      </c>
      <c r="W164" s="276">
        <v>6.3445934009797478</v>
      </c>
      <c r="X164" s="276">
        <v>6.3036504030109226</v>
      </c>
      <c r="Y164" s="276">
        <v>6.2573030882034839</v>
      </c>
      <c r="Z164" s="276">
        <v>6.2005921365505854</v>
      </c>
      <c r="AA164" s="276">
        <v>6.1320902925394565</v>
      </c>
      <c r="AB164" s="276">
        <v>6.0485886902663752</v>
      </c>
      <c r="AC164" s="276">
        <v>5.9480077540842524</v>
      </c>
      <c r="AD164" s="276">
        <v>5.826826920859264</v>
      </c>
      <c r="AE164" s="276">
        <v>5.680833192496646</v>
      </c>
      <c r="AF164" s="276">
        <v>5.5126079909554004</v>
      </c>
      <c r="AG164" s="276">
        <v>5.3253399476878531</v>
      </c>
      <c r="AH164" s="276">
        <v>5.121979967984454</v>
      </c>
      <c r="AI164" s="276">
        <v>4.9230762119602209</v>
      </c>
      <c r="AJ164" s="276">
        <v>4.7038973913336495</v>
      </c>
      <c r="AK164" s="276">
        <v>4.4839245837900421</v>
      </c>
      <c r="AL164" s="276">
        <v>4.2686518313940329</v>
      </c>
      <c r="AM164" s="276">
        <v>4.062816038974689</v>
      </c>
      <c r="AN164" s="276">
        <v>3.870804853874374</v>
      </c>
      <c r="AO164" s="276">
        <v>3.6941704646266178</v>
      </c>
      <c r="AP164" s="276">
        <v>3.5344156944797498</v>
      </c>
      <c r="AQ164" s="276">
        <v>3.3916773695652682</v>
      </c>
      <c r="AR164" s="276">
        <v>3.2672416458183626</v>
      </c>
      <c r="AS164" s="276">
        <v>3.1621236330472797</v>
      </c>
      <c r="AT164" s="276">
        <v>3.0747259248433716</v>
      </c>
      <c r="AU164" s="276">
        <v>3.0025998840009547</v>
      </c>
      <c r="AV164" s="276">
        <v>2.944640081740701</v>
      </c>
      <c r="AW164" s="276">
        <v>2.8990089851196092</v>
      </c>
      <c r="AX164" s="276">
        <v>2.8670742672178822</v>
      </c>
      <c r="AY164" s="276">
        <v>2.8515985898193583</v>
      </c>
      <c r="AZ164" s="276">
        <v>2.8497062929861414</v>
      </c>
      <c r="BA164" s="276">
        <v>2.8599034949755548</v>
      </c>
      <c r="BB164" s="276">
        <v>2.877478828576753</v>
      </c>
      <c r="BC164" s="276">
        <v>2.8967980434470157</v>
      </c>
      <c r="BD164" s="276">
        <v>2.9107565045682549</v>
      </c>
      <c r="BE164" s="276">
        <v>2.9162638880355183</v>
      </c>
      <c r="BF164" s="276">
        <v>2.910632115510956</v>
      </c>
      <c r="BG164" s="276">
        <v>2.8921452420925085</v>
      </c>
      <c r="BH164" s="276">
        <v>2.8621515136021571</v>
      </c>
    </row>
    <row r="165" spans="1:60" ht="15" x14ac:dyDescent="0.25">
      <c r="A165" s="276" t="s">
        <v>380</v>
      </c>
      <c r="B165" s="276" t="s">
        <v>381</v>
      </c>
      <c r="C165" s="276" t="s">
        <v>579</v>
      </c>
      <c r="D165" s="276" t="s">
        <v>580</v>
      </c>
      <c r="E165" s="276">
        <v>3.6030000000000002</v>
      </c>
      <c r="F165" s="276">
        <v>3.5219999999999998</v>
      </c>
      <c r="G165" s="276">
        <v>3.4359999999999999</v>
      </c>
      <c r="H165" s="276">
        <v>3.3439999999999999</v>
      </c>
      <c r="I165" s="276">
        <v>3.246</v>
      </c>
      <c r="J165" s="276">
        <v>3.145</v>
      </c>
      <c r="K165" s="276">
        <v>3.0459999999999998</v>
      </c>
      <c r="L165" s="276">
        <v>2.9529999999999998</v>
      </c>
      <c r="M165" s="276">
        <v>2.871</v>
      </c>
      <c r="N165" s="276">
        <v>2.8</v>
      </c>
      <c r="O165" s="276">
        <v>2.7370000000000001</v>
      </c>
      <c r="P165" s="276">
        <v>2.68</v>
      </c>
      <c r="Q165" s="276">
        <v>2.6240000000000001</v>
      </c>
      <c r="R165" s="276">
        <v>2.5670000000000002</v>
      </c>
      <c r="S165" s="276">
        <v>2.5070000000000001</v>
      </c>
      <c r="T165" s="276">
        <v>2.4470000000000001</v>
      </c>
      <c r="U165" s="276">
        <v>2.391</v>
      </c>
      <c r="V165" s="276">
        <v>2.3410000000000002</v>
      </c>
      <c r="W165" s="276">
        <v>2.2999999999999998</v>
      </c>
      <c r="X165" s="276">
        <v>2.2679999999999998</v>
      </c>
      <c r="Y165" s="276">
        <v>2.2429999999999999</v>
      </c>
      <c r="Z165" s="276">
        <v>2.2240000000000002</v>
      </c>
      <c r="AA165" s="276">
        <v>2.2080000000000002</v>
      </c>
      <c r="AB165" s="276">
        <v>2.1920000000000002</v>
      </c>
      <c r="AC165" s="276">
        <v>2.1749999999999998</v>
      </c>
      <c r="AD165" s="276">
        <v>2.1560000000000001</v>
      </c>
      <c r="AE165" s="276">
        <v>2.137</v>
      </c>
      <c r="AF165" s="276">
        <v>2.12</v>
      </c>
      <c r="AG165" s="276">
        <v>2.1040000000000001</v>
      </c>
      <c r="AH165" s="276">
        <v>2.0910000000000002</v>
      </c>
      <c r="AI165" s="276">
        <v>2.0779999999999998</v>
      </c>
      <c r="AJ165" s="276">
        <v>2.0630000000000002</v>
      </c>
      <c r="AK165" s="276">
        <v>2.0459999999999998</v>
      </c>
      <c r="AL165" s="276">
        <v>2.0249999999999999</v>
      </c>
      <c r="AM165" s="276">
        <v>2.0019999999999998</v>
      </c>
      <c r="AN165" s="276">
        <v>1.9770000000000001</v>
      </c>
      <c r="AO165" s="276">
        <v>1.9510000000000001</v>
      </c>
      <c r="AP165" s="276">
        <v>1.927</v>
      </c>
      <c r="AQ165" s="276">
        <v>1.9059999999999999</v>
      </c>
      <c r="AR165" s="276">
        <v>1.8879999999999999</v>
      </c>
      <c r="AS165" s="276">
        <v>1.875</v>
      </c>
      <c r="AT165" s="276">
        <v>1.865</v>
      </c>
      <c r="AU165" s="276">
        <v>1.8580000000000001</v>
      </c>
      <c r="AV165" s="276">
        <v>1.8520000000000001</v>
      </c>
      <c r="AW165" s="276">
        <v>1.847</v>
      </c>
      <c r="AX165" s="276">
        <v>1.84</v>
      </c>
      <c r="AY165" s="276">
        <v>1.8320000000000001</v>
      </c>
      <c r="AZ165" s="276">
        <v>1.82</v>
      </c>
      <c r="BA165" s="276">
        <v>1.8049999999999999</v>
      </c>
      <c r="BB165" s="276">
        <v>1.7869999999999999</v>
      </c>
      <c r="BC165" s="276">
        <v>1.7669999999999999</v>
      </c>
      <c r="BD165" s="276">
        <v>1.7450000000000001</v>
      </c>
      <c r="BE165" s="276">
        <v>1.7250000000000001</v>
      </c>
      <c r="BF165" s="276">
        <v>1.706</v>
      </c>
      <c r="BG165" s="276">
        <v>1.69</v>
      </c>
      <c r="BH165" s="276">
        <v>1.677</v>
      </c>
    </row>
    <row r="166" spans="1:60" ht="15" x14ac:dyDescent="0.25">
      <c r="A166" s="276" t="s">
        <v>382</v>
      </c>
      <c r="B166" s="276" t="s">
        <v>383</v>
      </c>
      <c r="C166" s="276" t="s">
        <v>579</v>
      </c>
      <c r="D166" s="276" t="s">
        <v>580</v>
      </c>
      <c r="E166" s="276">
        <v>6.9530000000000003</v>
      </c>
      <c r="F166" s="276">
        <v>7.1680000000000001</v>
      </c>
      <c r="G166" s="276">
        <v>7.3470000000000004</v>
      </c>
      <c r="H166" s="276">
        <v>7.4770000000000003</v>
      </c>
      <c r="I166" s="276">
        <v>7.5579999999999998</v>
      </c>
      <c r="J166" s="276">
        <v>7.593</v>
      </c>
      <c r="K166" s="276">
        <v>7.5990000000000002</v>
      </c>
      <c r="L166" s="276">
        <v>7.5910000000000002</v>
      </c>
      <c r="M166" s="276">
        <v>7.5839999999999996</v>
      </c>
      <c r="N166" s="276">
        <v>7.5780000000000003</v>
      </c>
      <c r="O166" s="276">
        <v>7.569</v>
      </c>
      <c r="P166" s="276">
        <v>7.5460000000000003</v>
      </c>
      <c r="Q166" s="276">
        <v>7.4969999999999999</v>
      </c>
      <c r="R166" s="276">
        <v>7.4130000000000003</v>
      </c>
      <c r="S166" s="276">
        <v>7.2939999999999996</v>
      </c>
      <c r="T166" s="276">
        <v>7.1440000000000001</v>
      </c>
      <c r="U166" s="276">
        <v>6.9690000000000003</v>
      </c>
      <c r="V166" s="276">
        <v>6.78</v>
      </c>
      <c r="W166" s="276">
        <v>6.5869999999999997</v>
      </c>
      <c r="X166" s="276">
        <v>6.3949999999999996</v>
      </c>
      <c r="Y166" s="276">
        <v>6.2089999999999996</v>
      </c>
      <c r="Z166" s="276">
        <v>6.0330000000000004</v>
      </c>
      <c r="AA166" s="276">
        <v>5.8639999999999999</v>
      </c>
      <c r="AB166" s="276">
        <v>5.6959999999999997</v>
      </c>
      <c r="AC166" s="276">
        <v>5.5259999999999998</v>
      </c>
      <c r="AD166" s="276">
        <v>5.3449999999999998</v>
      </c>
      <c r="AE166" s="276">
        <v>5.14</v>
      </c>
      <c r="AF166" s="276">
        <v>4.9059999999999997</v>
      </c>
      <c r="AG166" s="276">
        <v>4.6440000000000001</v>
      </c>
      <c r="AH166" s="276">
        <v>4.3559999999999999</v>
      </c>
      <c r="AI166" s="276">
        <v>4.0519999999999996</v>
      </c>
      <c r="AJ166" s="276">
        <v>3.746</v>
      </c>
      <c r="AK166" s="276">
        <v>3.4510000000000001</v>
      </c>
      <c r="AL166" s="276">
        <v>3.18</v>
      </c>
      <c r="AM166" s="276">
        <v>2.9409999999999998</v>
      </c>
      <c r="AN166" s="276">
        <v>2.738</v>
      </c>
      <c r="AO166" s="276">
        <v>2.57</v>
      </c>
      <c r="AP166" s="276">
        <v>2.4300000000000002</v>
      </c>
      <c r="AQ166" s="276">
        <v>2.3119999999999998</v>
      </c>
      <c r="AR166" s="276">
        <v>2.2160000000000002</v>
      </c>
      <c r="AS166" s="276">
        <v>2.1429999999999998</v>
      </c>
      <c r="AT166" s="276">
        <v>2.0960000000000001</v>
      </c>
      <c r="AU166" s="276">
        <v>2.0760000000000001</v>
      </c>
      <c r="AV166" s="276">
        <v>2.0830000000000002</v>
      </c>
      <c r="AW166" s="276">
        <v>2.1120000000000001</v>
      </c>
      <c r="AX166" s="276">
        <v>2.165</v>
      </c>
      <c r="AY166" s="276">
        <v>2.2389999999999999</v>
      </c>
      <c r="AZ166" s="276">
        <v>2.331</v>
      </c>
      <c r="BA166" s="276">
        <v>2.4340000000000002</v>
      </c>
      <c r="BB166" s="276">
        <v>2.5390000000000001</v>
      </c>
      <c r="BC166" s="276">
        <v>2.637</v>
      </c>
      <c r="BD166" s="276">
        <v>2.7160000000000002</v>
      </c>
      <c r="BE166" s="276">
        <v>2.774</v>
      </c>
      <c r="BF166" s="276">
        <v>2.8050000000000002</v>
      </c>
      <c r="BG166" s="276">
        <v>2.8109999999999999</v>
      </c>
      <c r="BH166" s="276">
        <v>2.7930000000000001</v>
      </c>
    </row>
    <row r="167" spans="1:60" ht="15" x14ac:dyDescent="0.25">
      <c r="A167" s="276" t="s">
        <v>384</v>
      </c>
      <c r="B167" s="276" t="s">
        <v>385</v>
      </c>
      <c r="C167" s="276" t="s">
        <v>579</v>
      </c>
      <c r="D167" s="276" t="s">
        <v>580</v>
      </c>
      <c r="E167" s="276"/>
      <c r="F167" s="276"/>
      <c r="G167" s="276"/>
      <c r="H167" s="276"/>
      <c r="I167" s="276"/>
      <c r="J167" s="276"/>
      <c r="K167" s="276"/>
      <c r="L167" s="276"/>
      <c r="M167" s="276"/>
      <c r="N167" s="276"/>
      <c r="O167" s="276"/>
      <c r="P167" s="276"/>
      <c r="Q167" s="276"/>
      <c r="R167" s="276"/>
      <c r="S167" s="276"/>
      <c r="T167" s="276"/>
      <c r="U167" s="276"/>
      <c r="V167" s="276"/>
      <c r="W167" s="276"/>
      <c r="X167" s="276"/>
      <c r="Y167" s="276"/>
      <c r="Z167" s="276"/>
      <c r="AA167" s="276"/>
      <c r="AB167" s="276"/>
      <c r="AC167" s="276"/>
      <c r="AD167" s="276"/>
      <c r="AE167" s="276"/>
      <c r="AF167" s="276"/>
      <c r="AG167" s="276"/>
      <c r="AH167" s="276"/>
      <c r="AI167" s="276"/>
      <c r="AJ167" s="276"/>
      <c r="AK167" s="276"/>
      <c r="AL167" s="276"/>
      <c r="AM167" s="276"/>
      <c r="AN167" s="276"/>
      <c r="AO167" s="276"/>
      <c r="AP167" s="276"/>
      <c r="AQ167" s="276"/>
      <c r="AR167" s="276"/>
      <c r="AS167" s="276"/>
      <c r="AT167" s="276"/>
      <c r="AU167" s="276"/>
      <c r="AV167" s="276"/>
      <c r="AW167" s="276"/>
      <c r="AX167" s="276"/>
      <c r="AY167" s="276"/>
      <c r="AZ167" s="276"/>
      <c r="BA167" s="276"/>
      <c r="BB167" s="276"/>
      <c r="BC167" s="276"/>
      <c r="BD167" s="276"/>
      <c r="BE167" s="276"/>
      <c r="BF167" s="276"/>
      <c r="BG167" s="276"/>
      <c r="BH167" s="276"/>
    </row>
    <row r="168" spans="1:60" ht="15" x14ac:dyDescent="0.25">
      <c r="A168" s="276" t="s">
        <v>386</v>
      </c>
      <c r="B168" s="276" t="s">
        <v>387</v>
      </c>
      <c r="C168" s="276" t="s">
        <v>579</v>
      </c>
      <c r="D168" s="276" t="s">
        <v>580</v>
      </c>
      <c r="E168" s="276">
        <v>6.9539999999999997</v>
      </c>
      <c r="F168" s="276">
        <v>6.9349999999999996</v>
      </c>
      <c r="G168" s="276">
        <v>6.9160000000000004</v>
      </c>
      <c r="H168" s="276">
        <v>6.8979999999999997</v>
      </c>
      <c r="I168" s="276">
        <v>6.8840000000000003</v>
      </c>
      <c r="J168" s="276">
        <v>6.8719999999999999</v>
      </c>
      <c r="K168" s="276">
        <v>6.8639999999999999</v>
      </c>
      <c r="L168" s="276">
        <v>6.859</v>
      </c>
      <c r="M168" s="276">
        <v>6.8540000000000001</v>
      </c>
      <c r="N168" s="276">
        <v>6.8490000000000002</v>
      </c>
      <c r="O168" s="276">
        <v>6.84</v>
      </c>
      <c r="P168" s="276">
        <v>6.8239999999999998</v>
      </c>
      <c r="Q168" s="276">
        <v>6.8010000000000002</v>
      </c>
      <c r="R168" s="276">
        <v>6.7690000000000001</v>
      </c>
      <c r="S168" s="276">
        <v>6.7290000000000001</v>
      </c>
      <c r="T168" s="276">
        <v>6.6829999999999998</v>
      </c>
      <c r="U168" s="276">
        <v>6.633</v>
      </c>
      <c r="V168" s="276">
        <v>6.585</v>
      </c>
      <c r="W168" s="276">
        <v>6.5389999999999997</v>
      </c>
      <c r="X168" s="276">
        <v>6.4989999999999997</v>
      </c>
      <c r="Y168" s="276">
        <v>6.4640000000000004</v>
      </c>
      <c r="Z168" s="276">
        <v>6.4359999999999999</v>
      </c>
      <c r="AA168" s="276">
        <v>6.4130000000000003</v>
      </c>
      <c r="AB168" s="276">
        <v>6.3920000000000003</v>
      </c>
      <c r="AC168" s="276">
        <v>6.3730000000000002</v>
      </c>
      <c r="AD168" s="276">
        <v>6.3540000000000001</v>
      </c>
      <c r="AE168" s="276">
        <v>6.3319999999999999</v>
      </c>
      <c r="AF168" s="276">
        <v>6.3079999999999998</v>
      </c>
      <c r="AG168" s="276">
        <v>6.2809999999999997</v>
      </c>
      <c r="AH168" s="276">
        <v>6.2480000000000002</v>
      </c>
      <c r="AI168" s="276">
        <v>6.2110000000000003</v>
      </c>
      <c r="AJ168" s="276">
        <v>6.1669999999999998</v>
      </c>
      <c r="AK168" s="276">
        <v>6.1189999999999998</v>
      </c>
      <c r="AL168" s="276">
        <v>6.0670000000000002</v>
      </c>
      <c r="AM168" s="276">
        <v>6.0149999999999997</v>
      </c>
      <c r="AN168" s="276">
        <v>5.9640000000000004</v>
      </c>
      <c r="AO168" s="276">
        <v>5.9189999999999996</v>
      </c>
      <c r="AP168" s="276">
        <v>5.8819999999999997</v>
      </c>
      <c r="AQ168" s="276">
        <v>5.8529999999999998</v>
      </c>
      <c r="AR168" s="276">
        <v>5.8319999999999999</v>
      </c>
      <c r="AS168" s="276">
        <v>5.8179999999999996</v>
      </c>
      <c r="AT168" s="276">
        <v>5.8070000000000004</v>
      </c>
      <c r="AU168" s="276">
        <v>5.7949999999999999</v>
      </c>
      <c r="AV168" s="276">
        <v>5.7809999999999997</v>
      </c>
      <c r="AW168" s="276">
        <v>5.7610000000000001</v>
      </c>
      <c r="AX168" s="276">
        <v>5.7359999999999998</v>
      </c>
      <c r="AY168" s="276">
        <v>5.7060000000000004</v>
      </c>
      <c r="AZ168" s="276">
        <v>5.6740000000000004</v>
      </c>
      <c r="BA168" s="276">
        <v>5.6390000000000002</v>
      </c>
      <c r="BB168" s="276">
        <v>5.6020000000000003</v>
      </c>
      <c r="BC168" s="276">
        <v>5.5620000000000003</v>
      </c>
      <c r="BD168" s="276">
        <v>5.5190000000000001</v>
      </c>
      <c r="BE168" s="276">
        <v>5.4720000000000004</v>
      </c>
      <c r="BF168" s="276">
        <v>5.4210000000000003</v>
      </c>
      <c r="BG168" s="276">
        <v>5.3650000000000002</v>
      </c>
      <c r="BH168" s="276">
        <v>5.3049999999999997</v>
      </c>
    </row>
    <row r="169" spans="1:60" ht="15" x14ac:dyDescent="0.25">
      <c r="A169" s="276" t="s">
        <v>388</v>
      </c>
      <c r="B169" s="276" t="s">
        <v>389</v>
      </c>
      <c r="C169" s="276" t="s">
        <v>579</v>
      </c>
      <c r="D169" s="276" t="s">
        <v>580</v>
      </c>
      <c r="E169" s="276">
        <v>6.7750000000000004</v>
      </c>
      <c r="F169" s="276">
        <v>6.7869999999999999</v>
      </c>
      <c r="G169" s="276">
        <v>6.7939999999999996</v>
      </c>
      <c r="H169" s="276">
        <v>6.798</v>
      </c>
      <c r="I169" s="276">
        <v>6.7990000000000004</v>
      </c>
      <c r="J169" s="276">
        <v>6.7990000000000004</v>
      </c>
      <c r="K169" s="276">
        <v>6.798</v>
      </c>
      <c r="L169" s="276">
        <v>6.798</v>
      </c>
      <c r="M169" s="276">
        <v>6.7949999999999999</v>
      </c>
      <c r="N169" s="276">
        <v>6.7910000000000004</v>
      </c>
      <c r="O169" s="276">
        <v>6.7839999999999998</v>
      </c>
      <c r="P169" s="276">
        <v>6.7729999999999997</v>
      </c>
      <c r="Q169" s="276">
        <v>6.7569999999999997</v>
      </c>
      <c r="R169" s="276">
        <v>6.7359999999999998</v>
      </c>
      <c r="S169" s="276">
        <v>6.7089999999999996</v>
      </c>
      <c r="T169" s="276">
        <v>6.6760000000000002</v>
      </c>
      <c r="U169" s="276">
        <v>6.6379999999999999</v>
      </c>
      <c r="V169" s="276">
        <v>6.5960000000000001</v>
      </c>
      <c r="W169" s="276">
        <v>6.5510000000000002</v>
      </c>
      <c r="X169" s="276">
        <v>6.5039999999999996</v>
      </c>
      <c r="Y169" s="276">
        <v>6.4569999999999999</v>
      </c>
      <c r="Z169" s="276">
        <v>6.4109999999999996</v>
      </c>
      <c r="AA169" s="276">
        <v>6.367</v>
      </c>
      <c r="AB169" s="276">
        <v>6.3239999999999998</v>
      </c>
      <c r="AC169" s="276">
        <v>6.2830000000000004</v>
      </c>
      <c r="AD169" s="276">
        <v>6.2439999999999998</v>
      </c>
      <c r="AE169" s="276">
        <v>6.2060000000000004</v>
      </c>
      <c r="AF169" s="276">
        <v>6.1680000000000001</v>
      </c>
      <c r="AG169" s="276">
        <v>6.1280000000000001</v>
      </c>
      <c r="AH169" s="276">
        <v>6.085</v>
      </c>
      <c r="AI169" s="276">
        <v>6.04</v>
      </c>
      <c r="AJ169" s="276">
        <v>5.9909999999999997</v>
      </c>
      <c r="AK169" s="276">
        <v>5.9390000000000001</v>
      </c>
      <c r="AL169" s="276">
        <v>5.883</v>
      </c>
      <c r="AM169" s="276">
        <v>5.8250000000000002</v>
      </c>
      <c r="AN169" s="276">
        <v>5.7649999999999997</v>
      </c>
      <c r="AO169" s="276">
        <v>5.7030000000000003</v>
      </c>
      <c r="AP169" s="276">
        <v>5.64</v>
      </c>
      <c r="AQ169" s="276">
        <v>5.5759999999999996</v>
      </c>
      <c r="AR169" s="276">
        <v>5.5140000000000002</v>
      </c>
      <c r="AS169" s="276">
        <v>5.4530000000000003</v>
      </c>
      <c r="AT169" s="276">
        <v>5.3940000000000001</v>
      </c>
      <c r="AU169" s="276">
        <v>5.3369999999999997</v>
      </c>
      <c r="AV169" s="276">
        <v>5.2830000000000004</v>
      </c>
      <c r="AW169" s="276">
        <v>5.2320000000000002</v>
      </c>
      <c r="AX169" s="276">
        <v>5.1829999999999998</v>
      </c>
      <c r="AY169" s="276">
        <v>5.1390000000000002</v>
      </c>
      <c r="AZ169" s="276">
        <v>5.0970000000000004</v>
      </c>
      <c r="BA169" s="276">
        <v>5.0590000000000002</v>
      </c>
      <c r="BB169" s="276">
        <v>5.0209999999999999</v>
      </c>
      <c r="BC169" s="276">
        <v>4.9829999999999997</v>
      </c>
      <c r="BD169" s="276">
        <v>4.9420000000000002</v>
      </c>
      <c r="BE169" s="276">
        <v>4.8970000000000002</v>
      </c>
      <c r="BF169" s="276">
        <v>4.8479999999999999</v>
      </c>
      <c r="BG169" s="276">
        <v>4.7939999999999996</v>
      </c>
      <c r="BH169" s="276">
        <v>4.7359999999999998</v>
      </c>
    </row>
    <row r="170" spans="1:60" ht="15" x14ac:dyDescent="0.25">
      <c r="A170" s="276" t="s">
        <v>390</v>
      </c>
      <c r="B170" s="276" t="s">
        <v>391</v>
      </c>
      <c r="C170" s="276" t="s">
        <v>579</v>
      </c>
      <c r="D170" s="276" t="s">
        <v>580</v>
      </c>
      <c r="E170" s="276">
        <v>6.1669999999999998</v>
      </c>
      <c r="F170" s="276">
        <v>6.1779999999999999</v>
      </c>
      <c r="G170" s="276">
        <v>6.1239999999999997</v>
      </c>
      <c r="H170" s="276">
        <v>5.9930000000000003</v>
      </c>
      <c r="I170" s="276">
        <v>5.7850000000000001</v>
      </c>
      <c r="J170" s="276">
        <v>5.51</v>
      </c>
      <c r="K170" s="276">
        <v>5.1870000000000003</v>
      </c>
      <c r="L170" s="276">
        <v>4.8470000000000004</v>
      </c>
      <c r="M170" s="276">
        <v>4.516</v>
      </c>
      <c r="N170" s="276">
        <v>4.2130000000000001</v>
      </c>
      <c r="O170" s="276">
        <v>3.952</v>
      </c>
      <c r="P170" s="276">
        <v>3.7410000000000001</v>
      </c>
      <c r="Q170" s="276">
        <v>3.5750000000000002</v>
      </c>
      <c r="R170" s="276">
        <v>3.444</v>
      </c>
      <c r="S170" s="276">
        <v>3.3410000000000002</v>
      </c>
      <c r="T170" s="276">
        <v>3.2549999999999999</v>
      </c>
      <c r="U170" s="276">
        <v>3.169</v>
      </c>
      <c r="V170" s="276">
        <v>3.0710000000000002</v>
      </c>
      <c r="W170" s="276">
        <v>2.9540000000000002</v>
      </c>
      <c r="X170" s="276">
        <v>2.8180000000000001</v>
      </c>
      <c r="Y170" s="276">
        <v>2.6720000000000002</v>
      </c>
      <c r="Z170" s="276">
        <v>2.532</v>
      </c>
      <c r="AA170" s="276">
        <v>2.4119999999999999</v>
      </c>
      <c r="AB170" s="276">
        <v>2.3250000000000002</v>
      </c>
      <c r="AC170" s="276">
        <v>2.16</v>
      </c>
      <c r="AD170" s="276">
        <v>2.02</v>
      </c>
      <c r="AE170" s="276">
        <v>1.99</v>
      </c>
      <c r="AF170" s="276">
        <v>2.0499999999999998</v>
      </c>
      <c r="AG170" s="276">
        <v>2.14</v>
      </c>
      <c r="AH170" s="276">
        <v>2.23</v>
      </c>
      <c r="AI170" s="276">
        <v>2.3199999999999998</v>
      </c>
      <c r="AJ170" s="276">
        <v>2.2999999999999998</v>
      </c>
      <c r="AK170" s="276">
        <v>2.37</v>
      </c>
      <c r="AL170" s="276">
        <v>2.21</v>
      </c>
      <c r="AM170" s="276">
        <v>2.25</v>
      </c>
      <c r="AN170" s="276">
        <v>2.14</v>
      </c>
      <c r="AO170" s="276">
        <v>2.12</v>
      </c>
      <c r="AP170" s="276">
        <v>2.04</v>
      </c>
      <c r="AQ170" s="276">
        <v>1.97</v>
      </c>
      <c r="AR170" s="276">
        <v>2.0499999999999998</v>
      </c>
      <c r="AS170" s="276">
        <v>1.99</v>
      </c>
      <c r="AT170" s="276">
        <v>1.91</v>
      </c>
      <c r="AU170" s="276">
        <v>1.94</v>
      </c>
      <c r="AV170" s="276">
        <v>1.87</v>
      </c>
      <c r="AW170" s="276">
        <v>1.92</v>
      </c>
      <c r="AX170" s="276">
        <v>1.88</v>
      </c>
      <c r="AY170" s="276">
        <v>1.77</v>
      </c>
      <c r="AZ170" s="276">
        <v>1.74</v>
      </c>
      <c r="BA170" s="276">
        <v>1.67</v>
      </c>
      <c r="BB170" s="276">
        <v>1.59</v>
      </c>
      <c r="BC170" s="276">
        <v>1.57</v>
      </c>
      <c r="BD170" s="276">
        <v>1.55</v>
      </c>
      <c r="BE170" s="276">
        <v>1.54</v>
      </c>
      <c r="BF170" s="276">
        <v>1.44</v>
      </c>
      <c r="BG170" s="276">
        <v>1.43</v>
      </c>
      <c r="BH170" s="276">
        <v>1.36</v>
      </c>
    </row>
    <row r="171" spans="1:60" ht="15" x14ac:dyDescent="0.25">
      <c r="A171" s="276" t="s">
        <v>392</v>
      </c>
      <c r="B171" s="276" t="s">
        <v>393</v>
      </c>
      <c r="C171" s="276" t="s">
        <v>579</v>
      </c>
      <c r="D171" s="276" t="s">
        <v>580</v>
      </c>
      <c r="E171" s="276">
        <v>6.94</v>
      </c>
      <c r="F171" s="276">
        <v>6.9640000000000004</v>
      </c>
      <c r="G171" s="276">
        <v>6.9909999999999997</v>
      </c>
      <c r="H171" s="276">
        <v>7.0229999999999997</v>
      </c>
      <c r="I171" s="276">
        <v>7.0579999999999998</v>
      </c>
      <c r="J171" s="276">
        <v>7.0960000000000001</v>
      </c>
      <c r="K171" s="276">
        <v>7.1369999999999996</v>
      </c>
      <c r="L171" s="276">
        <v>7.1790000000000003</v>
      </c>
      <c r="M171" s="276">
        <v>7.2210000000000001</v>
      </c>
      <c r="N171" s="276">
        <v>7.2619999999999996</v>
      </c>
      <c r="O171" s="276">
        <v>7.3029999999999999</v>
      </c>
      <c r="P171" s="276">
        <v>7.3449999999999998</v>
      </c>
      <c r="Q171" s="276">
        <v>7.3890000000000002</v>
      </c>
      <c r="R171" s="276">
        <v>7.4320000000000004</v>
      </c>
      <c r="S171" s="276">
        <v>7.476</v>
      </c>
      <c r="T171" s="276">
        <v>7.5170000000000003</v>
      </c>
      <c r="U171" s="276">
        <v>7.556</v>
      </c>
      <c r="V171" s="276">
        <v>7.59</v>
      </c>
      <c r="W171" s="276">
        <v>7.6180000000000003</v>
      </c>
      <c r="X171" s="276">
        <v>7.6360000000000001</v>
      </c>
      <c r="Y171" s="276">
        <v>7.6429999999999998</v>
      </c>
      <c r="Z171" s="276">
        <v>7.6369999999999996</v>
      </c>
      <c r="AA171" s="276">
        <v>7.6180000000000003</v>
      </c>
      <c r="AB171" s="276">
        <v>7.585</v>
      </c>
      <c r="AC171" s="276">
        <v>7.5380000000000003</v>
      </c>
      <c r="AD171" s="276">
        <v>7.4740000000000002</v>
      </c>
      <c r="AE171" s="276">
        <v>7.3920000000000003</v>
      </c>
      <c r="AF171" s="276">
        <v>7.2910000000000004</v>
      </c>
      <c r="AG171" s="276">
        <v>7.1760000000000002</v>
      </c>
      <c r="AH171" s="276">
        <v>7.0510000000000002</v>
      </c>
      <c r="AI171" s="276">
        <v>6.9219999999999997</v>
      </c>
      <c r="AJ171" s="276">
        <v>6.798</v>
      </c>
      <c r="AK171" s="276">
        <v>6.6829999999999998</v>
      </c>
      <c r="AL171" s="276">
        <v>6.5819999999999999</v>
      </c>
      <c r="AM171" s="276">
        <v>6.4950000000000001</v>
      </c>
      <c r="AN171" s="276">
        <v>6.4240000000000004</v>
      </c>
      <c r="AO171" s="276">
        <v>6.3639999999999999</v>
      </c>
      <c r="AP171" s="276">
        <v>6.31</v>
      </c>
      <c r="AQ171" s="276">
        <v>6.2569999999999997</v>
      </c>
      <c r="AR171" s="276">
        <v>6.2030000000000003</v>
      </c>
      <c r="AS171" s="276">
        <v>6.149</v>
      </c>
      <c r="AT171" s="276">
        <v>6.0970000000000004</v>
      </c>
      <c r="AU171" s="276">
        <v>6.0490000000000004</v>
      </c>
      <c r="AV171" s="276">
        <v>6.0030000000000001</v>
      </c>
      <c r="AW171" s="276">
        <v>5.9580000000000002</v>
      </c>
      <c r="AX171" s="276">
        <v>5.9029999999999996</v>
      </c>
      <c r="AY171" s="276">
        <v>5.83</v>
      </c>
      <c r="AZ171" s="276">
        <v>5.7329999999999997</v>
      </c>
      <c r="BA171" s="276">
        <v>5.6109999999999998</v>
      </c>
      <c r="BB171" s="276">
        <v>5.4669999999999996</v>
      </c>
      <c r="BC171" s="276">
        <v>5.3079999999999998</v>
      </c>
      <c r="BD171" s="276">
        <v>5.1459999999999999</v>
      </c>
      <c r="BE171" s="276">
        <v>4.992</v>
      </c>
      <c r="BF171" s="276">
        <v>4.8559999999999999</v>
      </c>
      <c r="BG171" s="276">
        <v>4.74</v>
      </c>
      <c r="BH171" s="276">
        <v>4.6459999999999999</v>
      </c>
    </row>
    <row r="172" spans="1:60" ht="15" x14ac:dyDescent="0.25">
      <c r="A172" s="276" t="s">
        <v>394</v>
      </c>
      <c r="B172" s="276" t="s">
        <v>395</v>
      </c>
      <c r="C172" s="276" t="s">
        <v>579</v>
      </c>
      <c r="D172" s="276" t="s">
        <v>580</v>
      </c>
      <c r="E172" s="276">
        <v>6.45</v>
      </c>
      <c r="F172" s="276">
        <v>6.42</v>
      </c>
      <c r="G172" s="276">
        <v>6.3529999999999998</v>
      </c>
      <c r="H172" s="276">
        <v>6.2460000000000004</v>
      </c>
      <c r="I172" s="276">
        <v>6.1</v>
      </c>
      <c r="J172" s="276">
        <v>5.923</v>
      </c>
      <c r="K172" s="276">
        <v>5.7279999999999998</v>
      </c>
      <c r="L172" s="276">
        <v>5.5289999999999999</v>
      </c>
      <c r="M172" s="276">
        <v>5.34</v>
      </c>
      <c r="N172" s="276">
        <v>5.1669999999999998</v>
      </c>
      <c r="O172" s="276">
        <v>5.0140000000000002</v>
      </c>
      <c r="P172" s="276">
        <v>4.88</v>
      </c>
      <c r="Q172" s="276">
        <v>4.7569999999999997</v>
      </c>
      <c r="R172" s="276">
        <v>4.6399999999999997</v>
      </c>
      <c r="S172" s="276">
        <v>4.5279999999999996</v>
      </c>
      <c r="T172" s="276">
        <v>4.4249999999999998</v>
      </c>
      <c r="U172" s="276">
        <v>4.3310000000000004</v>
      </c>
      <c r="V172" s="276">
        <v>4.2489999999999997</v>
      </c>
      <c r="W172" s="276">
        <v>4.1790000000000003</v>
      </c>
      <c r="X172" s="276">
        <v>4.12</v>
      </c>
      <c r="Y172" s="276">
        <v>4.0679999999999996</v>
      </c>
      <c r="Z172" s="276">
        <v>4.0209999999999999</v>
      </c>
      <c r="AA172" s="276">
        <v>3.9740000000000002</v>
      </c>
      <c r="AB172" s="276">
        <v>3.9249999999999998</v>
      </c>
      <c r="AC172" s="276">
        <v>3.8719999999999999</v>
      </c>
      <c r="AD172" s="276">
        <v>3.8159999999999998</v>
      </c>
      <c r="AE172" s="276">
        <v>3.7589999999999999</v>
      </c>
      <c r="AF172" s="276">
        <v>3.7029999999999998</v>
      </c>
      <c r="AG172" s="276">
        <v>3.65</v>
      </c>
      <c r="AH172" s="276">
        <v>3.6</v>
      </c>
      <c r="AI172" s="276">
        <v>3.5539999999999998</v>
      </c>
      <c r="AJ172" s="276">
        <v>3.51</v>
      </c>
      <c r="AK172" s="276">
        <v>3.4660000000000002</v>
      </c>
      <c r="AL172" s="276">
        <v>3.4220000000000002</v>
      </c>
      <c r="AM172" s="276">
        <v>3.3719999999999999</v>
      </c>
      <c r="AN172" s="276">
        <v>3.3130000000000002</v>
      </c>
      <c r="AO172" s="276">
        <v>3.238</v>
      </c>
      <c r="AP172" s="276">
        <v>3.145</v>
      </c>
      <c r="AQ172" s="276">
        <v>3.036</v>
      </c>
      <c r="AR172" s="276">
        <v>2.9129999999999998</v>
      </c>
      <c r="AS172" s="276">
        <v>2.7839999999999998</v>
      </c>
      <c r="AT172" s="276">
        <v>2.657</v>
      </c>
      <c r="AU172" s="276">
        <v>2.5390000000000001</v>
      </c>
      <c r="AV172" s="276">
        <v>2.4380000000000002</v>
      </c>
      <c r="AW172" s="276">
        <v>2.355</v>
      </c>
      <c r="AX172" s="276">
        <v>2.2930000000000001</v>
      </c>
      <c r="AY172" s="276">
        <v>2.2490000000000001</v>
      </c>
      <c r="AZ172" s="276">
        <v>2.2170000000000001</v>
      </c>
      <c r="BA172" s="276">
        <v>2.1909999999999998</v>
      </c>
      <c r="BB172" s="276">
        <v>2.169</v>
      </c>
      <c r="BC172" s="276">
        <v>2.149</v>
      </c>
      <c r="BD172" s="276">
        <v>2.129</v>
      </c>
      <c r="BE172" s="276">
        <v>2.11</v>
      </c>
      <c r="BF172" s="276">
        <v>2.0920000000000001</v>
      </c>
      <c r="BG172" s="276">
        <v>2.0739999999999998</v>
      </c>
      <c r="BH172" s="276">
        <v>2.056</v>
      </c>
    </row>
    <row r="173" spans="1:60" ht="15" x14ac:dyDescent="0.25">
      <c r="A173" s="276" t="s">
        <v>396</v>
      </c>
      <c r="B173" s="276" t="s">
        <v>397</v>
      </c>
      <c r="C173" s="276" t="s">
        <v>579</v>
      </c>
      <c r="D173" s="276" t="s">
        <v>580</v>
      </c>
      <c r="E173" s="276">
        <v>3.668391139021455</v>
      </c>
      <c r="F173" s="276">
        <v>3.6322436238743467</v>
      </c>
      <c r="G173" s="276">
        <v>3.4813235993841047</v>
      </c>
      <c r="H173" s="276">
        <v>3.3457097544889978</v>
      </c>
      <c r="I173" s="276">
        <v>3.2147789492787453</v>
      </c>
      <c r="J173" s="276">
        <v>2.9319156850698378</v>
      </c>
      <c r="K173" s="276">
        <v>2.7236417171853566</v>
      </c>
      <c r="L173" s="276">
        <v>2.5551450566269494</v>
      </c>
      <c r="M173" s="276">
        <v>2.4565150666589655</v>
      </c>
      <c r="N173" s="276">
        <v>2.4442221156495831</v>
      </c>
      <c r="O173" s="276">
        <v>2.4584801515525636</v>
      </c>
      <c r="P173" s="276">
        <v>2.253819570477023</v>
      </c>
      <c r="Q173" s="276">
        <v>2.007057479691575</v>
      </c>
      <c r="R173" s="276">
        <v>1.8800871959678049</v>
      </c>
      <c r="S173" s="276">
        <v>1.8351994446426358</v>
      </c>
      <c r="T173" s="276">
        <v>1.7790344859283282</v>
      </c>
      <c r="U173" s="276">
        <v>1.7438601258261273</v>
      </c>
      <c r="V173" s="276">
        <v>1.789189660502132</v>
      </c>
      <c r="W173" s="276">
        <v>1.7608109875366094</v>
      </c>
      <c r="X173" s="276">
        <v>1.8025268271048669</v>
      </c>
      <c r="Y173" s="276">
        <v>1.8293857285396613</v>
      </c>
      <c r="Z173" s="276">
        <v>1.8005990530540414</v>
      </c>
      <c r="AA173" s="276">
        <v>1.8134953906299889</v>
      </c>
      <c r="AB173" s="276">
        <v>1.7868976811696762</v>
      </c>
      <c r="AC173" s="276">
        <v>1.7906092615291578</v>
      </c>
      <c r="AD173" s="276">
        <v>1.8263678199396767</v>
      </c>
      <c r="AE173" s="276">
        <v>1.8210252833208203</v>
      </c>
      <c r="AF173" s="276">
        <v>1.8524668582168711</v>
      </c>
      <c r="AG173" s="276">
        <v>1.9080784101202635</v>
      </c>
      <c r="AH173" s="276">
        <v>1.9889193655304342</v>
      </c>
      <c r="AI173" s="276">
        <v>2.0551252296477087</v>
      </c>
      <c r="AJ173" s="276">
        <v>2.025128996218263</v>
      </c>
      <c r="AK173" s="276">
        <v>2.0114215550823498</v>
      </c>
      <c r="AL173" s="276">
        <v>1.9866981846367018</v>
      </c>
      <c r="AM173" s="276">
        <v>1.9675114126618867</v>
      </c>
      <c r="AN173" s="276">
        <v>1.9434308392258228</v>
      </c>
      <c r="AO173" s="276">
        <v>1.9368970678903872</v>
      </c>
      <c r="AP173" s="276">
        <v>1.9282137515845019</v>
      </c>
      <c r="AQ173" s="276">
        <v>1.9514899520994355</v>
      </c>
      <c r="AR173" s="276">
        <v>1.9572702045604087</v>
      </c>
      <c r="AS173" s="276">
        <v>1.9989989260676619</v>
      </c>
      <c r="AT173" s="276">
        <v>1.9775784520823148</v>
      </c>
      <c r="AU173" s="276">
        <v>1.9701167678360416</v>
      </c>
      <c r="AV173" s="276">
        <v>1.9953571248154833</v>
      </c>
      <c r="AW173" s="276">
        <v>1.9989555391396487</v>
      </c>
      <c r="AX173" s="276">
        <v>2.0049449349090485</v>
      </c>
      <c r="AY173" s="276">
        <v>2.0554466591115643</v>
      </c>
      <c r="AZ173" s="276">
        <v>2.0735026760043258</v>
      </c>
      <c r="BA173" s="276">
        <v>2.0324868219004029</v>
      </c>
      <c r="BB173" s="276">
        <v>1.9681890816751484</v>
      </c>
      <c r="BC173" s="276">
        <v>1.9001668370354738</v>
      </c>
      <c r="BD173" s="276">
        <v>1.8656971880441433</v>
      </c>
      <c r="BE173" s="276">
        <v>1.853542138342716</v>
      </c>
      <c r="BF173" s="276">
        <v>1.8301187509972532</v>
      </c>
      <c r="BG173" s="276">
        <v>1.8359511976901155</v>
      </c>
      <c r="BH173" s="276">
        <v>1.8184858175012453</v>
      </c>
    </row>
    <row r="174" spans="1:60" ht="15" x14ac:dyDescent="0.25">
      <c r="A174" s="276" t="s">
        <v>398</v>
      </c>
      <c r="B174" s="276" t="s">
        <v>399</v>
      </c>
      <c r="C174" s="276" t="s">
        <v>579</v>
      </c>
      <c r="D174" s="276" t="s">
        <v>580</v>
      </c>
      <c r="E174" s="276">
        <v>6.149</v>
      </c>
      <c r="F174" s="276">
        <v>6.1669999999999998</v>
      </c>
      <c r="G174" s="276">
        <v>6.1840000000000002</v>
      </c>
      <c r="H174" s="276">
        <v>6.1989999999999998</v>
      </c>
      <c r="I174" s="276">
        <v>6.2160000000000002</v>
      </c>
      <c r="J174" s="276">
        <v>6.2359999999999998</v>
      </c>
      <c r="K174" s="276">
        <v>6.2629999999999999</v>
      </c>
      <c r="L174" s="276">
        <v>6.3010000000000002</v>
      </c>
      <c r="M174" s="276">
        <v>6.3470000000000004</v>
      </c>
      <c r="N174" s="276">
        <v>6.4009999999999998</v>
      </c>
      <c r="O174" s="276">
        <v>6.4589999999999996</v>
      </c>
      <c r="P174" s="276">
        <v>6.5170000000000003</v>
      </c>
      <c r="Q174" s="276">
        <v>6.57</v>
      </c>
      <c r="R174" s="276">
        <v>6.6130000000000004</v>
      </c>
      <c r="S174" s="276">
        <v>6.6420000000000003</v>
      </c>
      <c r="T174" s="276">
        <v>6.6539999999999999</v>
      </c>
      <c r="U174" s="276">
        <v>6.6470000000000002</v>
      </c>
      <c r="V174" s="276">
        <v>6.6219999999999999</v>
      </c>
      <c r="W174" s="276">
        <v>6.5810000000000004</v>
      </c>
      <c r="X174" s="276">
        <v>6.524</v>
      </c>
      <c r="Y174" s="276">
        <v>6.4509999999999996</v>
      </c>
      <c r="Z174" s="276">
        <v>6.3620000000000001</v>
      </c>
      <c r="AA174" s="276">
        <v>6.2590000000000003</v>
      </c>
      <c r="AB174" s="276">
        <v>6.1449999999999996</v>
      </c>
      <c r="AC174" s="276">
        <v>6.0220000000000002</v>
      </c>
      <c r="AD174" s="276">
        <v>5.8929999999999998</v>
      </c>
      <c r="AE174" s="276">
        <v>5.76</v>
      </c>
      <c r="AF174" s="276">
        <v>5.625</v>
      </c>
      <c r="AG174" s="276">
        <v>5.4909999999999997</v>
      </c>
      <c r="AH174" s="276">
        <v>5.3579999999999997</v>
      </c>
      <c r="AI174" s="276">
        <v>5.2270000000000003</v>
      </c>
      <c r="AJ174" s="276">
        <v>5.0979999999999999</v>
      </c>
      <c r="AK174" s="276">
        <v>4.97</v>
      </c>
      <c r="AL174" s="276">
        <v>4.8419999999999996</v>
      </c>
      <c r="AM174" s="276">
        <v>4.7149999999999999</v>
      </c>
      <c r="AN174" s="276">
        <v>4.5890000000000004</v>
      </c>
      <c r="AO174" s="276">
        <v>4.4660000000000002</v>
      </c>
      <c r="AP174" s="276">
        <v>4.3449999999999998</v>
      </c>
      <c r="AQ174" s="276">
        <v>4.2290000000000001</v>
      </c>
      <c r="AR174" s="276">
        <v>4.1189999999999998</v>
      </c>
      <c r="AS174" s="276">
        <v>4.0179999999999998</v>
      </c>
      <c r="AT174" s="276">
        <v>3.9260000000000002</v>
      </c>
      <c r="AU174" s="276">
        <v>3.8439999999999999</v>
      </c>
      <c r="AV174" s="276">
        <v>3.7730000000000001</v>
      </c>
      <c r="AW174" s="276">
        <v>3.714</v>
      </c>
      <c r="AX174" s="276">
        <v>3.6669999999999998</v>
      </c>
      <c r="AY174" s="276">
        <v>3.6349999999999998</v>
      </c>
      <c r="AZ174" s="276">
        <v>3.6160000000000001</v>
      </c>
      <c r="BA174" s="276">
        <v>3.6080000000000001</v>
      </c>
      <c r="BB174" s="276">
        <v>3.6059999999999999</v>
      </c>
      <c r="BC174" s="276">
        <v>3.605</v>
      </c>
      <c r="BD174" s="276">
        <v>3.6</v>
      </c>
      <c r="BE174" s="276">
        <v>3.5859999999999999</v>
      </c>
      <c r="BF174" s="276">
        <v>3.56</v>
      </c>
      <c r="BG174" s="276">
        <v>3.5219999999999998</v>
      </c>
      <c r="BH174" s="276">
        <v>3.4729999999999999</v>
      </c>
    </row>
    <row r="175" spans="1:60" ht="15" x14ac:dyDescent="0.25">
      <c r="A175" s="276" t="s">
        <v>400</v>
      </c>
      <c r="B175" s="276" t="s">
        <v>401</v>
      </c>
      <c r="C175" s="276" t="s">
        <v>579</v>
      </c>
      <c r="D175" s="276" t="s">
        <v>580</v>
      </c>
      <c r="E175" s="276">
        <v>6.2779999999999996</v>
      </c>
      <c r="F175" s="276">
        <v>6.1440000000000001</v>
      </c>
      <c r="G175" s="276">
        <v>6.01</v>
      </c>
      <c r="H175" s="276">
        <v>5.8733333333333304</v>
      </c>
      <c r="I175" s="276">
        <v>5.7366666666666699</v>
      </c>
      <c r="J175" s="276">
        <v>5.6</v>
      </c>
      <c r="K175" s="276">
        <v>5.3849999999999998</v>
      </c>
      <c r="L175" s="276">
        <v>5.17</v>
      </c>
      <c r="M175" s="276">
        <v>4.88</v>
      </c>
      <c r="N175" s="276">
        <v>4.59</v>
      </c>
      <c r="O175" s="276">
        <v>4.3</v>
      </c>
      <c r="P175" s="276">
        <v>4.1757142857142897</v>
      </c>
      <c r="Q175" s="276">
        <v>4.0514285714285698</v>
      </c>
      <c r="R175" s="276">
        <v>3.9271428571428602</v>
      </c>
      <c r="S175" s="276">
        <v>3.8028571428571398</v>
      </c>
      <c r="T175" s="276">
        <v>3.6785714285714302</v>
      </c>
      <c r="U175" s="276">
        <v>3.5542857142857098</v>
      </c>
      <c r="V175" s="276">
        <v>3.43</v>
      </c>
      <c r="W175" s="276">
        <v>3.4260000000000002</v>
      </c>
      <c r="X175" s="276">
        <v>3.4220000000000002</v>
      </c>
      <c r="Y175" s="276">
        <v>3.4180000000000001</v>
      </c>
      <c r="Z175" s="276">
        <v>3.64</v>
      </c>
      <c r="AA175" s="276">
        <v>3.41</v>
      </c>
      <c r="AB175" s="276">
        <v>3.33</v>
      </c>
      <c r="AC175" s="276">
        <v>3.17</v>
      </c>
      <c r="AD175" s="276">
        <v>3</v>
      </c>
      <c r="AE175" s="276">
        <v>3.17</v>
      </c>
      <c r="AF175" s="276">
        <v>3.25</v>
      </c>
      <c r="AG175" s="276">
        <v>3.1</v>
      </c>
      <c r="AH175" s="276">
        <v>2.97</v>
      </c>
      <c r="AI175" s="276">
        <v>3.19</v>
      </c>
      <c r="AJ175" s="276">
        <v>3.15</v>
      </c>
      <c r="AK175" s="276">
        <v>2.99</v>
      </c>
      <c r="AL175" s="276">
        <v>2.86</v>
      </c>
      <c r="AM175" s="276">
        <v>2.7</v>
      </c>
      <c r="AN175" s="276">
        <v>2.59</v>
      </c>
      <c r="AO175" s="276">
        <v>2.65</v>
      </c>
      <c r="AP175" s="276">
        <v>2.67</v>
      </c>
      <c r="AQ175" s="276">
        <v>2.5499999999999998</v>
      </c>
      <c r="AR175" s="276">
        <v>2.48</v>
      </c>
      <c r="AS175" s="276">
        <v>2.59</v>
      </c>
      <c r="AT175" s="276">
        <v>2.4300000000000002</v>
      </c>
      <c r="AU175" s="276">
        <v>2.33</v>
      </c>
      <c r="AV175" s="276">
        <v>2.27</v>
      </c>
      <c r="AW175" s="276">
        <v>2.1800000000000002</v>
      </c>
      <c r="AX175" s="276">
        <v>2.2000000000000002</v>
      </c>
      <c r="AY175" s="276">
        <v>2.29</v>
      </c>
      <c r="AZ175" s="276">
        <v>2.2000000000000002</v>
      </c>
      <c r="BA175" s="276">
        <v>2.2000000000000002</v>
      </c>
      <c r="BB175" s="276">
        <v>2.2000000000000002</v>
      </c>
      <c r="BC175" s="276">
        <v>2.17</v>
      </c>
      <c r="BD175" s="276">
        <v>2.15</v>
      </c>
      <c r="BE175" s="276">
        <v>2.2799999999999998</v>
      </c>
      <c r="BF175" s="276">
        <v>2.2599999999999998</v>
      </c>
      <c r="BG175" s="276">
        <v>2.2400000000000002</v>
      </c>
      <c r="BH175" s="276">
        <v>2.2200000000000002</v>
      </c>
    </row>
    <row r="176" spans="1:60" ht="15" x14ac:dyDescent="0.25">
      <c r="A176" s="276" t="s">
        <v>402</v>
      </c>
      <c r="B176" s="276" t="s">
        <v>403</v>
      </c>
      <c r="C176" s="276" t="s">
        <v>579</v>
      </c>
      <c r="D176" s="276" t="s">
        <v>580</v>
      </c>
      <c r="E176" s="276">
        <v>7.4539999999999997</v>
      </c>
      <c r="F176" s="276">
        <v>7.4729999999999999</v>
      </c>
      <c r="G176" s="276">
        <v>7.49</v>
      </c>
      <c r="H176" s="276">
        <v>7.5049999999999999</v>
      </c>
      <c r="I176" s="276">
        <v>7.5179999999999998</v>
      </c>
      <c r="J176" s="276">
        <v>7.5289999999999999</v>
      </c>
      <c r="K176" s="276">
        <v>7.5369999999999999</v>
      </c>
      <c r="L176" s="276">
        <v>7.5439999999999996</v>
      </c>
      <c r="M176" s="276">
        <v>7.5510000000000002</v>
      </c>
      <c r="N176" s="276">
        <v>7.5579999999999998</v>
      </c>
      <c r="O176" s="276">
        <v>7.5670000000000002</v>
      </c>
      <c r="P176" s="276">
        <v>7.58</v>
      </c>
      <c r="Q176" s="276">
        <v>7.5960000000000001</v>
      </c>
      <c r="R176" s="276">
        <v>7.6159999999999997</v>
      </c>
      <c r="S176" s="276">
        <v>7.64</v>
      </c>
      <c r="T176" s="276">
        <v>7.6680000000000001</v>
      </c>
      <c r="U176" s="276">
        <v>7.7009999999999996</v>
      </c>
      <c r="V176" s="276">
        <v>7.7380000000000004</v>
      </c>
      <c r="W176" s="276">
        <v>7.7750000000000004</v>
      </c>
      <c r="X176" s="276">
        <v>7.8120000000000003</v>
      </c>
      <c r="Y176" s="276">
        <v>7.8440000000000003</v>
      </c>
      <c r="Z176" s="276">
        <v>7.8680000000000003</v>
      </c>
      <c r="AA176" s="276">
        <v>7.8819999999999997</v>
      </c>
      <c r="AB176" s="276">
        <v>7.8860000000000001</v>
      </c>
      <c r="AC176" s="276">
        <v>7.88</v>
      </c>
      <c r="AD176" s="276">
        <v>7.8650000000000002</v>
      </c>
      <c r="AE176" s="276">
        <v>7.8449999999999998</v>
      </c>
      <c r="AF176" s="276">
        <v>7.8239999999999998</v>
      </c>
      <c r="AG176" s="276">
        <v>7.8029999999999999</v>
      </c>
      <c r="AH176" s="276">
        <v>7.7859999999999996</v>
      </c>
      <c r="AI176" s="276">
        <v>7.7720000000000002</v>
      </c>
      <c r="AJ176" s="276">
        <v>7.7610000000000001</v>
      </c>
      <c r="AK176" s="276">
        <v>7.7519999999999998</v>
      </c>
      <c r="AL176" s="276">
        <v>7.7430000000000003</v>
      </c>
      <c r="AM176" s="276">
        <v>7.734</v>
      </c>
      <c r="AN176" s="276">
        <v>7.7249999999999996</v>
      </c>
      <c r="AO176" s="276">
        <v>7.7160000000000002</v>
      </c>
      <c r="AP176" s="276">
        <v>7.7069999999999999</v>
      </c>
      <c r="AQ176" s="276">
        <v>7.6980000000000004</v>
      </c>
      <c r="AR176" s="276">
        <v>7.6890000000000001</v>
      </c>
      <c r="AS176" s="276">
        <v>7.6790000000000003</v>
      </c>
      <c r="AT176" s="276">
        <v>7.6680000000000001</v>
      </c>
      <c r="AU176" s="276">
        <v>7.6559999999999997</v>
      </c>
      <c r="AV176" s="276">
        <v>7.6420000000000003</v>
      </c>
      <c r="AW176" s="276">
        <v>7.6260000000000003</v>
      </c>
      <c r="AX176" s="276">
        <v>7.6079999999999997</v>
      </c>
      <c r="AY176" s="276">
        <v>7.5880000000000001</v>
      </c>
      <c r="AZ176" s="276">
        <v>7.5659999999999998</v>
      </c>
      <c r="BA176" s="276">
        <v>7.5419999999999998</v>
      </c>
      <c r="BB176" s="276">
        <v>7.5149999999999997</v>
      </c>
      <c r="BC176" s="276">
        <v>7.4870000000000001</v>
      </c>
      <c r="BD176" s="276">
        <v>7.4550000000000001</v>
      </c>
      <c r="BE176" s="276">
        <v>7.42</v>
      </c>
      <c r="BF176" s="276">
        <v>7.3810000000000002</v>
      </c>
      <c r="BG176" s="276">
        <v>7.3380000000000001</v>
      </c>
      <c r="BH176" s="276">
        <v>7.29</v>
      </c>
    </row>
    <row r="177" spans="1:60" ht="15" x14ac:dyDescent="0.25">
      <c r="A177" s="276" t="s">
        <v>404</v>
      </c>
      <c r="B177" s="276" t="s">
        <v>405</v>
      </c>
      <c r="C177" s="276" t="s">
        <v>579</v>
      </c>
      <c r="D177" s="276" t="s">
        <v>580</v>
      </c>
      <c r="E177" s="276">
        <v>6.3540000000000001</v>
      </c>
      <c r="F177" s="276">
        <v>6.351</v>
      </c>
      <c r="G177" s="276">
        <v>6.3460000000000001</v>
      </c>
      <c r="H177" s="276">
        <v>6.3410000000000002</v>
      </c>
      <c r="I177" s="276">
        <v>6.3360000000000003</v>
      </c>
      <c r="J177" s="276">
        <v>6.335</v>
      </c>
      <c r="K177" s="276">
        <v>6.3419999999999996</v>
      </c>
      <c r="L177" s="276">
        <v>6.359</v>
      </c>
      <c r="M177" s="276">
        <v>6.3869999999999996</v>
      </c>
      <c r="N177" s="276">
        <v>6.4249999999999998</v>
      </c>
      <c r="O177" s="276">
        <v>6.4710000000000001</v>
      </c>
      <c r="P177" s="276">
        <v>6.5220000000000002</v>
      </c>
      <c r="Q177" s="276">
        <v>6.5750000000000002</v>
      </c>
      <c r="R177" s="276">
        <v>6.625</v>
      </c>
      <c r="S177" s="276">
        <v>6.6689999999999996</v>
      </c>
      <c r="T177" s="276">
        <v>6.7060000000000004</v>
      </c>
      <c r="U177" s="276">
        <v>6.7350000000000003</v>
      </c>
      <c r="V177" s="276">
        <v>6.7569999999999997</v>
      </c>
      <c r="W177" s="276">
        <v>6.7720000000000002</v>
      </c>
      <c r="X177" s="276">
        <v>6.7809999999999997</v>
      </c>
      <c r="Y177" s="276">
        <v>6.7830000000000004</v>
      </c>
      <c r="Z177" s="276">
        <v>6.7789999999999999</v>
      </c>
      <c r="AA177" s="276">
        <v>6.7670000000000003</v>
      </c>
      <c r="AB177" s="276">
        <v>6.7489999999999997</v>
      </c>
      <c r="AC177" s="276">
        <v>6.726</v>
      </c>
      <c r="AD177" s="276">
        <v>6.6980000000000004</v>
      </c>
      <c r="AE177" s="276">
        <v>6.6639999999999997</v>
      </c>
      <c r="AF177" s="276">
        <v>6.625</v>
      </c>
      <c r="AG177" s="276">
        <v>6.5819999999999999</v>
      </c>
      <c r="AH177" s="276">
        <v>6.5369999999999999</v>
      </c>
      <c r="AI177" s="276">
        <v>6.49</v>
      </c>
      <c r="AJ177" s="276">
        <v>6.4429999999999996</v>
      </c>
      <c r="AK177" s="276">
        <v>6.3949999999999996</v>
      </c>
      <c r="AL177" s="276">
        <v>6.3479999999999999</v>
      </c>
      <c r="AM177" s="276">
        <v>6.3029999999999999</v>
      </c>
      <c r="AN177" s="276">
        <v>6.2619999999999996</v>
      </c>
      <c r="AO177" s="276">
        <v>6.2240000000000002</v>
      </c>
      <c r="AP177" s="276">
        <v>6.19</v>
      </c>
      <c r="AQ177" s="276">
        <v>6.1589999999999998</v>
      </c>
      <c r="AR177" s="276">
        <v>6.1310000000000002</v>
      </c>
      <c r="AS177" s="276">
        <v>6.1059999999999999</v>
      </c>
      <c r="AT177" s="276">
        <v>6.0830000000000002</v>
      </c>
      <c r="AU177" s="276">
        <v>6.06</v>
      </c>
      <c r="AV177" s="276">
        <v>6.0359999999999996</v>
      </c>
      <c r="AW177" s="276">
        <v>6.0110000000000001</v>
      </c>
      <c r="AX177" s="276">
        <v>5.9850000000000003</v>
      </c>
      <c r="AY177" s="276">
        <v>5.9580000000000002</v>
      </c>
      <c r="AZ177" s="276">
        <v>5.93</v>
      </c>
      <c r="BA177" s="276">
        <v>5.9020000000000001</v>
      </c>
      <c r="BB177" s="276">
        <v>5.8719999999999999</v>
      </c>
      <c r="BC177" s="276">
        <v>5.8390000000000004</v>
      </c>
      <c r="BD177" s="276">
        <v>5.8019999999999996</v>
      </c>
      <c r="BE177" s="276">
        <v>5.758</v>
      </c>
      <c r="BF177" s="276">
        <v>5.7089999999999996</v>
      </c>
      <c r="BG177" s="276">
        <v>5.6529999999999996</v>
      </c>
      <c r="BH177" s="276">
        <v>5.5910000000000002</v>
      </c>
    </row>
    <row r="178" spans="1:60" ht="15" x14ac:dyDescent="0.25">
      <c r="A178" s="276" t="s">
        <v>406</v>
      </c>
      <c r="B178" s="276" t="s">
        <v>407</v>
      </c>
      <c r="C178" s="276" t="s">
        <v>579</v>
      </c>
      <c r="D178" s="276" t="s">
        <v>580</v>
      </c>
      <c r="E178" s="276">
        <v>7.3360000000000003</v>
      </c>
      <c r="F178" s="276">
        <v>7.2569999999999997</v>
      </c>
      <c r="G178" s="276">
        <v>7.1790000000000003</v>
      </c>
      <c r="H178" s="276">
        <v>7.109</v>
      </c>
      <c r="I178" s="276">
        <v>7.0519999999999996</v>
      </c>
      <c r="J178" s="276">
        <v>7.01</v>
      </c>
      <c r="K178" s="276">
        <v>6.9809999999999999</v>
      </c>
      <c r="L178" s="276">
        <v>6.9610000000000003</v>
      </c>
      <c r="M178" s="276">
        <v>6.9409999999999998</v>
      </c>
      <c r="N178" s="276">
        <v>6.9189999999999996</v>
      </c>
      <c r="O178" s="276">
        <v>6.8920000000000003</v>
      </c>
      <c r="P178" s="276">
        <v>6.8550000000000004</v>
      </c>
      <c r="Q178" s="276">
        <v>6.8070000000000004</v>
      </c>
      <c r="R178" s="276">
        <v>6.7480000000000002</v>
      </c>
      <c r="S178" s="276">
        <v>6.6779999999999999</v>
      </c>
      <c r="T178" s="276">
        <v>6.5970000000000004</v>
      </c>
      <c r="U178" s="276">
        <v>6.51</v>
      </c>
      <c r="V178" s="276">
        <v>6.42</v>
      </c>
      <c r="W178" s="276">
        <v>6.327</v>
      </c>
      <c r="X178" s="276">
        <v>6.2320000000000002</v>
      </c>
      <c r="Y178" s="276">
        <v>6.1319999999999997</v>
      </c>
      <c r="Z178" s="276">
        <v>6.0220000000000002</v>
      </c>
      <c r="AA178" s="276">
        <v>5.9</v>
      </c>
      <c r="AB178" s="276">
        <v>5.7619999999999996</v>
      </c>
      <c r="AC178" s="276">
        <v>5.6109999999999998</v>
      </c>
      <c r="AD178" s="276">
        <v>5.4480000000000004</v>
      </c>
      <c r="AE178" s="276">
        <v>5.2779999999999996</v>
      </c>
      <c r="AF178" s="276">
        <v>5.1040000000000001</v>
      </c>
      <c r="AG178" s="276">
        <v>4.931</v>
      </c>
      <c r="AH178" s="276">
        <v>4.7619999999999996</v>
      </c>
      <c r="AI178" s="276">
        <v>4.5970000000000004</v>
      </c>
      <c r="AJ178" s="276">
        <v>4.4329999999999998</v>
      </c>
      <c r="AK178" s="276">
        <v>4.2699999999999996</v>
      </c>
      <c r="AL178" s="276">
        <v>4.1050000000000004</v>
      </c>
      <c r="AM178" s="276">
        <v>3.9420000000000002</v>
      </c>
      <c r="AN178" s="276">
        <v>3.78</v>
      </c>
      <c r="AO178" s="276">
        <v>3.6230000000000002</v>
      </c>
      <c r="AP178" s="276">
        <v>3.4729999999999999</v>
      </c>
      <c r="AQ178" s="276">
        <v>3.331</v>
      </c>
      <c r="AR178" s="276">
        <v>3.2010000000000001</v>
      </c>
      <c r="AS178" s="276">
        <v>3.0830000000000002</v>
      </c>
      <c r="AT178" s="276">
        <v>2.9780000000000002</v>
      </c>
      <c r="AU178" s="276">
        <v>2.887</v>
      </c>
      <c r="AV178" s="276">
        <v>2.8069999999999999</v>
      </c>
      <c r="AW178" s="276">
        <v>2.738</v>
      </c>
      <c r="AX178" s="276">
        <v>2.677</v>
      </c>
      <c r="AY178" s="276">
        <v>2.6219999999999999</v>
      </c>
      <c r="AZ178" s="276">
        <v>2.5710000000000002</v>
      </c>
      <c r="BA178" s="276">
        <v>2.5219999999999998</v>
      </c>
      <c r="BB178" s="276">
        <v>2.4750000000000001</v>
      </c>
      <c r="BC178" s="276">
        <v>2.4279999999999999</v>
      </c>
      <c r="BD178" s="276">
        <v>2.383</v>
      </c>
      <c r="BE178" s="276">
        <v>2.34</v>
      </c>
      <c r="BF178" s="276">
        <v>2.2999999999999998</v>
      </c>
      <c r="BG178" s="276">
        <v>2.2639999999999998</v>
      </c>
      <c r="BH178" s="276">
        <v>2.2309999999999999</v>
      </c>
    </row>
    <row r="179" spans="1:60" ht="15" x14ac:dyDescent="0.25">
      <c r="A179" s="276" t="s">
        <v>408</v>
      </c>
      <c r="B179" s="276" t="s">
        <v>409</v>
      </c>
      <c r="C179" s="276" t="s">
        <v>579</v>
      </c>
      <c r="D179" s="276" t="s">
        <v>580</v>
      </c>
      <c r="E179" s="276">
        <v>3.12</v>
      </c>
      <c r="F179" s="276">
        <v>3.22</v>
      </c>
      <c r="G179" s="276">
        <v>3.18</v>
      </c>
      <c r="H179" s="276">
        <v>3.19</v>
      </c>
      <c r="I179" s="276">
        <v>3.17</v>
      </c>
      <c r="J179" s="276">
        <v>3.04</v>
      </c>
      <c r="K179" s="276">
        <v>2.9</v>
      </c>
      <c r="L179" s="276">
        <v>2.81</v>
      </c>
      <c r="M179" s="276">
        <v>2.72</v>
      </c>
      <c r="N179" s="276">
        <v>2.75</v>
      </c>
      <c r="O179" s="276">
        <v>2.57</v>
      </c>
      <c r="P179" s="276">
        <v>2.36</v>
      </c>
      <c r="Q179" s="276">
        <v>2.15</v>
      </c>
      <c r="R179" s="276">
        <v>1.9</v>
      </c>
      <c r="S179" s="276">
        <v>1.77</v>
      </c>
      <c r="T179" s="276">
        <v>1.66</v>
      </c>
      <c r="U179" s="276">
        <v>1.63</v>
      </c>
      <c r="V179" s="276">
        <v>1.58</v>
      </c>
      <c r="W179" s="276">
        <v>1.58</v>
      </c>
      <c r="X179" s="276">
        <v>1.56</v>
      </c>
      <c r="Y179" s="276">
        <v>1.6</v>
      </c>
      <c r="Z179" s="276">
        <v>1.56</v>
      </c>
      <c r="AA179" s="276">
        <v>1.5</v>
      </c>
      <c r="AB179" s="276">
        <v>1.47</v>
      </c>
      <c r="AC179" s="276">
        <v>1.49</v>
      </c>
      <c r="AD179" s="276">
        <v>1.51</v>
      </c>
      <c r="AE179" s="276">
        <v>1.55</v>
      </c>
      <c r="AF179" s="276">
        <v>1.56</v>
      </c>
      <c r="AG179" s="276">
        <v>1.55</v>
      </c>
      <c r="AH179" s="276">
        <v>1.55</v>
      </c>
      <c r="AI179" s="276">
        <v>1.62</v>
      </c>
      <c r="AJ179" s="276">
        <v>1.61</v>
      </c>
      <c r="AK179" s="276">
        <v>1.59</v>
      </c>
      <c r="AL179" s="276">
        <v>1.57</v>
      </c>
      <c r="AM179" s="276">
        <v>1.57</v>
      </c>
      <c r="AN179" s="276">
        <v>1.53</v>
      </c>
      <c r="AO179" s="276">
        <v>1.53</v>
      </c>
      <c r="AP179" s="276">
        <v>1.56</v>
      </c>
      <c r="AQ179" s="276">
        <v>1.63</v>
      </c>
      <c r="AR179" s="276">
        <v>1.65</v>
      </c>
      <c r="AS179" s="276">
        <v>1.72</v>
      </c>
      <c r="AT179" s="276">
        <v>1.71</v>
      </c>
      <c r="AU179" s="276">
        <v>1.73</v>
      </c>
      <c r="AV179" s="276">
        <v>1.75</v>
      </c>
      <c r="AW179" s="276">
        <v>1.72</v>
      </c>
      <c r="AX179" s="276">
        <v>1.71</v>
      </c>
      <c r="AY179" s="276">
        <v>1.72</v>
      </c>
      <c r="AZ179" s="276">
        <v>1.72</v>
      </c>
      <c r="BA179" s="276">
        <v>1.77</v>
      </c>
      <c r="BB179" s="276">
        <v>1.79</v>
      </c>
      <c r="BC179" s="276">
        <v>1.79</v>
      </c>
      <c r="BD179" s="276">
        <v>1.76</v>
      </c>
      <c r="BE179" s="276">
        <v>1.72</v>
      </c>
      <c r="BF179" s="276">
        <v>1.68</v>
      </c>
      <c r="BG179" s="276">
        <v>1.71</v>
      </c>
      <c r="BH179" s="276">
        <v>1.71</v>
      </c>
    </row>
    <row r="180" spans="1:60" ht="15" x14ac:dyDescent="0.25">
      <c r="A180" s="276" t="s">
        <v>410</v>
      </c>
      <c r="B180" s="276" t="s">
        <v>411</v>
      </c>
      <c r="C180" s="276" t="s">
        <v>579</v>
      </c>
      <c r="D180" s="276" t="s">
        <v>580</v>
      </c>
      <c r="E180" s="276">
        <v>2.85</v>
      </c>
      <c r="F180" s="276">
        <v>2.94</v>
      </c>
      <c r="G180" s="276">
        <v>2.91</v>
      </c>
      <c r="H180" s="276">
        <v>2.93</v>
      </c>
      <c r="I180" s="276">
        <v>2.98</v>
      </c>
      <c r="J180" s="276">
        <v>2.94</v>
      </c>
      <c r="K180" s="276">
        <v>2.9</v>
      </c>
      <c r="L180" s="276">
        <v>2.81</v>
      </c>
      <c r="M180" s="276">
        <v>2.75</v>
      </c>
      <c r="N180" s="276">
        <v>2.7</v>
      </c>
      <c r="O180" s="276">
        <v>2.5</v>
      </c>
      <c r="P180" s="276">
        <v>2.4900000000000002</v>
      </c>
      <c r="Q180" s="276">
        <v>2.38</v>
      </c>
      <c r="R180" s="276">
        <v>2.23</v>
      </c>
      <c r="S180" s="276">
        <v>2.13</v>
      </c>
      <c r="T180" s="276">
        <v>1.98</v>
      </c>
      <c r="U180" s="276">
        <v>1.86</v>
      </c>
      <c r="V180" s="276">
        <v>1.75</v>
      </c>
      <c r="W180" s="276">
        <v>1.77</v>
      </c>
      <c r="X180" s="276">
        <v>1.75</v>
      </c>
      <c r="Y180" s="276">
        <v>1.72</v>
      </c>
      <c r="Z180" s="276">
        <v>1.7</v>
      </c>
      <c r="AA180" s="276">
        <v>1.71</v>
      </c>
      <c r="AB180" s="276">
        <v>1.66</v>
      </c>
      <c r="AC180" s="276">
        <v>1.66</v>
      </c>
      <c r="AD180" s="276">
        <v>1.68</v>
      </c>
      <c r="AE180" s="276">
        <v>1.71</v>
      </c>
      <c r="AF180" s="276">
        <v>1.74</v>
      </c>
      <c r="AG180" s="276">
        <v>1.84</v>
      </c>
      <c r="AH180" s="276">
        <v>1.89</v>
      </c>
      <c r="AI180" s="276">
        <v>1.93</v>
      </c>
      <c r="AJ180" s="276">
        <v>1.92</v>
      </c>
      <c r="AK180" s="276">
        <v>1.88</v>
      </c>
      <c r="AL180" s="276">
        <v>1.86</v>
      </c>
      <c r="AM180" s="276">
        <v>1.87</v>
      </c>
      <c r="AN180" s="276">
        <v>1.87</v>
      </c>
      <c r="AO180" s="276">
        <v>1.89</v>
      </c>
      <c r="AP180" s="276">
        <v>1.86</v>
      </c>
      <c r="AQ180" s="276">
        <v>1.81</v>
      </c>
      <c r="AR180" s="276">
        <v>1.85</v>
      </c>
      <c r="AS180" s="276">
        <v>1.85</v>
      </c>
      <c r="AT180" s="276">
        <v>1.78</v>
      </c>
      <c r="AU180" s="276">
        <v>1.75</v>
      </c>
      <c r="AV180" s="276">
        <v>1.8</v>
      </c>
      <c r="AW180" s="276">
        <v>1.83</v>
      </c>
      <c r="AX180" s="276">
        <v>1.84</v>
      </c>
      <c r="AY180" s="276">
        <v>1.9</v>
      </c>
      <c r="AZ180" s="276">
        <v>1.9</v>
      </c>
      <c r="BA180" s="276">
        <v>1.96</v>
      </c>
      <c r="BB180" s="276">
        <v>1.98</v>
      </c>
      <c r="BC180" s="276">
        <v>1.95</v>
      </c>
      <c r="BD180" s="276">
        <v>1.88</v>
      </c>
      <c r="BE180" s="276">
        <v>1.85</v>
      </c>
      <c r="BF180" s="276">
        <v>1.78</v>
      </c>
      <c r="BG180" s="276">
        <v>1.75</v>
      </c>
      <c r="BH180" s="276">
        <v>1.75</v>
      </c>
    </row>
    <row r="181" spans="1:60" ht="15" x14ac:dyDescent="0.25">
      <c r="A181" s="276" t="s">
        <v>412</v>
      </c>
      <c r="B181" s="276" t="s">
        <v>413</v>
      </c>
      <c r="C181" s="276" t="s">
        <v>579</v>
      </c>
      <c r="D181" s="276" t="s">
        <v>580</v>
      </c>
      <c r="E181" s="276">
        <v>5.9589999999999996</v>
      </c>
      <c r="F181" s="276">
        <v>5.96</v>
      </c>
      <c r="G181" s="276">
        <v>5.9619999999999997</v>
      </c>
      <c r="H181" s="276">
        <v>5.9640000000000004</v>
      </c>
      <c r="I181" s="276">
        <v>5.9649999999999999</v>
      </c>
      <c r="J181" s="276">
        <v>5.9660000000000002</v>
      </c>
      <c r="K181" s="276">
        <v>5.9630000000000001</v>
      </c>
      <c r="L181" s="276">
        <v>5.9580000000000002</v>
      </c>
      <c r="M181" s="276">
        <v>5.9480000000000004</v>
      </c>
      <c r="N181" s="276">
        <v>5.9340000000000002</v>
      </c>
      <c r="O181" s="276">
        <v>5.9180000000000001</v>
      </c>
      <c r="P181" s="276">
        <v>5.9009999999999998</v>
      </c>
      <c r="Q181" s="276">
        <v>5.8840000000000003</v>
      </c>
      <c r="R181" s="276">
        <v>5.8680000000000003</v>
      </c>
      <c r="S181" s="276">
        <v>5.8529999999999998</v>
      </c>
      <c r="T181" s="276">
        <v>5.8380000000000001</v>
      </c>
      <c r="U181" s="276">
        <v>5.8220000000000001</v>
      </c>
      <c r="V181" s="276">
        <v>5.8040000000000003</v>
      </c>
      <c r="W181" s="276">
        <v>5.7830000000000004</v>
      </c>
      <c r="X181" s="276">
        <v>5.7560000000000002</v>
      </c>
      <c r="Y181" s="276">
        <v>5.7249999999999996</v>
      </c>
      <c r="Z181" s="276">
        <v>5.6870000000000003</v>
      </c>
      <c r="AA181" s="276">
        <v>5.6449999999999996</v>
      </c>
      <c r="AB181" s="276">
        <v>5.5970000000000004</v>
      </c>
      <c r="AC181" s="276">
        <v>5.5460000000000003</v>
      </c>
      <c r="AD181" s="276">
        <v>5.49</v>
      </c>
      <c r="AE181" s="276">
        <v>5.431</v>
      </c>
      <c r="AF181" s="276">
        <v>5.3710000000000004</v>
      </c>
      <c r="AG181" s="276">
        <v>5.3079999999999998</v>
      </c>
      <c r="AH181" s="276">
        <v>5.242</v>
      </c>
      <c r="AI181" s="276">
        <v>5.1719999999999997</v>
      </c>
      <c r="AJ181" s="276">
        <v>5.0970000000000004</v>
      </c>
      <c r="AK181" s="276">
        <v>5.0149999999999997</v>
      </c>
      <c r="AL181" s="276">
        <v>4.9260000000000002</v>
      </c>
      <c r="AM181" s="276">
        <v>4.8280000000000003</v>
      </c>
      <c r="AN181" s="276">
        <v>4.72</v>
      </c>
      <c r="AO181" s="276">
        <v>4.5999999999999996</v>
      </c>
      <c r="AP181" s="276">
        <v>4.47</v>
      </c>
      <c r="AQ181" s="276">
        <v>4.33</v>
      </c>
      <c r="AR181" s="276">
        <v>4.1820000000000004</v>
      </c>
      <c r="AS181" s="276">
        <v>4.03</v>
      </c>
      <c r="AT181" s="276">
        <v>3.8769999999999998</v>
      </c>
      <c r="AU181" s="276">
        <v>3.7240000000000002</v>
      </c>
      <c r="AV181" s="276">
        <v>3.5750000000000002</v>
      </c>
      <c r="AW181" s="276">
        <v>3.43</v>
      </c>
      <c r="AX181" s="276">
        <v>3.29</v>
      </c>
      <c r="AY181" s="276">
        <v>3.1509999999999998</v>
      </c>
      <c r="AZ181" s="276">
        <v>3.012</v>
      </c>
      <c r="BA181" s="276">
        <v>2.8740000000000001</v>
      </c>
      <c r="BB181" s="276">
        <v>2.7370000000000001</v>
      </c>
      <c r="BC181" s="276">
        <v>2.6059999999999999</v>
      </c>
      <c r="BD181" s="276">
        <v>2.4860000000000002</v>
      </c>
      <c r="BE181" s="276">
        <v>2.38</v>
      </c>
      <c r="BF181" s="276">
        <v>2.2909999999999999</v>
      </c>
      <c r="BG181" s="276">
        <v>2.218</v>
      </c>
      <c r="BH181" s="276">
        <v>2.1619999999999999</v>
      </c>
    </row>
    <row r="182" spans="1:60" ht="15" x14ac:dyDescent="0.25">
      <c r="A182" s="276" t="s">
        <v>613</v>
      </c>
      <c r="B182" s="276" t="s">
        <v>614</v>
      </c>
      <c r="C182" s="276" t="s">
        <v>579</v>
      </c>
      <c r="D182" s="276" t="s">
        <v>580</v>
      </c>
      <c r="E182" s="276"/>
      <c r="F182" s="276"/>
      <c r="G182" s="276"/>
      <c r="H182" s="276"/>
      <c r="I182" s="276"/>
      <c r="J182" s="276"/>
      <c r="K182" s="276"/>
      <c r="L182" s="276"/>
      <c r="M182" s="276"/>
      <c r="N182" s="276"/>
      <c r="O182" s="276"/>
      <c r="P182" s="276"/>
      <c r="Q182" s="276"/>
      <c r="R182" s="276"/>
      <c r="S182" s="276"/>
      <c r="T182" s="276"/>
      <c r="U182" s="276"/>
      <c r="V182" s="276"/>
      <c r="W182" s="276"/>
      <c r="X182" s="276"/>
      <c r="Y182" s="276"/>
      <c r="Z182" s="276"/>
      <c r="AA182" s="276"/>
      <c r="AB182" s="276"/>
      <c r="AC182" s="276"/>
      <c r="AD182" s="276"/>
      <c r="AE182" s="276"/>
      <c r="AF182" s="276"/>
      <c r="AG182" s="276"/>
      <c r="AH182" s="276"/>
      <c r="AI182" s="276"/>
      <c r="AJ182" s="276"/>
      <c r="AK182" s="276"/>
      <c r="AL182" s="276"/>
      <c r="AM182" s="276"/>
      <c r="AN182" s="276"/>
      <c r="AO182" s="276"/>
      <c r="AP182" s="276"/>
      <c r="AQ182" s="276"/>
      <c r="AR182" s="276"/>
      <c r="AS182" s="276"/>
      <c r="AT182" s="276"/>
      <c r="AU182" s="276"/>
      <c r="AV182" s="276"/>
      <c r="AW182" s="276"/>
      <c r="AX182" s="276"/>
      <c r="AY182" s="276"/>
      <c r="AZ182" s="276"/>
      <c r="BA182" s="276"/>
      <c r="BB182" s="276"/>
      <c r="BC182" s="276"/>
      <c r="BD182" s="276"/>
      <c r="BE182" s="276"/>
      <c r="BF182" s="276"/>
      <c r="BG182" s="276"/>
      <c r="BH182" s="276"/>
    </row>
    <row r="183" spans="1:60" ht="15" x14ac:dyDescent="0.25">
      <c r="A183" s="276" t="s">
        <v>414</v>
      </c>
      <c r="B183" s="276" t="s">
        <v>415</v>
      </c>
      <c r="C183" s="276" t="s">
        <v>579</v>
      </c>
      <c r="D183" s="276" t="s">
        <v>580</v>
      </c>
      <c r="E183" s="276">
        <v>4.03</v>
      </c>
      <c r="F183" s="276">
        <v>3.9750000000000001</v>
      </c>
      <c r="G183" s="276">
        <v>4.1070000000000002</v>
      </c>
      <c r="H183" s="276">
        <v>3.9889999999999999</v>
      </c>
      <c r="I183" s="276">
        <v>3.7330000000000001</v>
      </c>
      <c r="J183" s="276">
        <v>3.54</v>
      </c>
      <c r="K183" s="276">
        <v>3.41</v>
      </c>
      <c r="L183" s="276">
        <v>3.3540000000000001</v>
      </c>
      <c r="M183" s="276">
        <v>3.3319999999999999</v>
      </c>
      <c r="N183" s="276">
        <v>3.2690000000000001</v>
      </c>
      <c r="O183" s="276">
        <v>3.1579999999999999</v>
      </c>
      <c r="P183" s="276">
        <v>3.194</v>
      </c>
      <c r="Q183" s="276">
        <v>3</v>
      </c>
      <c r="R183" s="276">
        <v>2.6960000000000002</v>
      </c>
      <c r="S183" s="276">
        <v>2.57</v>
      </c>
      <c r="T183" s="276">
        <v>2.331</v>
      </c>
      <c r="U183" s="276">
        <v>2.2730000000000001</v>
      </c>
      <c r="V183" s="276">
        <v>2.2290000000000001</v>
      </c>
      <c r="W183" s="276">
        <v>2.0699999999999998</v>
      </c>
      <c r="X183" s="276">
        <v>2.12</v>
      </c>
      <c r="Y183" s="276">
        <v>2.0299999999999998</v>
      </c>
      <c r="Z183" s="276">
        <v>2.0099999999999998</v>
      </c>
      <c r="AA183" s="276">
        <v>1.95</v>
      </c>
      <c r="AB183" s="276">
        <v>1.92</v>
      </c>
      <c r="AC183" s="276">
        <v>1.93</v>
      </c>
      <c r="AD183" s="276">
        <v>1.93</v>
      </c>
      <c r="AE183" s="276">
        <v>1.96</v>
      </c>
      <c r="AF183" s="276">
        <v>2.0299999999999998</v>
      </c>
      <c r="AG183" s="276">
        <v>2.1</v>
      </c>
      <c r="AH183" s="276">
        <v>2.12</v>
      </c>
      <c r="AI183" s="276">
        <v>2.1800000000000002</v>
      </c>
      <c r="AJ183" s="276">
        <v>2.16</v>
      </c>
      <c r="AK183" s="276">
        <v>2.12</v>
      </c>
      <c r="AL183" s="276">
        <v>2.0499999999999998</v>
      </c>
      <c r="AM183" s="276">
        <v>2</v>
      </c>
      <c r="AN183" s="276">
        <v>1.99</v>
      </c>
      <c r="AO183" s="276">
        <v>1.96</v>
      </c>
      <c r="AP183" s="276">
        <v>1.96</v>
      </c>
      <c r="AQ183" s="276">
        <v>1.89</v>
      </c>
      <c r="AR183" s="276">
        <v>1.97</v>
      </c>
      <c r="AS183" s="276">
        <v>1.98</v>
      </c>
      <c r="AT183" s="276">
        <v>1.97</v>
      </c>
      <c r="AU183" s="276">
        <v>1.89</v>
      </c>
      <c r="AV183" s="276">
        <v>1.93</v>
      </c>
      <c r="AW183" s="276">
        <v>1.98</v>
      </c>
      <c r="AX183" s="276">
        <v>1.97</v>
      </c>
      <c r="AY183" s="276">
        <v>2.0099999999999998</v>
      </c>
      <c r="AZ183" s="276">
        <v>2.1800000000000002</v>
      </c>
      <c r="BA183" s="276">
        <v>2.19</v>
      </c>
      <c r="BB183" s="276">
        <v>2.13</v>
      </c>
      <c r="BC183" s="276">
        <v>2.17</v>
      </c>
      <c r="BD183" s="276">
        <v>2.09</v>
      </c>
      <c r="BE183" s="276">
        <v>2.1</v>
      </c>
      <c r="BF183" s="276">
        <v>2.0099999999999998</v>
      </c>
      <c r="BG183" s="276">
        <v>1.92</v>
      </c>
      <c r="BH183" s="276">
        <v>1.99</v>
      </c>
    </row>
    <row r="184" spans="1:60" ht="15" x14ac:dyDescent="0.25">
      <c r="A184" s="276" t="s">
        <v>416</v>
      </c>
      <c r="B184" s="276" t="s">
        <v>417</v>
      </c>
      <c r="C184" s="276" t="s">
        <v>579</v>
      </c>
      <c r="D184" s="276" t="s">
        <v>580</v>
      </c>
      <c r="E184" s="276">
        <v>3.2338436746017138</v>
      </c>
      <c r="F184" s="276">
        <v>3.2402805521009639</v>
      </c>
      <c r="G184" s="276">
        <v>3.1963062988575466</v>
      </c>
      <c r="H184" s="276">
        <v>3.1782389467060335</v>
      </c>
      <c r="I184" s="276">
        <v>3.1602275895404199</v>
      </c>
      <c r="J184" s="276">
        <v>3.0698385942694135</v>
      </c>
      <c r="K184" s="276">
        <v>2.916623629539945</v>
      </c>
      <c r="L184" s="276">
        <v>2.9110422229705404</v>
      </c>
      <c r="M184" s="276">
        <v>2.8696296477661054</v>
      </c>
      <c r="N184" s="276">
        <v>2.8327442963000937</v>
      </c>
      <c r="O184" s="276">
        <v>2.8058182920123724</v>
      </c>
      <c r="P184" s="276">
        <v>2.7464128687896276</v>
      </c>
      <c r="Q184" s="276">
        <v>2.6138048395410096</v>
      </c>
      <c r="R184" s="276">
        <v>2.5296945143349756</v>
      </c>
      <c r="S184" s="276">
        <v>2.4713993007695714</v>
      </c>
      <c r="T184" s="276">
        <v>2.3768160567717787</v>
      </c>
      <c r="U184" s="276">
        <v>2.3067497087747584</v>
      </c>
      <c r="V184" s="276">
        <v>2.262859784540439</v>
      </c>
      <c r="W184" s="276">
        <v>2.2065071074395846</v>
      </c>
      <c r="X184" s="276">
        <v>2.2005422120504767</v>
      </c>
      <c r="Y184" s="276">
        <v>2.1778625595204346</v>
      </c>
      <c r="Z184" s="276">
        <v>2.1241014688681989</v>
      </c>
      <c r="AA184" s="276">
        <v>2.1035188335319597</v>
      </c>
      <c r="AB184" s="276">
        <v>2.0571365175134897</v>
      </c>
      <c r="AC184" s="276">
        <v>2.0212028887528808</v>
      </c>
      <c r="AD184" s="276">
        <v>2.0102535057130098</v>
      </c>
      <c r="AE184" s="276">
        <v>1.9824767931494374</v>
      </c>
      <c r="AF184" s="276">
        <v>1.9686079940493026</v>
      </c>
      <c r="AG184" s="276">
        <v>1.9748839520193679</v>
      </c>
      <c r="AH184" s="276">
        <v>1.9648966672750368</v>
      </c>
      <c r="AI184" s="276">
        <v>1.9764062596225216</v>
      </c>
      <c r="AJ184" s="276">
        <v>1.9504453360540175</v>
      </c>
      <c r="AK184" s="276">
        <v>1.9243886811069895</v>
      </c>
      <c r="AL184" s="276">
        <v>1.8852713911749033</v>
      </c>
      <c r="AM184" s="276">
        <v>1.8621716103646258</v>
      </c>
      <c r="AN184" s="276">
        <v>1.8242769564498105</v>
      </c>
      <c r="AO184" s="276">
        <v>1.8149484330030698</v>
      </c>
      <c r="AP184" s="276">
        <v>1.8014435182403614</v>
      </c>
      <c r="AQ184" s="276">
        <v>1.7952100610675323</v>
      </c>
      <c r="AR184" s="276">
        <v>1.7862453096232156</v>
      </c>
      <c r="AS184" s="276">
        <v>1.8069720615726002</v>
      </c>
      <c r="AT184" s="276">
        <v>1.7775394296524603</v>
      </c>
      <c r="AU184" s="276">
        <v>1.7622552379235521</v>
      </c>
      <c r="AV184" s="276">
        <v>1.7688747301619123</v>
      </c>
      <c r="AW184" s="276">
        <v>1.7742545462610431</v>
      </c>
      <c r="AX184" s="276">
        <v>1.7685803349180031</v>
      </c>
      <c r="AY184" s="276">
        <v>1.8005736258768035</v>
      </c>
      <c r="AZ184" s="276">
        <v>1.8205139841270745</v>
      </c>
      <c r="BA184" s="276">
        <v>1.8250168464464118</v>
      </c>
      <c r="BB184" s="276">
        <v>1.7980255886929128</v>
      </c>
      <c r="BC184" s="276">
        <v>1.7890405712460604</v>
      </c>
      <c r="BD184" s="276">
        <v>1.7684300793529377</v>
      </c>
      <c r="BE184" s="276">
        <v>1.7675130180792498</v>
      </c>
      <c r="BF184" s="276">
        <v>1.742440249645095</v>
      </c>
      <c r="BG184" s="276">
        <v>1.748375942610914</v>
      </c>
      <c r="BH184" s="276">
        <v>1.7484865864168462</v>
      </c>
    </row>
    <row r="185" spans="1:60" ht="15" x14ac:dyDescent="0.25">
      <c r="A185" s="276" t="s">
        <v>418</v>
      </c>
      <c r="B185" s="276" t="s">
        <v>419</v>
      </c>
      <c r="C185" s="276" t="s">
        <v>579</v>
      </c>
      <c r="D185" s="276" t="s">
        <v>580</v>
      </c>
      <c r="E185" s="276">
        <v>7.2469999999999999</v>
      </c>
      <c r="F185" s="276">
        <v>7.2480000000000002</v>
      </c>
      <c r="G185" s="276">
        <v>7.2510000000000003</v>
      </c>
      <c r="H185" s="276">
        <v>7.2560000000000002</v>
      </c>
      <c r="I185" s="276">
        <v>7.2629999999999999</v>
      </c>
      <c r="J185" s="276">
        <v>7.2709999999999999</v>
      </c>
      <c r="K185" s="276">
        <v>7.2770000000000001</v>
      </c>
      <c r="L185" s="276">
        <v>7.282</v>
      </c>
      <c r="M185" s="276">
        <v>7.2859999999999996</v>
      </c>
      <c r="N185" s="276">
        <v>7.2930000000000001</v>
      </c>
      <c r="O185" s="276">
        <v>7.3109999999999999</v>
      </c>
      <c r="P185" s="276">
        <v>7.35</v>
      </c>
      <c r="Q185" s="276">
        <v>7.4139999999999997</v>
      </c>
      <c r="R185" s="276">
        <v>7.5039999999999996</v>
      </c>
      <c r="S185" s="276">
        <v>7.617</v>
      </c>
      <c r="T185" s="276">
        <v>7.7469999999999999</v>
      </c>
      <c r="U185" s="276">
        <v>7.8849999999999998</v>
      </c>
      <c r="V185" s="276">
        <v>8.0180000000000007</v>
      </c>
      <c r="W185" s="276">
        <v>8.1370000000000005</v>
      </c>
      <c r="X185" s="276">
        <v>8.2319999999999993</v>
      </c>
      <c r="Y185" s="276">
        <v>8.2989999999999995</v>
      </c>
      <c r="Z185" s="276">
        <v>8.3379999999999992</v>
      </c>
      <c r="AA185" s="276">
        <v>8.3520000000000003</v>
      </c>
      <c r="AB185" s="276">
        <v>8.34</v>
      </c>
      <c r="AC185" s="276">
        <v>8.2989999999999995</v>
      </c>
      <c r="AD185" s="276">
        <v>8.2219999999999995</v>
      </c>
      <c r="AE185" s="276">
        <v>8.1010000000000009</v>
      </c>
      <c r="AF185" s="276">
        <v>7.9329999999999998</v>
      </c>
      <c r="AG185" s="276">
        <v>7.7190000000000003</v>
      </c>
      <c r="AH185" s="276">
        <v>7.4619999999999997</v>
      </c>
      <c r="AI185" s="276">
        <v>7.165</v>
      </c>
      <c r="AJ185" s="276">
        <v>6.8310000000000004</v>
      </c>
      <c r="AK185" s="276">
        <v>6.4720000000000004</v>
      </c>
      <c r="AL185" s="276">
        <v>6.0979999999999999</v>
      </c>
      <c r="AM185" s="276">
        <v>5.72</v>
      </c>
      <c r="AN185" s="276">
        <v>5.3460000000000001</v>
      </c>
      <c r="AO185" s="276">
        <v>4.9809999999999999</v>
      </c>
      <c r="AP185" s="276">
        <v>4.63</v>
      </c>
      <c r="AQ185" s="276">
        <v>4.2969999999999997</v>
      </c>
      <c r="AR185" s="276">
        <v>3.9889999999999999</v>
      </c>
      <c r="AS185" s="276">
        <v>3.7160000000000002</v>
      </c>
      <c r="AT185" s="276">
        <v>3.484</v>
      </c>
      <c r="AU185" s="276">
        <v>3.2930000000000001</v>
      </c>
      <c r="AV185" s="276">
        <v>3.1419999999999999</v>
      </c>
      <c r="AW185" s="276">
        <v>3.0289999999999999</v>
      </c>
      <c r="AX185" s="276">
        <v>2.952</v>
      </c>
      <c r="AY185" s="276">
        <v>2.9089999999999998</v>
      </c>
      <c r="AZ185" s="276">
        <v>2.8919999999999999</v>
      </c>
      <c r="BA185" s="276">
        <v>2.89</v>
      </c>
      <c r="BB185" s="276">
        <v>2.8969999999999998</v>
      </c>
      <c r="BC185" s="276">
        <v>2.9009999999999998</v>
      </c>
      <c r="BD185" s="276">
        <v>2.8959999999999999</v>
      </c>
      <c r="BE185" s="276">
        <v>2.8780000000000001</v>
      </c>
      <c r="BF185" s="276">
        <v>2.8460000000000001</v>
      </c>
      <c r="BG185" s="276">
        <v>2.7989999999999999</v>
      </c>
      <c r="BH185" s="276">
        <v>2.7370000000000001</v>
      </c>
    </row>
    <row r="186" spans="1:60" ht="15" x14ac:dyDescent="0.25">
      <c r="A186" s="276" t="s">
        <v>420</v>
      </c>
      <c r="B186" s="276" t="s">
        <v>421</v>
      </c>
      <c r="C186" s="276" t="s">
        <v>579</v>
      </c>
      <c r="D186" s="276" t="s">
        <v>580</v>
      </c>
      <c r="E186" s="276">
        <v>5.0630582850067158</v>
      </c>
      <c r="F186" s="276">
        <v>5.0604620319253639</v>
      </c>
      <c r="G186" s="276">
        <v>5.0643118371384608</v>
      </c>
      <c r="H186" s="276">
        <v>5.0434518155452741</v>
      </c>
      <c r="I186" s="276">
        <v>5.0357022866862637</v>
      </c>
      <c r="J186" s="276">
        <v>5.0001163508503863</v>
      </c>
      <c r="K186" s="276">
        <v>4.9726814681872149</v>
      </c>
      <c r="L186" s="276">
        <v>4.9506882437672726</v>
      </c>
      <c r="M186" s="276">
        <v>4.9429635239821437</v>
      </c>
      <c r="N186" s="276">
        <v>4.9362131862670422</v>
      </c>
      <c r="O186" s="276">
        <v>4.9242877136144632</v>
      </c>
      <c r="P186" s="276">
        <v>4.9074278148826735</v>
      </c>
      <c r="Q186" s="276">
        <v>4.8799695073493954</v>
      </c>
      <c r="R186" s="276">
        <v>4.8381972662045705</v>
      </c>
      <c r="S186" s="276">
        <v>4.8152517431622872</v>
      </c>
      <c r="T186" s="276">
        <v>4.8105154567595427</v>
      </c>
      <c r="U186" s="276">
        <v>4.7929467938484791</v>
      </c>
      <c r="V186" s="276">
        <v>4.7756058554155549</v>
      </c>
      <c r="W186" s="276">
        <v>4.7614436757120515</v>
      </c>
      <c r="X186" s="276">
        <v>4.7578973563369003</v>
      </c>
      <c r="Y186" s="276">
        <v>4.7524386269363603</v>
      </c>
      <c r="Z186" s="276">
        <v>4.740445643953981</v>
      </c>
      <c r="AA186" s="276">
        <v>4.7181069850030841</v>
      </c>
      <c r="AB186" s="276">
        <v>4.7123053410707643</v>
      </c>
      <c r="AC186" s="276">
        <v>4.6766917756510864</v>
      </c>
      <c r="AD186" s="276">
        <v>4.6280673378762573</v>
      </c>
      <c r="AE186" s="276">
        <v>4.5932788208561863</v>
      </c>
      <c r="AF186" s="276">
        <v>4.5623340115459063</v>
      </c>
      <c r="AG186" s="276">
        <v>4.5365734514732168</v>
      </c>
      <c r="AH186" s="276">
        <v>4.4910798139007726</v>
      </c>
      <c r="AI186" s="276">
        <v>4.4332913244818206</v>
      </c>
      <c r="AJ186" s="276">
        <v>4.3536864496116001</v>
      </c>
      <c r="AK186" s="276">
        <v>4.294726438913667</v>
      </c>
      <c r="AL186" s="276">
        <v>4.2181948155439128</v>
      </c>
      <c r="AM186" s="276">
        <v>4.1593592916344555</v>
      </c>
      <c r="AN186" s="276">
        <v>4.0937348377590688</v>
      </c>
      <c r="AO186" s="276">
        <v>4.0355828155174667</v>
      </c>
      <c r="AP186" s="276">
        <v>3.9504159929969633</v>
      </c>
      <c r="AQ186" s="276">
        <v>3.8730221698531033</v>
      </c>
      <c r="AR186" s="276">
        <v>3.8059393182460739</v>
      </c>
      <c r="AS186" s="276">
        <v>3.7373054686721559</v>
      </c>
      <c r="AT186" s="276">
        <v>3.662144404762683</v>
      </c>
      <c r="AU186" s="276">
        <v>3.6101760075162108</v>
      </c>
      <c r="AV186" s="276">
        <v>3.5570058631176606</v>
      </c>
      <c r="AW186" s="276">
        <v>3.5175892142805076</v>
      </c>
      <c r="AX186" s="276">
        <v>3.4745351157514355</v>
      </c>
      <c r="AY186" s="276">
        <v>3.4306907656169905</v>
      </c>
      <c r="AZ186" s="276">
        <v>3.3974021633789087</v>
      </c>
      <c r="BA186" s="276">
        <v>3.3621952767228414</v>
      </c>
      <c r="BB186" s="276">
        <v>3.3278390321047446</v>
      </c>
      <c r="BC186" s="276">
        <v>3.2980681107629963</v>
      </c>
      <c r="BD186" s="276">
        <v>3.2660028365925209</v>
      </c>
      <c r="BE186" s="276">
        <v>3.2376392260699598</v>
      </c>
      <c r="BF186" s="276">
        <v>3.2023515034842811</v>
      </c>
      <c r="BG186" s="276">
        <v>3.1736470947847479</v>
      </c>
      <c r="BH186" s="276">
        <v>3.1377268256904021</v>
      </c>
    </row>
    <row r="187" spans="1:60" ht="15" x14ac:dyDescent="0.25">
      <c r="A187" s="276" t="s">
        <v>422</v>
      </c>
      <c r="B187" s="276" t="s">
        <v>423</v>
      </c>
      <c r="C187" s="276" t="s">
        <v>579</v>
      </c>
      <c r="D187" s="276" t="s">
        <v>580</v>
      </c>
      <c r="E187" s="276">
        <v>6.6</v>
      </c>
      <c r="F187" s="276">
        <v>6.6</v>
      </c>
      <c r="G187" s="276">
        <v>6.6</v>
      </c>
      <c r="H187" s="276">
        <v>6.6</v>
      </c>
      <c r="I187" s="276">
        <v>6.6</v>
      </c>
      <c r="J187" s="276">
        <v>6.6</v>
      </c>
      <c r="K187" s="276">
        <v>6.6</v>
      </c>
      <c r="L187" s="276">
        <v>6.6</v>
      </c>
      <c r="M187" s="276">
        <v>6.6</v>
      </c>
      <c r="N187" s="276">
        <v>6.6</v>
      </c>
      <c r="O187" s="276">
        <v>6.601</v>
      </c>
      <c r="P187" s="276">
        <v>6.6020000000000003</v>
      </c>
      <c r="Q187" s="276">
        <v>6.6050000000000004</v>
      </c>
      <c r="R187" s="276">
        <v>6.6079999999999997</v>
      </c>
      <c r="S187" s="276">
        <v>6.6109999999999998</v>
      </c>
      <c r="T187" s="276">
        <v>6.6120000000000001</v>
      </c>
      <c r="U187" s="276">
        <v>6.6079999999999997</v>
      </c>
      <c r="V187" s="276">
        <v>6.5990000000000002</v>
      </c>
      <c r="W187" s="276">
        <v>6.5830000000000002</v>
      </c>
      <c r="X187" s="276">
        <v>6.5609999999999999</v>
      </c>
      <c r="Y187" s="276">
        <v>6.5350000000000001</v>
      </c>
      <c r="Z187" s="276">
        <v>6.508</v>
      </c>
      <c r="AA187" s="276">
        <v>6.4829999999999997</v>
      </c>
      <c r="AB187" s="276">
        <v>6.46</v>
      </c>
      <c r="AC187" s="276">
        <v>6.4359999999999999</v>
      </c>
      <c r="AD187" s="276">
        <v>6.407</v>
      </c>
      <c r="AE187" s="276">
        <v>6.367</v>
      </c>
      <c r="AF187" s="276">
        <v>6.31</v>
      </c>
      <c r="AG187" s="276">
        <v>6.234</v>
      </c>
      <c r="AH187" s="276">
        <v>6.1379999999999999</v>
      </c>
      <c r="AI187" s="276">
        <v>6.024</v>
      </c>
      <c r="AJ187" s="276">
        <v>5.8959999999999999</v>
      </c>
      <c r="AK187" s="276">
        <v>5.76</v>
      </c>
      <c r="AL187" s="276">
        <v>5.6219999999999999</v>
      </c>
      <c r="AM187" s="276">
        <v>5.4820000000000002</v>
      </c>
      <c r="AN187" s="276">
        <v>5.3419999999999996</v>
      </c>
      <c r="AO187" s="276">
        <v>5.1980000000000004</v>
      </c>
      <c r="AP187" s="276">
        <v>5.048</v>
      </c>
      <c r="AQ187" s="276">
        <v>4.8920000000000003</v>
      </c>
      <c r="AR187" s="276">
        <v>4.7329999999999997</v>
      </c>
      <c r="AS187" s="276">
        <v>4.58</v>
      </c>
      <c r="AT187" s="276">
        <v>4.4379999999999997</v>
      </c>
      <c r="AU187" s="276">
        <v>4.3140000000000001</v>
      </c>
      <c r="AV187" s="276">
        <v>4.2110000000000003</v>
      </c>
      <c r="AW187" s="276">
        <v>4.1289999999999996</v>
      </c>
      <c r="AX187" s="276">
        <v>4.0670000000000002</v>
      </c>
      <c r="AY187" s="276">
        <v>4.0199999999999996</v>
      </c>
      <c r="AZ187" s="276">
        <v>3.98</v>
      </c>
      <c r="BA187" s="276">
        <v>3.9420000000000002</v>
      </c>
      <c r="BB187" s="276">
        <v>3.9009999999999998</v>
      </c>
      <c r="BC187" s="276">
        <v>3.855</v>
      </c>
      <c r="BD187" s="276">
        <v>3.802</v>
      </c>
      <c r="BE187" s="276">
        <v>3.7440000000000002</v>
      </c>
      <c r="BF187" s="276">
        <v>3.6819999999999999</v>
      </c>
      <c r="BG187" s="276">
        <v>3.617</v>
      </c>
      <c r="BH187" s="276">
        <v>3.55</v>
      </c>
    </row>
    <row r="188" spans="1:60" ht="15" x14ac:dyDescent="0.25">
      <c r="A188" s="276" t="s">
        <v>424</v>
      </c>
      <c r="B188" s="276" t="s">
        <v>425</v>
      </c>
      <c r="C188" s="276" t="s">
        <v>579</v>
      </c>
      <c r="D188" s="276" t="s">
        <v>580</v>
      </c>
      <c r="E188" s="276">
        <v>5.87</v>
      </c>
      <c r="F188" s="276">
        <v>5.8460000000000001</v>
      </c>
      <c r="G188" s="276">
        <v>5.8120000000000003</v>
      </c>
      <c r="H188" s="276">
        <v>5.7649999999999997</v>
      </c>
      <c r="I188" s="276">
        <v>5.7069999999999999</v>
      </c>
      <c r="J188" s="276">
        <v>5.6379999999999999</v>
      </c>
      <c r="K188" s="276">
        <v>5.5590000000000002</v>
      </c>
      <c r="L188" s="276">
        <v>5.4720000000000004</v>
      </c>
      <c r="M188" s="276">
        <v>5.3780000000000001</v>
      </c>
      <c r="N188" s="276">
        <v>5.2789999999999999</v>
      </c>
      <c r="O188" s="276">
        <v>5.173</v>
      </c>
      <c r="P188" s="276">
        <v>5.0599999999999996</v>
      </c>
      <c r="Q188" s="276">
        <v>4.9390000000000001</v>
      </c>
      <c r="R188" s="276">
        <v>4.8099999999999996</v>
      </c>
      <c r="S188" s="276">
        <v>4.6749999999999998</v>
      </c>
      <c r="T188" s="276">
        <v>4.5369999999999999</v>
      </c>
      <c r="U188" s="276">
        <v>4.3979999999999997</v>
      </c>
      <c r="V188" s="276">
        <v>4.26</v>
      </c>
      <c r="W188" s="276">
        <v>4.1280000000000001</v>
      </c>
      <c r="X188" s="276">
        <v>4.0019999999999998</v>
      </c>
      <c r="Y188" s="276">
        <v>3.8839999999999999</v>
      </c>
      <c r="Z188" s="276">
        <v>3.7749999999999999</v>
      </c>
      <c r="AA188" s="276">
        <v>3.6749999999999998</v>
      </c>
      <c r="AB188" s="276">
        <v>3.581</v>
      </c>
      <c r="AC188" s="276">
        <v>3.4940000000000002</v>
      </c>
      <c r="AD188" s="276">
        <v>3.4129999999999998</v>
      </c>
      <c r="AE188" s="276">
        <v>3.3359999999999999</v>
      </c>
      <c r="AF188" s="276">
        <v>3.262</v>
      </c>
      <c r="AG188" s="276">
        <v>3.19</v>
      </c>
      <c r="AH188" s="276">
        <v>3.121</v>
      </c>
      <c r="AI188" s="276">
        <v>3.0569999999999999</v>
      </c>
      <c r="AJ188" s="276">
        <v>2.9990000000000001</v>
      </c>
      <c r="AK188" s="276">
        <v>2.95</v>
      </c>
      <c r="AL188" s="276">
        <v>2.9089999999999998</v>
      </c>
      <c r="AM188" s="276">
        <v>2.8769999999999998</v>
      </c>
      <c r="AN188" s="276">
        <v>2.8519999999999999</v>
      </c>
      <c r="AO188" s="276">
        <v>2.83</v>
      </c>
      <c r="AP188" s="276">
        <v>2.81</v>
      </c>
      <c r="AQ188" s="276">
        <v>2.7890000000000001</v>
      </c>
      <c r="AR188" s="276">
        <v>2.7669999999999999</v>
      </c>
      <c r="AS188" s="276">
        <v>2.7440000000000002</v>
      </c>
      <c r="AT188" s="276">
        <v>2.72</v>
      </c>
      <c r="AU188" s="276">
        <v>2.698</v>
      </c>
      <c r="AV188" s="276">
        <v>2.6789999999999998</v>
      </c>
      <c r="AW188" s="276">
        <v>2.6629999999999998</v>
      </c>
      <c r="AX188" s="276">
        <v>2.6509999999999998</v>
      </c>
      <c r="AY188" s="276">
        <v>2.6429999999999998</v>
      </c>
      <c r="AZ188" s="276">
        <v>2.637</v>
      </c>
      <c r="BA188" s="276">
        <v>2.6320000000000001</v>
      </c>
      <c r="BB188" s="276">
        <v>2.6280000000000001</v>
      </c>
      <c r="BC188" s="276">
        <v>2.6219999999999999</v>
      </c>
      <c r="BD188" s="276">
        <v>2.613</v>
      </c>
      <c r="BE188" s="276">
        <v>2.601</v>
      </c>
      <c r="BF188" s="276">
        <v>2.585</v>
      </c>
      <c r="BG188" s="276">
        <v>2.5649999999999999</v>
      </c>
      <c r="BH188" s="276">
        <v>2.5409999999999999</v>
      </c>
    </row>
    <row r="189" spans="1:60" ht="15" x14ac:dyDescent="0.25">
      <c r="A189" s="276" t="s">
        <v>426</v>
      </c>
      <c r="B189" s="276" t="s">
        <v>427</v>
      </c>
      <c r="C189" s="276" t="s">
        <v>579</v>
      </c>
      <c r="D189" s="276" t="s">
        <v>580</v>
      </c>
      <c r="E189" s="276">
        <v>6.9710000000000001</v>
      </c>
      <c r="F189" s="276">
        <v>6.97</v>
      </c>
      <c r="G189" s="276">
        <v>6.9630000000000001</v>
      </c>
      <c r="H189" s="276">
        <v>6.9480000000000004</v>
      </c>
      <c r="I189" s="276">
        <v>6.9210000000000003</v>
      </c>
      <c r="J189" s="276">
        <v>6.8780000000000001</v>
      </c>
      <c r="K189" s="276">
        <v>6.8159999999999998</v>
      </c>
      <c r="L189" s="276">
        <v>6.7329999999999997</v>
      </c>
      <c r="M189" s="276">
        <v>6.63</v>
      </c>
      <c r="N189" s="276">
        <v>6.51</v>
      </c>
      <c r="O189" s="276">
        <v>6.3780000000000001</v>
      </c>
      <c r="P189" s="276">
        <v>6.2389999999999999</v>
      </c>
      <c r="Q189" s="276">
        <v>6.0990000000000002</v>
      </c>
      <c r="R189" s="276">
        <v>5.9630000000000001</v>
      </c>
      <c r="S189" s="276">
        <v>5.8319999999999999</v>
      </c>
      <c r="T189" s="276">
        <v>5.7050000000000001</v>
      </c>
      <c r="U189" s="276">
        <v>5.5780000000000003</v>
      </c>
      <c r="V189" s="276">
        <v>5.4470000000000001</v>
      </c>
      <c r="W189" s="276">
        <v>5.31</v>
      </c>
      <c r="X189" s="276">
        <v>5.1669999999999998</v>
      </c>
      <c r="Y189" s="276">
        <v>5.0209999999999999</v>
      </c>
      <c r="Z189" s="276">
        <v>4.875</v>
      </c>
      <c r="AA189" s="276">
        <v>4.7329999999999997</v>
      </c>
      <c r="AB189" s="276">
        <v>4.5999999999999996</v>
      </c>
      <c r="AC189" s="276">
        <v>4.4749999999999996</v>
      </c>
      <c r="AD189" s="276">
        <v>4.3579999999999997</v>
      </c>
      <c r="AE189" s="276">
        <v>4.2489999999999997</v>
      </c>
      <c r="AF189" s="276">
        <v>4.1420000000000003</v>
      </c>
      <c r="AG189" s="276">
        <v>4.0369999999999999</v>
      </c>
      <c r="AH189" s="276">
        <v>3.9329999999999998</v>
      </c>
      <c r="AI189" s="276">
        <v>3.8279999999999998</v>
      </c>
      <c r="AJ189" s="276">
        <v>3.722</v>
      </c>
      <c r="AK189" s="276">
        <v>3.617</v>
      </c>
      <c r="AL189" s="276">
        <v>3.5139999999999998</v>
      </c>
      <c r="AM189" s="276">
        <v>3.4129999999999998</v>
      </c>
      <c r="AN189" s="276">
        <v>3.3170000000000002</v>
      </c>
      <c r="AO189" s="276">
        <v>3.226</v>
      </c>
      <c r="AP189" s="276">
        <v>3.1419999999999999</v>
      </c>
      <c r="AQ189" s="276">
        <v>3.0640000000000001</v>
      </c>
      <c r="AR189" s="276">
        <v>2.9929999999999999</v>
      </c>
      <c r="AS189" s="276">
        <v>2.9289999999999998</v>
      </c>
      <c r="AT189" s="276">
        <v>2.871</v>
      </c>
      <c r="AU189" s="276">
        <v>2.8180000000000001</v>
      </c>
      <c r="AV189" s="276">
        <v>2.77</v>
      </c>
      <c r="AW189" s="276">
        <v>2.7250000000000001</v>
      </c>
      <c r="AX189" s="276">
        <v>2.6840000000000002</v>
      </c>
      <c r="AY189" s="276">
        <v>2.6480000000000001</v>
      </c>
      <c r="AZ189" s="276">
        <v>2.6160000000000001</v>
      </c>
      <c r="BA189" s="276">
        <v>2.589</v>
      </c>
      <c r="BB189" s="276">
        <v>2.5659999999999998</v>
      </c>
      <c r="BC189" s="276">
        <v>2.5449999999999999</v>
      </c>
      <c r="BD189" s="276">
        <v>2.5249999999999999</v>
      </c>
      <c r="BE189" s="276">
        <v>2.504</v>
      </c>
      <c r="BF189" s="276">
        <v>2.4809999999999999</v>
      </c>
      <c r="BG189" s="276">
        <v>2.456</v>
      </c>
      <c r="BH189" s="276">
        <v>2.4289999999999998</v>
      </c>
    </row>
    <row r="190" spans="1:60" ht="15" x14ac:dyDescent="0.25">
      <c r="A190" s="276" t="s">
        <v>428</v>
      </c>
      <c r="B190" s="276" t="s">
        <v>429</v>
      </c>
      <c r="C190" s="276" t="s">
        <v>579</v>
      </c>
      <c r="D190" s="276" t="s">
        <v>580</v>
      </c>
      <c r="E190" s="276">
        <v>7.1479999999999997</v>
      </c>
      <c r="F190" s="276">
        <v>7.0869999999999997</v>
      </c>
      <c r="G190" s="276">
        <v>7.02</v>
      </c>
      <c r="H190" s="276">
        <v>6.9470000000000001</v>
      </c>
      <c r="I190" s="276">
        <v>6.867</v>
      </c>
      <c r="J190" s="276">
        <v>6.7809999999999997</v>
      </c>
      <c r="K190" s="276">
        <v>6.6890000000000001</v>
      </c>
      <c r="L190" s="276">
        <v>6.5890000000000004</v>
      </c>
      <c r="M190" s="276">
        <v>6.4850000000000003</v>
      </c>
      <c r="N190" s="276">
        <v>6.3760000000000003</v>
      </c>
      <c r="O190" s="276">
        <v>6.2640000000000002</v>
      </c>
      <c r="P190" s="276">
        <v>6.1520000000000001</v>
      </c>
      <c r="Q190" s="276">
        <v>6.0410000000000004</v>
      </c>
      <c r="R190" s="276">
        <v>5.931</v>
      </c>
      <c r="S190" s="276">
        <v>5.8239999999999998</v>
      </c>
      <c r="T190" s="276">
        <v>5.718</v>
      </c>
      <c r="U190" s="276">
        <v>5.6130000000000004</v>
      </c>
      <c r="V190" s="276">
        <v>5.5060000000000002</v>
      </c>
      <c r="W190" s="276">
        <v>5.399</v>
      </c>
      <c r="X190" s="276">
        <v>5.29</v>
      </c>
      <c r="Y190" s="276">
        <v>5.1829999999999998</v>
      </c>
      <c r="Z190" s="276">
        <v>5.0780000000000003</v>
      </c>
      <c r="AA190" s="276">
        <v>4.9779999999999998</v>
      </c>
      <c r="AB190" s="276">
        <v>4.883</v>
      </c>
      <c r="AC190" s="276">
        <v>4.7949999999999999</v>
      </c>
      <c r="AD190" s="276">
        <v>4.7119999999999997</v>
      </c>
      <c r="AE190" s="276">
        <v>4.6319999999999997</v>
      </c>
      <c r="AF190" s="276">
        <v>4.5540000000000003</v>
      </c>
      <c r="AG190" s="276">
        <v>4.476</v>
      </c>
      <c r="AH190" s="276">
        <v>4.3970000000000002</v>
      </c>
      <c r="AI190" s="276">
        <v>4.32</v>
      </c>
      <c r="AJ190" s="276">
        <v>4.2460000000000004</v>
      </c>
      <c r="AK190" s="276">
        <v>4.1769999999999996</v>
      </c>
      <c r="AL190" s="276">
        <v>4.1130000000000004</v>
      </c>
      <c r="AM190" s="276">
        <v>4.056</v>
      </c>
      <c r="AN190" s="276">
        <v>4.0049999999999999</v>
      </c>
      <c r="AO190" s="276">
        <v>3.9609999999999999</v>
      </c>
      <c r="AP190" s="276">
        <v>3.9220000000000002</v>
      </c>
      <c r="AQ190" s="276">
        <v>3.8860000000000001</v>
      </c>
      <c r="AR190" s="276">
        <v>3.85</v>
      </c>
      <c r="AS190" s="276">
        <v>3.8109999999999999</v>
      </c>
      <c r="AT190" s="276">
        <v>3.766</v>
      </c>
      <c r="AU190" s="276">
        <v>3.7120000000000002</v>
      </c>
      <c r="AV190" s="276">
        <v>3.65</v>
      </c>
      <c r="AW190" s="276">
        <v>3.5790000000000002</v>
      </c>
      <c r="AX190" s="276">
        <v>3.5030000000000001</v>
      </c>
      <c r="AY190" s="276">
        <v>3.4249999999999998</v>
      </c>
      <c r="AZ190" s="276">
        <v>3.3490000000000002</v>
      </c>
      <c r="BA190" s="276">
        <v>3.278</v>
      </c>
      <c r="BB190" s="276">
        <v>3.214</v>
      </c>
      <c r="BC190" s="276">
        <v>3.1579999999999999</v>
      </c>
      <c r="BD190" s="276">
        <v>3.109</v>
      </c>
      <c r="BE190" s="276">
        <v>3.0670000000000002</v>
      </c>
      <c r="BF190" s="276">
        <v>3.028</v>
      </c>
      <c r="BG190" s="276">
        <v>2.992</v>
      </c>
      <c r="BH190" s="276">
        <v>2.9580000000000002</v>
      </c>
    </row>
    <row r="191" spans="1:60" ht="15" x14ac:dyDescent="0.25">
      <c r="A191" s="276" t="s">
        <v>430</v>
      </c>
      <c r="B191" s="276" t="s">
        <v>431</v>
      </c>
      <c r="C191" s="276" t="s">
        <v>579</v>
      </c>
      <c r="D191" s="276" t="s">
        <v>580</v>
      </c>
      <c r="E191" s="276"/>
      <c r="F191" s="276"/>
      <c r="G191" s="276"/>
      <c r="H191" s="276"/>
      <c r="I191" s="276"/>
      <c r="J191" s="276"/>
      <c r="K191" s="276"/>
      <c r="L191" s="276"/>
      <c r="M191" s="276"/>
      <c r="N191" s="276"/>
      <c r="O191" s="276"/>
      <c r="P191" s="276"/>
      <c r="Q191" s="276"/>
      <c r="R191" s="276"/>
      <c r="S191" s="276"/>
      <c r="T191" s="276"/>
      <c r="U191" s="276"/>
      <c r="V191" s="276"/>
      <c r="W191" s="276"/>
      <c r="X191" s="276"/>
      <c r="Y191" s="276"/>
      <c r="Z191" s="276"/>
      <c r="AA191" s="276"/>
      <c r="AB191" s="276"/>
      <c r="AC191" s="276"/>
      <c r="AD191" s="276"/>
      <c r="AE191" s="276"/>
      <c r="AF191" s="276"/>
      <c r="AG191" s="276"/>
      <c r="AH191" s="276"/>
      <c r="AI191" s="276">
        <v>2.84</v>
      </c>
      <c r="AJ191" s="276"/>
      <c r="AK191" s="276"/>
      <c r="AL191" s="276"/>
      <c r="AM191" s="276"/>
      <c r="AN191" s="276">
        <v>2.35</v>
      </c>
      <c r="AO191" s="276"/>
      <c r="AP191" s="276"/>
      <c r="AQ191" s="276"/>
      <c r="AR191" s="276"/>
      <c r="AS191" s="276"/>
      <c r="AT191" s="276"/>
      <c r="AU191" s="276"/>
      <c r="AV191" s="276"/>
      <c r="AW191" s="276"/>
      <c r="AX191" s="276">
        <v>2.02</v>
      </c>
      <c r="AY191" s="276"/>
      <c r="AZ191" s="276"/>
      <c r="BA191" s="276"/>
      <c r="BB191" s="276"/>
      <c r="BC191" s="276"/>
      <c r="BD191" s="276"/>
      <c r="BE191" s="276">
        <v>2.23</v>
      </c>
      <c r="BF191" s="276"/>
      <c r="BG191" s="276"/>
      <c r="BH191" s="276">
        <v>2.21</v>
      </c>
    </row>
    <row r="192" spans="1:60" ht="15" x14ac:dyDescent="0.25">
      <c r="A192" s="276" t="s">
        <v>432</v>
      </c>
      <c r="B192" s="276" t="s">
        <v>433</v>
      </c>
      <c r="C192" s="276" t="s">
        <v>579</v>
      </c>
      <c r="D192" s="276" t="s">
        <v>580</v>
      </c>
      <c r="E192" s="276">
        <v>6.2750000000000004</v>
      </c>
      <c r="F192" s="276">
        <v>6.2779999999999996</v>
      </c>
      <c r="G192" s="276">
        <v>6.2779999999999996</v>
      </c>
      <c r="H192" s="276">
        <v>6.2750000000000004</v>
      </c>
      <c r="I192" s="276">
        <v>6.2679999999999998</v>
      </c>
      <c r="J192" s="276">
        <v>6.258</v>
      </c>
      <c r="K192" s="276">
        <v>6.2439999999999998</v>
      </c>
      <c r="L192" s="276">
        <v>6.2270000000000003</v>
      </c>
      <c r="M192" s="276">
        <v>6.2080000000000002</v>
      </c>
      <c r="N192" s="276">
        <v>6.1870000000000003</v>
      </c>
      <c r="O192" s="276">
        <v>6.1630000000000003</v>
      </c>
      <c r="P192" s="276">
        <v>6.1369999999999996</v>
      </c>
      <c r="Q192" s="276">
        <v>6.1079999999999997</v>
      </c>
      <c r="R192" s="276">
        <v>6.077</v>
      </c>
      <c r="S192" s="276">
        <v>6.0410000000000004</v>
      </c>
      <c r="T192" s="276">
        <v>6</v>
      </c>
      <c r="U192" s="276">
        <v>5.9539999999999997</v>
      </c>
      <c r="V192" s="276">
        <v>5.9</v>
      </c>
      <c r="W192" s="276">
        <v>5.8390000000000004</v>
      </c>
      <c r="X192" s="276">
        <v>5.7709999999999999</v>
      </c>
      <c r="Y192" s="276">
        <v>5.694</v>
      </c>
      <c r="Z192" s="276">
        <v>5.609</v>
      </c>
      <c r="AA192" s="276">
        <v>5.5149999999999997</v>
      </c>
      <c r="AB192" s="276">
        <v>5.415</v>
      </c>
      <c r="AC192" s="276">
        <v>5.3120000000000003</v>
      </c>
      <c r="AD192" s="276">
        <v>5.21</v>
      </c>
      <c r="AE192" s="276">
        <v>5.1100000000000003</v>
      </c>
      <c r="AF192" s="276">
        <v>5.0179999999999998</v>
      </c>
      <c r="AG192" s="276">
        <v>4.9340000000000002</v>
      </c>
      <c r="AH192" s="276">
        <v>4.8609999999999998</v>
      </c>
      <c r="AI192" s="276">
        <v>4.8019999999999996</v>
      </c>
      <c r="AJ192" s="276">
        <v>4.7560000000000002</v>
      </c>
      <c r="AK192" s="276">
        <v>4.7229999999999999</v>
      </c>
      <c r="AL192" s="276">
        <v>4.7</v>
      </c>
      <c r="AM192" s="276">
        <v>4.6829999999999998</v>
      </c>
      <c r="AN192" s="276">
        <v>4.6680000000000001</v>
      </c>
      <c r="AO192" s="276">
        <v>4.6529999999999996</v>
      </c>
      <c r="AP192" s="276">
        <v>4.6319999999999997</v>
      </c>
      <c r="AQ192" s="276">
        <v>4.6040000000000001</v>
      </c>
      <c r="AR192" s="276">
        <v>4.569</v>
      </c>
      <c r="AS192" s="276">
        <v>4.5250000000000004</v>
      </c>
      <c r="AT192" s="276">
        <v>4.4749999999999996</v>
      </c>
      <c r="AU192" s="276">
        <v>4.4219999999999997</v>
      </c>
      <c r="AV192" s="276">
        <v>4.3680000000000003</v>
      </c>
      <c r="AW192" s="276">
        <v>4.3150000000000004</v>
      </c>
      <c r="AX192" s="276">
        <v>4.2629999999999999</v>
      </c>
      <c r="AY192" s="276">
        <v>4.21</v>
      </c>
      <c r="AZ192" s="276">
        <v>4.1559999999999997</v>
      </c>
      <c r="BA192" s="276">
        <v>4.101</v>
      </c>
      <c r="BB192" s="276">
        <v>4.0430000000000001</v>
      </c>
      <c r="BC192" s="276">
        <v>3.9849999999999999</v>
      </c>
      <c r="BD192" s="276">
        <v>3.9260000000000002</v>
      </c>
      <c r="BE192" s="276">
        <v>3.8690000000000002</v>
      </c>
      <c r="BF192" s="276">
        <v>3.8130000000000002</v>
      </c>
      <c r="BG192" s="276">
        <v>3.7589999999999999</v>
      </c>
      <c r="BH192" s="276">
        <v>3.7069999999999999</v>
      </c>
    </row>
    <row r="193" spans="1:60" ht="15" x14ac:dyDescent="0.25">
      <c r="A193" s="276" t="s">
        <v>434</v>
      </c>
      <c r="B193" s="276" t="s">
        <v>435</v>
      </c>
      <c r="C193" s="276" t="s">
        <v>579</v>
      </c>
      <c r="D193" s="276" t="s">
        <v>580</v>
      </c>
      <c r="E193" s="276">
        <v>2.98</v>
      </c>
      <c r="F193" s="276">
        <v>2.83</v>
      </c>
      <c r="G193" s="276">
        <v>2.72</v>
      </c>
      <c r="H193" s="276">
        <v>2.7</v>
      </c>
      <c r="I193" s="276">
        <v>2.57</v>
      </c>
      <c r="J193" s="276">
        <v>2.52</v>
      </c>
      <c r="K193" s="276">
        <v>2.34</v>
      </c>
      <c r="L193" s="276">
        <v>2.33</v>
      </c>
      <c r="M193" s="276">
        <v>2.2400000000000002</v>
      </c>
      <c r="N193" s="276">
        <v>2.2000000000000002</v>
      </c>
      <c r="O193" s="276">
        <v>2.2000000000000002</v>
      </c>
      <c r="P193" s="276">
        <v>2.25</v>
      </c>
      <c r="Q193" s="276">
        <v>2.2400000000000002</v>
      </c>
      <c r="R193" s="276">
        <v>2.2599999999999998</v>
      </c>
      <c r="S193" s="276">
        <v>2.2599999999999998</v>
      </c>
      <c r="T193" s="276">
        <v>2.27</v>
      </c>
      <c r="U193" s="276">
        <v>2.2999999999999998</v>
      </c>
      <c r="V193" s="276">
        <v>2.23</v>
      </c>
      <c r="W193" s="276">
        <v>2.21</v>
      </c>
      <c r="X193" s="276">
        <v>2.2799999999999998</v>
      </c>
      <c r="Y193" s="276">
        <v>2.2799999999999998</v>
      </c>
      <c r="Z193" s="276">
        <v>2.2400000000000002</v>
      </c>
      <c r="AA193" s="276">
        <v>2.34</v>
      </c>
      <c r="AB193" s="276">
        <v>2.42</v>
      </c>
      <c r="AC193" s="276">
        <v>2.37</v>
      </c>
      <c r="AD193" s="276">
        <v>2.33</v>
      </c>
      <c r="AE193" s="276">
        <v>2.2200000000000002</v>
      </c>
      <c r="AF193" s="276">
        <v>2.15</v>
      </c>
      <c r="AG193" s="276">
        <v>2.13</v>
      </c>
      <c r="AH193" s="276">
        <v>2.08</v>
      </c>
      <c r="AI193" s="276">
        <v>2.06</v>
      </c>
      <c r="AJ193" s="276">
        <v>2.0699999999999998</v>
      </c>
      <c r="AK193" s="276">
        <v>1.95</v>
      </c>
      <c r="AL193" s="276">
        <v>1.87</v>
      </c>
      <c r="AM193" s="276">
        <v>1.81</v>
      </c>
      <c r="AN193" s="276">
        <v>1.62</v>
      </c>
      <c r="AO193" s="276">
        <v>1.59</v>
      </c>
      <c r="AP193" s="276">
        <v>1.51</v>
      </c>
      <c r="AQ193" s="276">
        <v>1.44</v>
      </c>
      <c r="AR193" s="276">
        <v>1.38</v>
      </c>
      <c r="AS193" s="276">
        <v>1.37</v>
      </c>
      <c r="AT193" s="276">
        <v>1.31</v>
      </c>
      <c r="AU193" s="276">
        <v>1.25</v>
      </c>
      <c r="AV193" s="276">
        <v>1.22</v>
      </c>
      <c r="AW193" s="276">
        <v>1.23</v>
      </c>
      <c r="AX193" s="276">
        <v>1.24</v>
      </c>
      <c r="AY193" s="276">
        <v>1.27</v>
      </c>
      <c r="AZ193" s="276">
        <v>1.31</v>
      </c>
      <c r="BA193" s="276">
        <v>1.39</v>
      </c>
      <c r="BB193" s="276">
        <v>1.4</v>
      </c>
      <c r="BC193" s="276">
        <v>1.41</v>
      </c>
      <c r="BD193" s="276">
        <v>1.33</v>
      </c>
      <c r="BE193" s="276">
        <v>1.33</v>
      </c>
      <c r="BF193" s="276">
        <v>1.29</v>
      </c>
      <c r="BG193" s="276">
        <v>1.32</v>
      </c>
      <c r="BH193" s="276">
        <v>1.32</v>
      </c>
    </row>
    <row r="194" spans="1:60" ht="15" x14ac:dyDescent="0.25">
      <c r="A194" s="276" t="s">
        <v>615</v>
      </c>
      <c r="B194" s="276" t="s">
        <v>616</v>
      </c>
      <c r="C194" s="276" t="s">
        <v>579</v>
      </c>
      <c r="D194" s="276" t="s">
        <v>580</v>
      </c>
      <c r="E194" s="276">
        <v>6.6608595434813367</v>
      </c>
      <c r="F194" s="276">
        <v>6.6796794645718061</v>
      </c>
      <c r="G194" s="276">
        <v>6.6993039912049097</v>
      </c>
      <c r="H194" s="276">
        <v>6.7195780133743828</v>
      </c>
      <c r="I194" s="276">
        <v>6.7394092003032329</v>
      </c>
      <c r="J194" s="276">
        <v>6.759043785031654</v>
      </c>
      <c r="K194" s="276">
        <v>6.7784061281995491</v>
      </c>
      <c r="L194" s="276">
        <v>6.7983498807618101</v>
      </c>
      <c r="M194" s="276">
        <v>6.8185934268822779</v>
      </c>
      <c r="N194" s="276">
        <v>6.8385244778518741</v>
      </c>
      <c r="O194" s="276">
        <v>6.8575917402373632</v>
      </c>
      <c r="P194" s="276">
        <v>6.87572915059555</v>
      </c>
      <c r="Q194" s="276">
        <v>6.8927036000887858</v>
      </c>
      <c r="R194" s="276">
        <v>6.9075763390753222</v>
      </c>
      <c r="S194" s="276">
        <v>6.9194639027474976</v>
      </c>
      <c r="T194" s="276">
        <v>6.9283191767584222</v>
      </c>
      <c r="U194" s="276">
        <v>6.9329760628852988</v>
      </c>
      <c r="V194" s="276">
        <v>6.933536162733942</v>
      </c>
      <c r="W194" s="276">
        <v>6.9294407397377284</v>
      </c>
      <c r="X194" s="276">
        <v>6.920933829965553</v>
      </c>
      <c r="Y194" s="276">
        <v>6.9078555100072325</v>
      </c>
      <c r="Z194" s="276">
        <v>6.8905992863234342</v>
      </c>
      <c r="AA194" s="276">
        <v>6.8691108349974472</v>
      </c>
      <c r="AB194" s="276">
        <v>6.8443965238307456</v>
      </c>
      <c r="AC194" s="276">
        <v>6.8169259775550977</v>
      </c>
      <c r="AD194" s="276">
        <v>6.7864093349484209</v>
      </c>
      <c r="AE194" s="276">
        <v>6.7524063500757956</v>
      </c>
      <c r="AF194" s="276">
        <v>6.7145323567315724</v>
      </c>
      <c r="AG194" s="276">
        <v>6.6727582706738318</v>
      </c>
      <c r="AH194" s="276">
        <v>6.6276784723781201</v>
      </c>
      <c r="AI194" s="276">
        <v>6.5798771579886965</v>
      </c>
      <c r="AJ194" s="276">
        <v>6.5302663044469895</v>
      </c>
      <c r="AK194" s="276">
        <v>6.4804660820445932</v>
      </c>
      <c r="AL194" s="276">
        <v>6.4315029754796313</v>
      </c>
      <c r="AM194" s="276">
        <v>6.3836499258915822</v>
      </c>
      <c r="AN194" s="276">
        <v>6.3374943957740983</v>
      </c>
      <c r="AO194" s="276">
        <v>6.2914235542974701</v>
      </c>
      <c r="AP194" s="276">
        <v>6.2455890366712037</v>
      </c>
      <c r="AQ194" s="276">
        <v>6.1996357567207721</v>
      </c>
      <c r="AR194" s="276">
        <v>6.1535849611129345</v>
      </c>
      <c r="AS194" s="276">
        <v>6.108133564505728</v>
      </c>
      <c r="AT194" s="276">
        <v>6.0638688213103729</v>
      </c>
      <c r="AU194" s="276">
        <v>6.0202849121876945</v>
      </c>
      <c r="AV194" s="276">
        <v>5.9768612408413606</v>
      </c>
      <c r="AW194" s="276">
        <v>5.9328162884252809</v>
      </c>
      <c r="AX194" s="276">
        <v>5.8873818936977642</v>
      </c>
      <c r="AY194" s="276">
        <v>5.8386255918830683</v>
      </c>
      <c r="AZ194" s="276">
        <v>5.7867779309271059</v>
      </c>
      <c r="BA194" s="276">
        <v>5.7314756898361541</v>
      </c>
      <c r="BB194" s="276">
        <v>5.6721557766083368</v>
      </c>
      <c r="BC194" s="276">
        <v>5.6086792907677951</v>
      </c>
      <c r="BD194" s="276">
        <v>5.5410605621128139</v>
      </c>
      <c r="BE194" s="276">
        <v>5.4700284143318436</v>
      </c>
      <c r="BF194" s="276">
        <v>5.3974435083841454</v>
      </c>
      <c r="BG194" s="276">
        <v>5.3234303677785233</v>
      </c>
      <c r="BH194" s="276">
        <v>5.2490199174129186</v>
      </c>
    </row>
    <row r="195" spans="1:60" ht="15" x14ac:dyDescent="0.25">
      <c r="A195" s="276" t="s">
        <v>436</v>
      </c>
      <c r="B195" s="276" t="s">
        <v>437</v>
      </c>
      <c r="C195" s="276" t="s">
        <v>579</v>
      </c>
      <c r="D195" s="276" t="s">
        <v>580</v>
      </c>
      <c r="E195" s="276">
        <v>4.657</v>
      </c>
      <c r="F195" s="276">
        <v>4.5469999999999997</v>
      </c>
      <c r="G195" s="276">
        <v>4.4109999999999996</v>
      </c>
      <c r="H195" s="276">
        <v>4.2519999999999998</v>
      </c>
      <c r="I195" s="276">
        <v>4.0750000000000002</v>
      </c>
      <c r="J195" s="276">
        <v>3.8879999999999999</v>
      </c>
      <c r="K195" s="276">
        <v>3.7029999999999998</v>
      </c>
      <c r="L195" s="276">
        <v>3.53</v>
      </c>
      <c r="M195" s="276">
        <v>3.3769999999999998</v>
      </c>
      <c r="N195" s="276">
        <v>3.2480000000000002</v>
      </c>
      <c r="O195" s="276">
        <v>3.1459999999999999</v>
      </c>
      <c r="P195" s="276">
        <v>3.0680000000000001</v>
      </c>
      <c r="Q195" s="276">
        <v>3.0059999999999998</v>
      </c>
      <c r="R195" s="276">
        <v>2.9550000000000001</v>
      </c>
      <c r="S195" s="276">
        <v>2.9079999999999999</v>
      </c>
      <c r="T195" s="276">
        <v>2.8639999999999999</v>
      </c>
      <c r="U195" s="276">
        <v>2.8180000000000001</v>
      </c>
      <c r="V195" s="276">
        <v>2.7690000000000001</v>
      </c>
      <c r="W195" s="276">
        <v>2.718</v>
      </c>
      <c r="X195" s="276">
        <v>2.6640000000000001</v>
      </c>
      <c r="Y195" s="276">
        <v>2.6070000000000002</v>
      </c>
      <c r="Z195" s="276">
        <v>2.548</v>
      </c>
      <c r="AA195" s="276">
        <v>2.4900000000000002</v>
      </c>
      <c r="AB195" s="276">
        <v>2.4359999999999999</v>
      </c>
      <c r="AC195" s="276">
        <v>2.387</v>
      </c>
      <c r="AD195" s="276">
        <v>2.3439999999999999</v>
      </c>
      <c r="AE195" s="276">
        <v>2.3079999999999998</v>
      </c>
      <c r="AF195" s="276">
        <v>2.2789999999999999</v>
      </c>
      <c r="AG195" s="276">
        <v>2.2559999999999998</v>
      </c>
      <c r="AH195" s="276">
        <v>2.2360000000000002</v>
      </c>
      <c r="AI195" s="276">
        <v>2.2189999999999999</v>
      </c>
      <c r="AJ195" s="276">
        <v>2.2010000000000001</v>
      </c>
      <c r="AK195" s="276">
        <v>2.1789999999999998</v>
      </c>
      <c r="AL195" s="276">
        <v>2.153</v>
      </c>
      <c r="AM195" s="276">
        <v>2.1219999999999999</v>
      </c>
      <c r="AN195" s="276">
        <v>2.0859999999999999</v>
      </c>
      <c r="AO195" s="276">
        <v>1.94</v>
      </c>
      <c r="AP195" s="276">
        <v>1.9</v>
      </c>
      <c r="AQ195" s="276">
        <v>1.9</v>
      </c>
      <c r="AR195" s="276">
        <v>1.9742500000000001</v>
      </c>
      <c r="AS195" s="276">
        <v>2.0485000000000002</v>
      </c>
      <c r="AT195" s="276">
        <v>1.9346000000000001</v>
      </c>
      <c r="AU195" s="276">
        <v>1.8317000000000001</v>
      </c>
      <c r="AV195" s="276">
        <v>1.7624</v>
      </c>
      <c r="AW195" s="276">
        <v>1.7822</v>
      </c>
      <c r="AX195" s="276">
        <v>1.7702</v>
      </c>
      <c r="AY195" s="276">
        <v>1.7122999999999999</v>
      </c>
      <c r="AZ195" s="276">
        <v>1.6505000000000001</v>
      </c>
      <c r="BA195" s="276">
        <v>1.6516</v>
      </c>
      <c r="BB195" s="276">
        <v>1.6528</v>
      </c>
      <c r="BC195" s="276">
        <v>1.6234999999999999</v>
      </c>
      <c r="BD195" s="276">
        <v>1.5965</v>
      </c>
      <c r="BE195" s="276">
        <v>1.5425</v>
      </c>
      <c r="BF195" s="276">
        <v>1.47</v>
      </c>
      <c r="BG195" s="276">
        <v>1.4319999999999999</v>
      </c>
      <c r="BH195" s="276">
        <v>1.4319999999999999</v>
      </c>
    </row>
    <row r="196" spans="1:60" ht="15" x14ac:dyDescent="0.25">
      <c r="A196" s="276" t="s">
        <v>617</v>
      </c>
      <c r="B196" s="276" t="s">
        <v>438</v>
      </c>
      <c r="C196" s="276" t="s">
        <v>579</v>
      </c>
      <c r="D196" s="276" t="s">
        <v>580</v>
      </c>
      <c r="E196" s="276">
        <v>4.5789999999999997</v>
      </c>
      <c r="F196" s="276">
        <v>4.3570000000000002</v>
      </c>
      <c r="G196" s="276">
        <v>4.173</v>
      </c>
      <c r="H196" s="276">
        <v>4.0570000000000004</v>
      </c>
      <c r="I196" s="276">
        <v>4.0220000000000002</v>
      </c>
      <c r="J196" s="276">
        <v>4.0629999999999997</v>
      </c>
      <c r="K196" s="276">
        <v>4.157</v>
      </c>
      <c r="L196" s="276">
        <v>4.2569999999999997</v>
      </c>
      <c r="M196" s="276">
        <v>4.327</v>
      </c>
      <c r="N196" s="276">
        <v>4.3520000000000003</v>
      </c>
      <c r="O196" s="276">
        <v>4.3150000000000004</v>
      </c>
      <c r="P196" s="276">
        <v>4.21</v>
      </c>
      <c r="Q196" s="276">
        <v>4.05</v>
      </c>
      <c r="R196" s="276">
        <v>3.8519999999999999</v>
      </c>
      <c r="S196" s="276">
        <v>3.63</v>
      </c>
      <c r="T196" s="276">
        <v>3.4039999999999999</v>
      </c>
      <c r="U196" s="276">
        <v>3.1970000000000001</v>
      </c>
      <c r="V196" s="276">
        <v>3.0249999999999999</v>
      </c>
      <c r="W196" s="276">
        <v>2.8969999999999998</v>
      </c>
      <c r="X196" s="276">
        <v>2.8149999999999999</v>
      </c>
      <c r="Y196" s="276">
        <v>2.7730000000000001</v>
      </c>
      <c r="Z196" s="276">
        <v>2.7530000000000001</v>
      </c>
      <c r="AA196" s="276">
        <v>2.734</v>
      </c>
      <c r="AB196" s="276">
        <v>2.7010000000000001</v>
      </c>
      <c r="AC196" s="276">
        <v>2.65</v>
      </c>
      <c r="AD196" s="276">
        <v>2.581</v>
      </c>
      <c r="AE196" s="276">
        <v>2.5030000000000001</v>
      </c>
      <c r="AF196" s="276">
        <v>2.4289999999999998</v>
      </c>
      <c r="AG196" s="276">
        <v>2.3690000000000002</v>
      </c>
      <c r="AH196" s="276">
        <v>2.323</v>
      </c>
      <c r="AI196" s="276">
        <v>2.2890000000000001</v>
      </c>
      <c r="AJ196" s="276">
        <v>2.262</v>
      </c>
      <c r="AK196" s="276">
        <v>2.2349999999999999</v>
      </c>
      <c r="AL196" s="276">
        <v>2.202</v>
      </c>
      <c r="AM196" s="276">
        <v>2.1640000000000001</v>
      </c>
      <c r="AN196" s="276">
        <v>2.121</v>
      </c>
      <c r="AO196" s="276">
        <v>2.0790000000000002</v>
      </c>
      <c r="AP196" s="276">
        <v>2.0419999999999998</v>
      </c>
      <c r="AQ196" s="276">
        <v>2.0139999999999998</v>
      </c>
      <c r="AR196" s="276">
        <v>1.996</v>
      </c>
      <c r="AS196" s="276">
        <v>1.9870000000000001</v>
      </c>
      <c r="AT196" s="276">
        <v>1.9870000000000001</v>
      </c>
      <c r="AU196" s="276">
        <v>1.99</v>
      </c>
      <c r="AV196" s="276">
        <v>1.9950000000000001</v>
      </c>
      <c r="AW196" s="276">
        <v>1.9990000000000001</v>
      </c>
      <c r="AX196" s="276">
        <v>2.0019999999999998</v>
      </c>
      <c r="AY196" s="276">
        <v>2.0009999999999999</v>
      </c>
      <c r="AZ196" s="276">
        <v>1.9990000000000001</v>
      </c>
      <c r="BA196" s="276">
        <v>1.994</v>
      </c>
      <c r="BB196" s="276">
        <v>1.9870000000000001</v>
      </c>
      <c r="BC196" s="276">
        <v>1.9790000000000001</v>
      </c>
      <c r="BD196" s="276">
        <v>1.968</v>
      </c>
      <c r="BE196" s="276">
        <v>1.9570000000000001</v>
      </c>
      <c r="BF196" s="276">
        <v>1.9450000000000001</v>
      </c>
      <c r="BG196" s="276">
        <v>1.9330000000000001</v>
      </c>
      <c r="BH196" s="276">
        <v>1.921</v>
      </c>
    </row>
    <row r="197" spans="1:60" ht="15" x14ac:dyDescent="0.25">
      <c r="A197" s="276" t="s">
        <v>439</v>
      </c>
      <c r="B197" s="276" t="s">
        <v>440</v>
      </c>
      <c r="C197" s="276" t="s">
        <v>579</v>
      </c>
      <c r="D197" s="276" t="s">
        <v>580</v>
      </c>
      <c r="E197" s="276">
        <v>3.16</v>
      </c>
      <c r="F197" s="276">
        <v>3.21</v>
      </c>
      <c r="G197" s="276">
        <v>3.23</v>
      </c>
      <c r="H197" s="276">
        <v>3.12</v>
      </c>
      <c r="I197" s="276">
        <v>3.21</v>
      </c>
      <c r="J197" s="276">
        <v>3.15</v>
      </c>
      <c r="K197" s="276">
        <v>3.16</v>
      </c>
      <c r="L197" s="276">
        <v>3.16</v>
      </c>
      <c r="M197" s="276">
        <v>3.12</v>
      </c>
      <c r="N197" s="276">
        <v>3.12</v>
      </c>
      <c r="O197" s="276">
        <v>3.01</v>
      </c>
      <c r="P197" s="276">
        <v>3</v>
      </c>
      <c r="Q197" s="276">
        <v>2.86</v>
      </c>
      <c r="R197" s="276">
        <v>2.77</v>
      </c>
      <c r="S197" s="276">
        <v>2.7</v>
      </c>
      <c r="T197" s="276">
        <v>2.75</v>
      </c>
      <c r="U197" s="276">
        <v>2.82</v>
      </c>
      <c r="V197" s="276">
        <v>2.69</v>
      </c>
      <c r="W197" s="276">
        <v>2.4500000000000002</v>
      </c>
      <c r="X197" s="276">
        <v>2.31</v>
      </c>
      <c r="Y197" s="276">
        <v>2.25</v>
      </c>
      <c r="Z197" s="276">
        <v>2.13</v>
      </c>
      <c r="AA197" s="276">
        <v>2.0699999999999998</v>
      </c>
      <c r="AB197" s="276">
        <v>1.95</v>
      </c>
      <c r="AC197" s="276">
        <v>1.9</v>
      </c>
      <c r="AD197" s="276">
        <v>1.72</v>
      </c>
      <c r="AE197" s="276">
        <v>1.66</v>
      </c>
      <c r="AF197" s="276">
        <v>1.62</v>
      </c>
      <c r="AG197" s="276">
        <v>1.61</v>
      </c>
      <c r="AH197" s="276">
        <v>1.57</v>
      </c>
      <c r="AI197" s="276">
        <v>1.56</v>
      </c>
      <c r="AJ197" s="276">
        <v>1.56</v>
      </c>
      <c r="AK197" s="276">
        <v>1.54</v>
      </c>
      <c r="AL197" s="276">
        <v>1.52</v>
      </c>
      <c r="AM197" s="276">
        <v>1.45</v>
      </c>
      <c r="AN197" s="276">
        <v>1.41</v>
      </c>
      <c r="AO197" s="276">
        <v>1.44</v>
      </c>
      <c r="AP197" s="276">
        <v>1.47</v>
      </c>
      <c r="AQ197" s="276">
        <v>1.47</v>
      </c>
      <c r="AR197" s="276">
        <v>1.5</v>
      </c>
      <c r="AS197" s="276">
        <v>1.55</v>
      </c>
      <c r="AT197" s="276">
        <v>1.45</v>
      </c>
      <c r="AU197" s="276">
        <v>1.46</v>
      </c>
      <c r="AV197" s="276">
        <v>1.44</v>
      </c>
      <c r="AW197" s="276">
        <v>1.4</v>
      </c>
      <c r="AX197" s="276">
        <v>1.41</v>
      </c>
      <c r="AY197" s="276">
        <v>1.37</v>
      </c>
      <c r="AZ197" s="276">
        <v>1.35</v>
      </c>
      <c r="BA197" s="276">
        <v>1.39</v>
      </c>
      <c r="BB197" s="276">
        <v>1.34</v>
      </c>
      <c r="BC197" s="276">
        <v>1.39</v>
      </c>
      <c r="BD197" s="276">
        <v>1.35</v>
      </c>
      <c r="BE197" s="276">
        <v>1.28</v>
      </c>
      <c r="BF197" s="276">
        <v>1.21</v>
      </c>
      <c r="BG197" s="276">
        <v>1.23</v>
      </c>
      <c r="BH197" s="276">
        <v>1.23</v>
      </c>
    </row>
    <row r="198" spans="1:60" ht="15" x14ac:dyDescent="0.25">
      <c r="A198" s="276" t="s">
        <v>441</v>
      </c>
      <c r="B198" s="276" t="s">
        <v>442</v>
      </c>
      <c r="C198" s="276" t="s">
        <v>579</v>
      </c>
      <c r="D198" s="276" t="s">
        <v>580</v>
      </c>
      <c r="E198" s="276">
        <v>6.5</v>
      </c>
      <c r="F198" s="276">
        <v>6.4889999999999999</v>
      </c>
      <c r="G198" s="276">
        <v>6.4720000000000004</v>
      </c>
      <c r="H198" s="276">
        <v>6.4470000000000001</v>
      </c>
      <c r="I198" s="276">
        <v>6.41</v>
      </c>
      <c r="J198" s="276">
        <v>6.3559999999999999</v>
      </c>
      <c r="K198" s="276">
        <v>6.2759999999999998</v>
      </c>
      <c r="L198" s="276">
        <v>6.17</v>
      </c>
      <c r="M198" s="276">
        <v>6.0410000000000004</v>
      </c>
      <c r="N198" s="276">
        <v>5.8940000000000001</v>
      </c>
      <c r="O198" s="276">
        <v>5.7389999999999999</v>
      </c>
      <c r="P198" s="276">
        <v>5.5910000000000002</v>
      </c>
      <c r="Q198" s="276">
        <v>5.4580000000000002</v>
      </c>
      <c r="R198" s="276">
        <v>5.351</v>
      </c>
      <c r="S198" s="276">
        <v>5.2720000000000002</v>
      </c>
      <c r="T198" s="276">
        <v>5.2229999999999999</v>
      </c>
      <c r="U198" s="276">
        <v>5.1980000000000004</v>
      </c>
      <c r="V198" s="276">
        <v>5.1890000000000001</v>
      </c>
      <c r="W198" s="276">
        <v>5.1859999999999999</v>
      </c>
      <c r="X198" s="276">
        <v>5.1829999999999998</v>
      </c>
      <c r="Y198" s="276">
        <v>5.1740000000000004</v>
      </c>
      <c r="Z198" s="276">
        <v>5.1550000000000002</v>
      </c>
      <c r="AA198" s="276">
        <v>5.1260000000000003</v>
      </c>
      <c r="AB198" s="276">
        <v>5.0869999999999997</v>
      </c>
      <c r="AC198" s="276">
        <v>5.0369999999999999</v>
      </c>
      <c r="AD198" s="276">
        <v>4.9740000000000002</v>
      </c>
      <c r="AE198" s="276">
        <v>4.9000000000000004</v>
      </c>
      <c r="AF198" s="276">
        <v>4.8179999999999996</v>
      </c>
      <c r="AG198" s="276">
        <v>4.7300000000000004</v>
      </c>
      <c r="AH198" s="276">
        <v>4.6390000000000002</v>
      </c>
      <c r="AI198" s="276">
        <v>4.5469999999999997</v>
      </c>
      <c r="AJ198" s="276">
        <v>4.4569999999999999</v>
      </c>
      <c r="AK198" s="276">
        <v>4.3680000000000003</v>
      </c>
      <c r="AL198" s="276">
        <v>4.282</v>
      </c>
      <c r="AM198" s="276">
        <v>4.1959999999999997</v>
      </c>
      <c r="AN198" s="276">
        <v>4.1079999999999997</v>
      </c>
      <c r="AO198" s="276">
        <v>4.0140000000000002</v>
      </c>
      <c r="AP198" s="276">
        <v>3.911</v>
      </c>
      <c r="AQ198" s="276">
        <v>3.798</v>
      </c>
      <c r="AR198" s="276">
        <v>3.6779999999999999</v>
      </c>
      <c r="AS198" s="276">
        <v>3.5529999999999999</v>
      </c>
      <c r="AT198" s="276">
        <v>3.431</v>
      </c>
      <c r="AU198" s="276">
        <v>3.3149999999999999</v>
      </c>
      <c r="AV198" s="276">
        <v>3.21</v>
      </c>
      <c r="AW198" s="276">
        <v>3.1190000000000002</v>
      </c>
      <c r="AX198" s="276">
        <v>3.04</v>
      </c>
      <c r="AY198" s="276">
        <v>2.97</v>
      </c>
      <c r="AZ198" s="276">
        <v>2.907</v>
      </c>
      <c r="BA198" s="276">
        <v>2.8460000000000001</v>
      </c>
      <c r="BB198" s="276">
        <v>2.7869999999999999</v>
      </c>
      <c r="BC198" s="276">
        <v>2.73</v>
      </c>
      <c r="BD198" s="276">
        <v>2.6749999999999998</v>
      </c>
      <c r="BE198" s="276">
        <v>2.625</v>
      </c>
      <c r="BF198" s="276">
        <v>2.581</v>
      </c>
      <c r="BG198" s="276">
        <v>2.5419999999999998</v>
      </c>
      <c r="BH198" s="276">
        <v>2.5089999999999999</v>
      </c>
    </row>
    <row r="199" spans="1:60" ht="15" x14ac:dyDescent="0.25">
      <c r="A199" s="276" t="s">
        <v>549</v>
      </c>
      <c r="B199" s="276" t="s">
        <v>550</v>
      </c>
      <c r="C199" s="276" t="s">
        <v>579</v>
      </c>
      <c r="D199" s="276" t="s">
        <v>580</v>
      </c>
      <c r="E199" s="276"/>
      <c r="F199" s="276"/>
      <c r="G199" s="276"/>
      <c r="H199" s="276"/>
      <c r="I199" s="276"/>
      <c r="J199" s="276"/>
      <c r="K199" s="276"/>
      <c r="L199" s="276"/>
      <c r="M199" s="276"/>
      <c r="N199" s="276"/>
      <c r="O199" s="276"/>
      <c r="P199" s="276"/>
      <c r="Q199" s="276"/>
      <c r="R199" s="276"/>
      <c r="S199" s="276"/>
      <c r="T199" s="276"/>
      <c r="U199" s="276"/>
      <c r="V199" s="276"/>
      <c r="W199" s="276"/>
      <c r="X199" s="276"/>
      <c r="Y199" s="276"/>
      <c r="Z199" s="276"/>
      <c r="AA199" s="276"/>
      <c r="AB199" s="276"/>
      <c r="AC199" s="276"/>
      <c r="AD199" s="276"/>
      <c r="AE199" s="276"/>
      <c r="AF199" s="276"/>
      <c r="AG199" s="276"/>
      <c r="AH199" s="276"/>
      <c r="AI199" s="276">
        <v>6.718</v>
      </c>
      <c r="AJ199" s="276">
        <v>6.6740000000000004</v>
      </c>
      <c r="AK199" s="276">
        <v>6.6070000000000002</v>
      </c>
      <c r="AL199" s="276">
        <v>6.5149999999999997</v>
      </c>
      <c r="AM199" s="276">
        <v>6.3959999999999999</v>
      </c>
      <c r="AN199" s="276">
        <v>6.2510000000000003</v>
      </c>
      <c r="AO199" s="276">
        <v>6.085</v>
      </c>
      <c r="AP199" s="276">
        <v>5.907</v>
      </c>
      <c r="AQ199" s="276">
        <v>5.7270000000000003</v>
      </c>
      <c r="AR199" s="276">
        <v>5.55</v>
      </c>
      <c r="AS199" s="276">
        <v>5.383</v>
      </c>
      <c r="AT199" s="276">
        <v>5.2309999999999999</v>
      </c>
      <c r="AU199" s="276">
        <v>5.0940000000000003</v>
      </c>
      <c r="AV199" s="276">
        <v>4.9729999999999999</v>
      </c>
      <c r="AW199" s="276">
        <v>4.867</v>
      </c>
      <c r="AX199" s="276">
        <v>4.7750000000000004</v>
      </c>
      <c r="AY199" s="276">
        <v>4.6950000000000003</v>
      </c>
      <c r="AZ199" s="276">
        <v>4.6230000000000002</v>
      </c>
      <c r="BA199" s="276">
        <v>4.5540000000000003</v>
      </c>
      <c r="BB199" s="276">
        <v>4.4870000000000001</v>
      </c>
      <c r="BC199" s="276">
        <v>4.4189999999999996</v>
      </c>
      <c r="BD199" s="276">
        <v>4.3499999999999996</v>
      </c>
      <c r="BE199" s="276">
        <v>4.2809999999999997</v>
      </c>
      <c r="BF199" s="276">
        <v>4.2119999999999997</v>
      </c>
      <c r="BG199" s="276">
        <v>4.1429999999999998</v>
      </c>
      <c r="BH199" s="276">
        <v>4.0750000000000002</v>
      </c>
    </row>
    <row r="200" spans="1:60" ht="15" x14ac:dyDescent="0.25">
      <c r="A200" s="276" t="s">
        <v>443</v>
      </c>
      <c r="B200" s="276" t="s">
        <v>444</v>
      </c>
      <c r="C200" s="276" t="s">
        <v>579</v>
      </c>
      <c r="D200" s="276" t="s">
        <v>580</v>
      </c>
      <c r="E200" s="276">
        <v>6.7674049488456962</v>
      </c>
      <c r="F200" s="276">
        <v>6.6725529844778055</v>
      </c>
      <c r="G200" s="276">
        <v>6.5628880712511952</v>
      </c>
      <c r="H200" s="276">
        <v>6.4422160143108709</v>
      </c>
      <c r="I200" s="276">
        <v>6.3155563862174615</v>
      </c>
      <c r="J200" s="276">
        <v>6.1875847099139376</v>
      </c>
      <c r="K200" s="276">
        <v>6.0593185071255222</v>
      </c>
      <c r="L200" s="276">
        <v>5.9338275070619275</v>
      </c>
      <c r="M200" s="276">
        <v>5.8131247277773417</v>
      </c>
      <c r="N200" s="276">
        <v>5.698632687411016</v>
      </c>
      <c r="O200" s="276">
        <v>5.5919714528675053</v>
      </c>
      <c r="P200" s="276">
        <v>5.4954210851974965</v>
      </c>
      <c r="Q200" s="276">
        <v>5.4075588123188352</v>
      </c>
      <c r="R200" s="276">
        <v>5.3289422434461065</v>
      </c>
      <c r="S200" s="276">
        <v>5.2614262437068664</v>
      </c>
      <c r="T200" s="276">
        <v>5.2035419162473397</v>
      </c>
      <c r="U200" s="276">
        <v>5.1631098400983202</v>
      </c>
      <c r="V200" s="276">
        <v>5.126541116581925</v>
      </c>
      <c r="W200" s="276">
        <v>5.0882188184227779</v>
      </c>
      <c r="X200" s="276">
        <v>5.0437443017257557</v>
      </c>
      <c r="Y200" s="276">
        <v>4.9903845288318021</v>
      </c>
      <c r="Z200" s="276">
        <v>4.9257741140709941</v>
      </c>
      <c r="AA200" s="276">
        <v>4.8533645797984271</v>
      </c>
      <c r="AB200" s="276">
        <v>4.7773023337885254</v>
      </c>
      <c r="AC200" s="276">
        <v>4.7019871414655077</v>
      </c>
      <c r="AD200" s="276">
        <v>4.6297669012916565</v>
      </c>
      <c r="AE200" s="276">
        <v>4.5638555393498335</v>
      </c>
      <c r="AF200" s="276">
        <v>4.5045397723272638</v>
      </c>
      <c r="AG200" s="276">
        <v>4.452287144534</v>
      </c>
      <c r="AH200" s="276">
        <v>4.4049305902062352</v>
      </c>
      <c r="AI200" s="276">
        <v>4.3603752457720875</v>
      </c>
      <c r="AJ200" s="276">
        <v>4.3137548854561931</v>
      </c>
      <c r="AK200" s="276">
        <v>4.2658262741910535</v>
      </c>
      <c r="AL200" s="276">
        <v>4.2158708286232338</v>
      </c>
      <c r="AM200" s="276">
        <v>4.1632652469210401</v>
      </c>
      <c r="AN200" s="276">
        <v>4.1084038566116572</v>
      </c>
      <c r="AO200" s="276">
        <v>4.0559186756934187</v>
      </c>
      <c r="AP200" s="276">
        <v>4.0024206146027375</v>
      </c>
      <c r="AQ200" s="276">
        <v>3.9495224983380739</v>
      </c>
      <c r="AR200" s="276">
        <v>3.8986706853965285</v>
      </c>
      <c r="AS200" s="276">
        <v>3.8501610124842176</v>
      </c>
      <c r="AT200" s="276">
        <v>3.8012888167293668</v>
      </c>
      <c r="AU200" s="276">
        <v>3.755604881319099</v>
      </c>
      <c r="AV200" s="276">
        <v>3.7122712558118249</v>
      </c>
      <c r="AW200" s="276">
        <v>3.6701383228696702</v>
      </c>
      <c r="AX200" s="276">
        <v>3.6288054399573331</v>
      </c>
      <c r="AY200" s="276">
        <v>3.5905474047646364</v>
      </c>
      <c r="AZ200" s="276">
        <v>3.5510489323937025</v>
      </c>
      <c r="BA200" s="276">
        <v>3.5103101831723604</v>
      </c>
      <c r="BB200" s="276">
        <v>3.469699934891362</v>
      </c>
      <c r="BC200" s="276">
        <v>3.4285595165596963</v>
      </c>
      <c r="BD200" s="276">
        <v>3.38965966808389</v>
      </c>
      <c r="BE200" s="276">
        <v>3.351961187808854</v>
      </c>
      <c r="BF200" s="276">
        <v>3.3151012220418097</v>
      </c>
      <c r="BG200" s="276">
        <v>3.2787662755049087</v>
      </c>
      <c r="BH200" s="276">
        <v>3.2432754751972226</v>
      </c>
    </row>
    <row r="201" spans="1:60" ht="15" x14ac:dyDescent="0.25">
      <c r="A201" s="276" t="s">
        <v>618</v>
      </c>
      <c r="B201" s="276" t="s">
        <v>619</v>
      </c>
      <c r="C201" s="276" t="s">
        <v>579</v>
      </c>
      <c r="D201" s="276" t="s">
        <v>580</v>
      </c>
      <c r="E201" s="276">
        <v>2.8983761146935216</v>
      </c>
      <c r="F201" s="276">
        <v>2.9056358155620727</v>
      </c>
      <c r="G201" s="276">
        <v>2.8620477032204437</v>
      </c>
      <c r="H201" s="276">
        <v>2.8372905226803287</v>
      </c>
      <c r="I201" s="276">
        <v>2.8152570740291258</v>
      </c>
      <c r="J201" s="276">
        <v>2.7215461817295954</v>
      </c>
      <c r="K201" s="276">
        <v>2.5674792812648595</v>
      </c>
      <c r="L201" s="276">
        <v>2.5554348004957266</v>
      </c>
      <c r="M201" s="276">
        <v>2.5104770105636667</v>
      </c>
      <c r="N201" s="276">
        <v>2.469990257821562</v>
      </c>
      <c r="O201" s="276">
        <v>2.4393455062402221</v>
      </c>
      <c r="P201" s="276">
        <v>2.3754404139492293</v>
      </c>
      <c r="Q201" s="276">
        <v>2.2339227445690986</v>
      </c>
      <c r="R201" s="276">
        <v>2.1459909235915697</v>
      </c>
      <c r="S201" s="276">
        <v>2.092083442867144</v>
      </c>
      <c r="T201" s="276">
        <v>2.0000525659536694</v>
      </c>
      <c r="U201" s="276">
        <v>1.9360118995441171</v>
      </c>
      <c r="V201" s="276">
        <v>1.9034386534779584</v>
      </c>
      <c r="W201" s="276">
        <v>1.8599766456463074</v>
      </c>
      <c r="X201" s="276">
        <v>1.8658623935298173</v>
      </c>
      <c r="Y201" s="276">
        <v>1.8550079743790873</v>
      </c>
      <c r="Z201" s="276">
        <v>1.810583349019381</v>
      </c>
      <c r="AA201" s="276">
        <v>1.8005302933680276</v>
      </c>
      <c r="AB201" s="276">
        <v>1.7655703338649971</v>
      </c>
      <c r="AC201" s="276">
        <v>1.7405495798843589</v>
      </c>
      <c r="AD201" s="276">
        <v>1.7389903839404466</v>
      </c>
      <c r="AE201" s="276">
        <v>1.7238644792172</v>
      </c>
      <c r="AF201" s="276">
        <v>1.7188244684315657</v>
      </c>
      <c r="AG201" s="276">
        <v>1.737768472785</v>
      </c>
      <c r="AH201" s="276">
        <v>1.7313704808103716</v>
      </c>
      <c r="AI201" s="276">
        <v>1.7495404985943321</v>
      </c>
      <c r="AJ201" s="276">
        <v>1.7243675766509323</v>
      </c>
      <c r="AK201" s="276">
        <v>1.7044965517647002</v>
      </c>
      <c r="AL201" s="276">
        <v>1.6649178149921853</v>
      </c>
      <c r="AM201" s="276">
        <v>1.6430035963566079</v>
      </c>
      <c r="AN201" s="276">
        <v>1.6102041843256774</v>
      </c>
      <c r="AO201" s="276">
        <v>1.6033822427933728</v>
      </c>
      <c r="AP201" s="276">
        <v>1.5920286238980754</v>
      </c>
      <c r="AQ201" s="276">
        <v>1.5891406402585733</v>
      </c>
      <c r="AR201" s="276">
        <v>1.5839479651593904</v>
      </c>
      <c r="AS201" s="276">
        <v>1.6147642198126999</v>
      </c>
      <c r="AT201" s="276">
        <v>1.5870136956397582</v>
      </c>
      <c r="AU201" s="276">
        <v>1.5797515480233584</v>
      </c>
      <c r="AV201" s="276">
        <v>1.5961942320176516</v>
      </c>
      <c r="AW201" s="276">
        <v>1.6114003560280787</v>
      </c>
      <c r="AX201" s="276">
        <v>1.6114779847466596</v>
      </c>
      <c r="AY201" s="276">
        <v>1.6581695077266183</v>
      </c>
      <c r="AZ201" s="276">
        <v>1.6869523052885893</v>
      </c>
      <c r="BA201" s="276">
        <v>1.6991929629453748</v>
      </c>
      <c r="BB201" s="276">
        <v>1.6718464449185895</v>
      </c>
      <c r="BC201" s="276">
        <v>1.6614512040179827</v>
      </c>
      <c r="BD201" s="276">
        <v>1.6448023747682678</v>
      </c>
      <c r="BE201" s="276">
        <v>1.6522901847087812</v>
      </c>
      <c r="BF201" s="276">
        <v>1.6244940523627884</v>
      </c>
      <c r="BG201" s="276">
        <v>1.6351459127302956</v>
      </c>
      <c r="BH201" s="276">
        <v>1.6393789538917058</v>
      </c>
    </row>
    <row r="202" spans="1:60" ht="15" x14ac:dyDescent="0.25">
      <c r="A202" s="276" t="s">
        <v>445</v>
      </c>
      <c r="B202" s="276" t="s">
        <v>446</v>
      </c>
      <c r="C202" s="276" t="s">
        <v>579</v>
      </c>
      <c r="D202" s="276" t="s">
        <v>580</v>
      </c>
      <c r="E202" s="276">
        <v>5.6580000000000004</v>
      </c>
      <c r="F202" s="276">
        <v>5.577</v>
      </c>
      <c r="G202" s="276">
        <v>5.5</v>
      </c>
      <c r="H202" s="276">
        <v>5.43</v>
      </c>
      <c r="I202" s="276">
        <v>5.3680000000000003</v>
      </c>
      <c r="J202" s="276">
        <v>5.3140000000000001</v>
      </c>
      <c r="K202" s="276">
        <v>5.2670000000000003</v>
      </c>
      <c r="L202" s="276">
        <v>5.2220000000000004</v>
      </c>
      <c r="M202" s="276">
        <v>5.1740000000000004</v>
      </c>
      <c r="N202" s="276">
        <v>5.12</v>
      </c>
      <c r="O202" s="276">
        <v>5.0570000000000004</v>
      </c>
      <c r="P202" s="276">
        <v>4.9800000000000004</v>
      </c>
      <c r="Q202" s="276">
        <v>4.8890000000000002</v>
      </c>
      <c r="R202" s="276">
        <v>4.7850000000000001</v>
      </c>
      <c r="S202" s="276">
        <v>4.67</v>
      </c>
      <c r="T202" s="276">
        <v>4.548</v>
      </c>
      <c r="U202" s="276">
        <v>4.423</v>
      </c>
      <c r="V202" s="276">
        <v>4.3010000000000002</v>
      </c>
      <c r="W202" s="276">
        <v>4.1849999999999996</v>
      </c>
      <c r="X202" s="276">
        <v>4.08</v>
      </c>
      <c r="Y202" s="276">
        <v>3.9889999999999999</v>
      </c>
      <c r="Z202" s="276">
        <v>3.9159999999999999</v>
      </c>
      <c r="AA202" s="276">
        <v>3.8580000000000001</v>
      </c>
      <c r="AB202" s="276">
        <v>3.8119999999999998</v>
      </c>
      <c r="AC202" s="276">
        <v>3.774</v>
      </c>
      <c r="AD202" s="276">
        <v>3.738</v>
      </c>
      <c r="AE202" s="276">
        <v>3.6970000000000001</v>
      </c>
      <c r="AF202" s="276">
        <v>3.645</v>
      </c>
      <c r="AG202" s="276">
        <v>3.5790000000000002</v>
      </c>
      <c r="AH202" s="276">
        <v>3.4980000000000002</v>
      </c>
      <c r="AI202" s="276">
        <v>3.4009999999999998</v>
      </c>
      <c r="AJ202" s="276">
        <v>3.2909999999999999</v>
      </c>
      <c r="AK202" s="276">
        <v>3.1749999999999998</v>
      </c>
      <c r="AL202" s="276">
        <v>3.0590000000000002</v>
      </c>
      <c r="AM202" s="276">
        <v>2.9460000000000002</v>
      </c>
      <c r="AN202" s="276">
        <v>2.8410000000000002</v>
      </c>
      <c r="AO202" s="276">
        <v>2.7450000000000001</v>
      </c>
      <c r="AP202" s="276">
        <v>2.66</v>
      </c>
      <c r="AQ202" s="276">
        <v>2.585</v>
      </c>
      <c r="AR202" s="276">
        <v>2.52</v>
      </c>
      <c r="AS202" s="276">
        <v>2.4630000000000001</v>
      </c>
      <c r="AT202" s="276">
        <v>2.4140000000000001</v>
      </c>
      <c r="AU202" s="276">
        <v>2.37</v>
      </c>
      <c r="AV202" s="276">
        <v>2.3290000000000002</v>
      </c>
      <c r="AW202" s="276">
        <v>2.2890000000000001</v>
      </c>
      <c r="AX202" s="276">
        <v>2.2509999999999999</v>
      </c>
      <c r="AY202" s="276">
        <v>2.2160000000000002</v>
      </c>
      <c r="AZ202" s="276">
        <v>2.1840000000000002</v>
      </c>
      <c r="BA202" s="276">
        <v>2.1549999999999998</v>
      </c>
      <c r="BB202" s="276">
        <v>2.1309999999999998</v>
      </c>
      <c r="BC202" s="276">
        <v>2.11</v>
      </c>
      <c r="BD202" s="276">
        <v>2.0920000000000001</v>
      </c>
      <c r="BE202" s="276">
        <v>2.0750000000000002</v>
      </c>
      <c r="BF202" s="276">
        <v>2.0590000000000002</v>
      </c>
      <c r="BG202" s="276">
        <v>2.044</v>
      </c>
      <c r="BH202" s="276">
        <v>2.028</v>
      </c>
    </row>
    <row r="203" spans="1:60" ht="15" x14ac:dyDescent="0.25">
      <c r="A203" s="276" t="s">
        <v>447</v>
      </c>
      <c r="B203" s="276" t="s">
        <v>448</v>
      </c>
      <c r="C203" s="276" t="s">
        <v>579</v>
      </c>
      <c r="D203" s="276" t="s">
        <v>580</v>
      </c>
      <c r="E203" s="276">
        <v>6.9710000000000001</v>
      </c>
      <c r="F203" s="276">
        <v>6.9729999999999999</v>
      </c>
      <c r="G203" s="276">
        <v>6.9770000000000003</v>
      </c>
      <c r="H203" s="276">
        <v>6.9820000000000002</v>
      </c>
      <c r="I203" s="276">
        <v>6.9859999999999998</v>
      </c>
      <c r="J203" s="276">
        <v>6.9880000000000004</v>
      </c>
      <c r="K203" s="276">
        <v>6.9880000000000004</v>
      </c>
      <c r="L203" s="276">
        <v>6.9829999999999997</v>
      </c>
      <c r="M203" s="276">
        <v>6.97</v>
      </c>
      <c r="N203" s="276">
        <v>6.9470000000000001</v>
      </c>
      <c r="O203" s="276">
        <v>6.91</v>
      </c>
      <c r="P203" s="276">
        <v>6.8550000000000004</v>
      </c>
      <c r="Q203" s="276">
        <v>6.7809999999999997</v>
      </c>
      <c r="R203" s="276">
        <v>6.69</v>
      </c>
      <c r="S203" s="276">
        <v>6.5810000000000004</v>
      </c>
      <c r="T203" s="276">
        <v>6.46</v>
      </c>
      <c r="U203" s="276">
        <v>6.3319999999999999</v>
      </c>
      <c r="V203" s="276">
        <v>6.2009999999999996</v>
      </c>
      <c r="W203" s="276">
        <v>6.07</v>
      </c>
      <c r="X203" s="276">
        <v>5.94</v>
      </c>
      <c r="Y203" s="276">
        <v>5.806</v>
      </c>
      <c r="Z203" s="276">
        <v>5.6609999999999996</v>
      </c>
      <c r="AA203" s="276">
        <v>5.5</v>
      </c>
      <c r="AB203" s="276">
        <v>5.3220000000000001</v>
      </c>
      <c r="AC203" s="276">
        <v>5.1280000000000001</v>
      </c>
      <c r="AD203" s="276">
        <v>4.9249999999999998</v>
      </c>
      <c r="AE203" s="276">
        <v>4.718</v>
      </c>
      <c r="AF203" s="276">
        <v>4.516</v>
      </c>
      <c r="AG203" s="276">
        <v>4.3289999999999997</v>
      </c>
      <c r="AH203" s="276">
        <v>4.1589999999999998</v>
      </c>
      <c r="AI203" s="276">
        <v>4.0129999999999999</v>
      </c>
      <c r="AJ203" s="276">
        <v>3.8929999999999998</v>
      </c>
      <c r="AK203" s="276">
        <v>3.7949999999999999</v>
      </c>
      <c r="AL203" s="276">
        <v>3.714</v>
      </c>
      <c r="AM203" s="276">
        <v>3.6469999999999998</v>
      </c>
      <c r="AN203" s="276">
        <v>3.5880000000000001</v>
      </c>
      <c r="AO203" s="276">
        <v>3.532</v>
      </c>
      <c r="AP203" s="276">
        <v>3.4729999999999999</v>
      </c>
      <c r="AQ203" s="276">
        <v>3.407</v>
      </c>
      <c r="AR203" s="276">
        <v>3.3290000000000002</v>
      </c>
      <c r="AS203" s="276">
        <v>3.2360000000000002</v>
      </c>
      <c r="AT203" s="276">
        <v>3.1240000000000001</v>
      </c>
      <c r="AU203" s="276">
        <v>2.996</v>
      </c>
      <c r="AV203" s="276">
        <v>2.8580000000000001</v>
      </c>
      <c r="AW203" s="276">
        <v>2.7130000000000001</v>
      </c>
      <c r="AX203" s="276">
        <v>2.569</v>
      </c>
      <c r="AY203" s="276">
        <v>2.4329999999999998</v>
      </c>
      <c r="AZ203" s="276">
        <v>2.3119999999999998</v>
      </c>
      <c r="BA203" s="276">
        <v>2.2109999999999999</v>
      </c>
      <c r="BB203" s="276">
        <v>2.13</v>
      </c>
      <c r="BC203" s="276">
        <v>2.0699999999999998</v>
      </c>
      <c r="BD203" s="276">
        <v>2.0270000000000001</v>
      </c>
      <c r="BE203" s="276">
        <v>1.9970000000000001</v>
      </c>
      <c r="BF203" s="276">
        <v>1.972</v>
      </c>
      <c r="BG203" s="276">
        <v>1.95</v>
      </c>
      <c r="BH203" s="276">
        <v>1.929</v>
      </c>
    </row>
    <row r="204" spans="1:60" ht="15" x14ac:dyDescent="0.25">
      <c r="A204" s="276" t="s">
        <v>449</v>
      </c>
      <c r="B204" s="276" t="s">
        <v>450</v>
      </c>
      <c r="C204" s="276" t="s">
        <v>579</v>
      </c>
      <c r="D204" s="276" t="s">
        <v>580</v>
      </c>
      <c r="E204" s="276">
        <v>2.34</v>
      </c>
      <c r="F204" s="276">
        <v>2.17</v>
      </c>
      <c r="G204" s="276">
        <v>2.04</v>
      </c>
      <c r="H204" s="276">
        <v>2.0099999999999998</v>
      </c>
      <c r="I204" s="276">
        <v>1.96</v>
      </c>
      <c r="J204" s="276">
        <v>1.91</v>
      </c>
      <c r="K204" s="276">
        <v>1.9</v>
      </c>
      <c r="L204" s="276">
        <v>3.66</v>
      </c>
      <c r="M204" s="276">
        <v>3.63</v>
      </c>
      <c r="N204" s="276">
        <v>3.19</v>
      </c>
      <c r="O204" s="276">
        <v>2.89</v>
      </c>
      <c r="P204" s="276">
        <v>2.67</v>
      </c>
      <c r="Q204" s="276">
        <v>2.5499999999999998</v>
      </c>
      <c r="R204" s="276">
        <v>2.44</v>
      </c>
      <c r="S204" s="276">
        <v>2.71</v>
      </c>
      <c r="T204" s="276">
        <v>2.59</v>
      </c>
      <c r="U204" s="276">
        <v>2.54</v>
      </c>
      <c r="V204" s="276">
        <v>2.57</v>
      </c>
      <c r="W204" s="276">
        <v>2.52</v>
      </c>
      <c r="X204" s="276">
        <v>2.4900000000000002</v>
      </c>
      <c r="Y204" s="276">
        <v>2.4300000000000002</v>
      </c>
      <c r="Z204" s="276">
        <v>2.36</v>
      </c>
      <c r="AA204" s="276">
        <v>2.17</v>
      </c>
      <c r="AB204" s="276">
        <v>2.06</v>
      </c>
      <c r="AC204" s="276">
        <v>2.2599999999999998</v>
      </c>
      <c r="AD204" s="276">
        <v>2.31</v>
      </c>
      <c r="AE204" s="276">
        <v>2.39</v>
      </c>
      <c r="AF204" s="276">
        <v>2.38</v>
      </c>
      <c r="AG204" s="276">
        <v>2.2999999999999998</v>
      </c>
      <c r="AH204" s="276">
        <v>2.2200000000000002</v>
      </c>
      <c r="AI204" s="276">
        <v>1.83</v>
      </c>
      <c r="AJ204" s="276">
        <v>1.59</v>
      </c>
      <c r="AK204" s="276">
        <v>1.51</v>
      </c>
      <c r="AL204" s="276">
        <v>1.43</v>
      </c>
      <c r="AM204" s="276">
        <v>1.4</v>
      </c>
      <c r="AN204" s="276">
        <v>1.33</v>
      </c>
      <c r="AO204" s="276">
        <v>1.3</v>
      </c>
      <c r="AP204" s="276">
        <v>1.32</v>
      </c>
      <c r="AQ204" s="276">
        <v>1.32</v>
      </c>
      <c r="AR204" s="276">
        <v>1.3</v>
      </c>
      <c r="AS204" s="276">
        <v>1.31</v>
      </c>
      <c r="AT204" s="276">
        <v>1.27</v>
      </c>
      <c r="AU204" s="276">
        <v>1.27</v>
      </c>
      <c r="AV204" s="276">
        <v>1.3</v>
      </c>
      <c r="AW204" s="276">
        <v>1.33</v>
      </c>
      <c r="AX204" s="276">
        <v>1.4</v>
      </c>
      <c r="AY204" s="276">
        <v>1.42</v>
      </c>
      <c r="AZ204" s="276">
        <v>1.45</v>
      </c>
      <c r="BA204" s="276">
        <v>1.6</v>
      </c>
      <c r="BB204" s="276">
        <v>1.66</v>
      </c>
      <c r="BC204" s="276">
        <v>1.59</v>
      </c>
      <c r="BD204" s="276">
        <v>1.47</v>
      </c>
      <c r="BE204" s="276">
        <v>1.52</v>
      </c>
      <c r="BF204" s="276">
        <v>1.41</v>
      </c>
      <c r="BG204" s="276">
        <v>1.52</v>
      </c>
      <c r="BH204" s="276">
        <v>1.52</v>
      </c>
    </row>
    <row r="205" spans="1:60" ht="15" x14ac:dyDescent="0.25">
      <c r="A205" s="276" t="s">
        <v>451</v>
      </c>
      <c r="B205" s="276" t="s">
        <v>452</v>
      </c>
      <c r="C205" s="276" t="s">
        <v>579</v>
      </c>
      <c r="D205" s="276" t="s">
        <v>580</v>
      </c>
      <c r="E205" s="276">
        <v>2.52</v>
      </c>
      <c r="F205" s="276">
        <v>2.4500000000000002</v>
      </c>
      <c r="G205" s="276">
        <v>2.36</v>
      </c>
      <c r="H205" s="276">
        <v>2.27</v>
      </c>
      <c r="I205" s="276">
        <v>2.1800000000000002</v>
      </c>
      <c r="J205" s="276">
        <v>2.13</v>
      </c>
      <c r="K205" s="276">
        <v>2.1</v>
      </c>
      <c r="L205" s="276">
        <v>2.04</v>
      </c>
      <c r="M205" s="276">
        <v>1.99</v>
      </c>
      <c r="N205" s="276">
        <v>1.97</v>
      </c>
      <c r="O205" s="276">
        <v>1.99</v>
      </c>
      <c r="P205" s="276">
        <v>2.0299999999999998</v>
      </c>
      <c r="Q205" s="276">
        <v>2.04</v>
      </c>
      <c r="R205" s="276">
        <v>2.0099999999999998</v>
      </c>
      <c r="S205" s="276">
        <v>2</v>
      </c>
      <c r="T205" s="276">
        <v>1.98</v>
      </c>
      <c r="U205" s="276">
        <v>1.97</v>
      </c>
      <c r="V205" s="276">
        <v>1.95</v>
      </c>
      <c r="W205" s="276">
        <v>1.92</v>
      </c>
      <c r="X205" s="276">
        <v>1.9</v>
      </c>
      <c r="Y205" s="276">
        <v>1.89</v>
      </c>
      <c r="Z205" s="276">
        <v>1.91</v>
      </c>
      <c r="AA205" s="276">
        <v>2.04</v>
      </c>
      <c r="AB205" s="276">
        <v>2.11</v>
      </c>
      <c r="AC205" s="276">
        <v>2.06</v>
      </c>
      <c r="AD205" s="276">
        <v>2.0499999999999998</v>
      </c>
      <c r="AE205" s="276">
        <v>2.15</v>
      </c>
      <c r="AF205" s="276">
        <v>2.2200000000000002</v>
      </c>
      <c r="AG205" s="276">
        <v>2.12</v>
      </c>
      <c r="AH205" s="276">
        <v>2.0099999999999998</v>
      </c>
      <c r="AI205" s="276">
        <v>1.8919999999999999</v>
      </c>
      <c r="AJ205" s="276">
        <v>1.732</v>
      </c>
      <c r="AK205" s="276">
        <v>1.552</v>
      </c>
      <c r="AL205" s="276">
        <v>1.385</v>
      </c>
      <c r="AM205" s="276">
        <v>1.4</v>
      </c>
      <c r="AN205" s="276">
        <v>1.337</v>
      </c>
      <c r="AO205" s="276">
        <v>1.27</v>
      </c>
      <c r="AP205" s="276">
        <v>1.218</v>
      </c>
      <c r="AQ205" s="276">
        <v>1.232</v>
      </c>
      <c r="AR205" s="276">
        <v>1.157</v>
      </c>
      <c r="AS205" s="276">
        <v>1.1950000000000001</v>
      </c>
      <c r="AT205" s="276">
        <v>1.2230000000000001</v>
      </c>
      <c r="AU205" s="276">
        <v>1.286</v>
      </c>
      <c r="AV205" s="276">
        <v>1.32</v>
      </c>
      <c r="AW205" s="276">
        <v>1.3440000000000001</v>
      </c>
      <c r="AX205" s="276">
        <v>1.294</v>
      </c>
      <c r="AY205" s="276">
        <v>1.3049999999999999</v>
      </c>
      <c r="AZ205" s="276">
        <v>1.4159999999999999</v>
      </c>
      <c r="BA205" s="276">
        <v>1.502</v>
      </c>
      <c r="BB205" s="276">
        <v>1.542</v>
      </c>
      <c r="BC205" s="276">
        <v>1.5669999999999999</v>
      </c>
      <c r="BD205" s="276">
        <v>1.5820000000000001</v>
      </c>
      <c r="BE205" s="276">
        <v>1.6910000000000001</v>
      </c>
      <c r="BF205" s="276">
        <v>1.7070000000000001</v>
      </c>
      <c r="BG205" s="276">
        <v>1.75</v>
      </c>
      <c r="BH205" s="276">
        <v>1.75</v>
      </c>
    </row>
    <row r="206" spans="1:60" ht="15" x14ac:dyDescent="0.25">
      <c r="A206" s="276" t="s">
        <v>453</v>
      </c>
      <c r="B206" s="276" t="s">
        <v>454</v>
      </c>
      <c r="C206" s="276" t="s">
        <v>579</v>
      </c>
      <c r="D206" s="276" t="s">
        <v>580</v>
      </c>
      <c r="E206" s="276">
        <v>8.1869999999999994</v>
      </c>
      <c r="F206" s="276">
        <v>8.1940000000000008</v>
      </c>
      <c r="G206" s="276">
        <v>8.1969999999999992</v>
      </c>
      <c r="H206" s="276">
        <v>8.1980000000000004</v>
      </c>
      <c r="I206" s="276">
        <v>8.1980000000000004</v>
      </c>
      <c r="J206" s="276">
        <v>8.1980000000000004</v>
      </c>
      <c r="K206" s="276">
        <v>8.1980000000000004</v>
      </c>
      <c r="L206" s="276">
        <v>8.2010000000000005</v>
      </c>
      <c r="M206" s="276">
        <v>8.2070000000000007</v>
      </c>
      <c r="N206" s="276">
        <v>8.2170000000000005</v>
      </c>
      <c r="O206" s="276">
        <v>8.2309999999999999</v>
      </c>
      <c r="P206" s="276">
        <v>8.2520000000000007</v>
      </c>
      <c r="Q206" s="276">
        <v>8.2780000000000005</v>
      </c>
      <c r="R206" s="276">
        <v>8.3070000000000004</v>
      </c>
      <c r="S206" s="276">
        <v>8.3390000000000004</v>
      </c>
      <c r="T206" s="276">
        <v>8.3699999999999992</v>
      </c>
      <c r="U206" s="276">
        <v>8.4009999999999998</v>
      </c>
      <c r="V206" s="276">
        <v>8.4290000000000003</v>
      </c>
      <c r="W206" s="276">
        <v>8.4510000000000005</v>
      </c>
      <c r="X206" s="276">
        <v>8.4619999999999997</v>
      </c>
      <c r="Y206" s="276">
        <v>8.4610000000000003</v>
      </c>
      <c r="Z206" s="276">
        <v>8.4440000000000008</v>
      </c>
      <c r="AA206" s="276">
        <v>8.41</v>
      </c>
      <c r="AB206" s="276">
        <v>8.3569999999999993</v>
      </c>
      <c r="AC206" s="276">
        <v>8.282</v>
      </c>
      <c r="AD206" s="276">
        <v>8.1769999999999996</v>
      </c>
      <c r="AE206" s="276">
        <v>8.0380000000000003</v>
      </c>
      <c r="AF206" s="276">
        <v>7.8630000000000004</v>
      </c>
      <c r="AG206" s="276">
        <v>7.657</v>
      </c>
      <c r="AH206" s="276">
        <v>7.4269999999999996</v>
      </c>
      <c r="AI206" s="276">
        <v>7.1840000000000002</v>
      </c>
      <c r="AJ206" s="276">
        <v>6.9420000000000002</v>
      </c>
      <c r="AK206" s="276">
        <v>6.7130000000000001</v>
      </c>
      <c r="AL206" s="276">
        <v>6.5049999999999999</v>
      </c>
      <c r="AM206" s="276">
        <v>6.3239999999999998</v>
      </c>
      <c r="AN206" s="276">
        <v>6.1719999999999997</v>
      </c>
      <c r="AO206" s="276">
        <v>6.0460000000000003</v>
      </c>
      <c r="AP206" s="276">
        <v>5.9359999999999999</v>
      </c>
      <c r="AQ206" s="276">
        <v>5.835</v>
      </c>
      <c r="AR206" s="276">
        <v>5.7370000000000001</v>
      </c>
      <c r="AS206" s="276">
        <v>5.64</v>
      </c>
      <c r="AT206" s="276">
        <v>5.5430000000000001</v>
      </c>
      <c r="AU206" s="276">
        <v>5.4450000000000003</v>
      </c>
      <c r="AV206" s="276">
        <v>5.3449999999999998</v>
      </c>
      <c r="AW206" s="276">
        <v>5.2430000000000003</v>
      </c>
      <c r="AX206" s="276">
        <v>5.1349999999999998</v>
      </c>
      <c r="AY206" s="276">
        <v>5.0209999999999999</v>
      </c>
      <c r="AZ206" s="276">
        <v>4.9000000000000004</v>
      </c>
      <c r="BA206" s="276">
        <v>4.774</v>
      </c>
      <c r="BB206" s="276">
        <v>4.6440000000000001</v>
      </c>
      <c r="BC206" s="276">
        <v>4.5149999999999997</v>
      </c>
      <c r="BD206" s="276">
        <v>4.3890000000000002</v>
      </c>
      <c r="BE206" s="276">
        <v>4.2690000000000001</v>
      </c>
      <c r="BF206" s="276">
        <v>4.1580000000000004</v>
      </c>
      <c r="BG206" s="276">
        <v>4.0579999999999998</v>
      </c>
      <c r="BH206" s="276">
        <v>3.9670000000000001</v>
      </c>
    </row>
    <row r="207" spans="1:60" ht="15" x14ac:dyDescent="0.25">
      <c r="A207" s="276" t="s">
        <v>455</v>
      </c>
      <c r="B207" s="276" t="s">
        <v>456</v>
      </c>
      <c r="C207" s="276" t="s">
        <v>579</v>
      </c>
      <c r="D207" s="276" t="s">
        <v>580</v>
      </c>
      <c r="E207" s="276">
        <v>6.0457015554138795</v>
      </c>
      <c r="F207" s="276">
        <v>6.044516123397413</v>
      </c>
      <c r="G207" s="276">
        <v>6.0401471524324979</v>
      </c>
      <c r="H207" s="276">
        <v>6.0311609102073511</v>
      </c>
      <c r="I207" s="276">
        <v>6.0160326727743829</v>
      </c>
      <c r="J207" s="276">
        <v>5.9941865885265706</v>
      </c>
      <c r="K207" s="276">
        <v>5.9664428969052565</v>
      </c>
      <c r="L207" s="276">
        <v>5.9324206422634651</v>
      </c>
      <c r="M207" s="276">
        <v>5.892705005675321</v>
      </c>
      <c r="N207" s="276">
        <v>5.8483130215538726</v>
      </c>
      <c r="O207" s="276">
        <v>5.7976580310082557</v>
      </c>
      <c r="P207" s="276">
        <v>5.7404828229308889</v>
      </c>
      <c r="Q207" s="276">
        <v>5.6770872857595842</v>
      </c>
      <c r="R207" s="276">
        <v>5.608133486413192</v>
      </c>
      <c r="S207" s="276">
        <v>5.5355044540644238</v>
      </c>
      <c r="T207" s="276">
        <v>5.4612510414409492</v>
      </c>
      <c r="U207" s="276">
        <v>5.3882632919264504</v>
      </c>
      <c r="V207" s="276">
        <v>5.3181202598813302</v>
      </c>
      <c r="W207" s="276">
        <v>5.2511683155826763</v>
      </c>
      <c r="X207" s="276">
        <v>5.1870106762037773</v>
      </c>
      <c r="Y207" s="276">
        <v>5.1248706978130896</v>
      </c>
      <c r="Z207" s="276">
        <v>5.0613851335457527</v>
      </c>
      <c r="AA207" s="276">
        <v>4.9946844335594802</v>
      </c>
      <c r="AB207" s="276">
        <v>4.9235475679003731</v>
      </c>
      <c r="AC207" s="276">
        <v>4.8463724459944428</v>
      </c>
      <c r="AD207" s="276">
        <v>4.7629292767659175</v>
      </c>
      <c r="AE207" s="276">
        <v>4.6731573223716527</v>
      </c>
      <c r="AF207" s="276">
        <v>4.579206479945876</v>
      </c>
      <c r="AG207" s="276">
        <v>4.4830215068815917</v>
      </c>
      <c r="AH207" s="276">
        <v>4.3850515760197268</v>
      </c>
      <c r="AI207" s="276">
        <v>4.2891182077967818</v>
      </c>
      <c r="AJ207" s="276">
        <v>4.1940957707684534</v>
      </c>
      <c r="AK207" s="276">
        <v>4.1033195895492653</v>
      </c>
      <c r="AL207" s="276">
        <v>4.0169552334872254</v>
      </c>
      <c r="AM207" s="276">
        <v>3.9328817594167478</v>
      </c>
      <c r="AN207" s="276">
        <v>3.8524193090051644</v>
      </c>
      <c r="AO207" s="276">
        <v>3.7743376395356152</v>
      </c>
      <c r="AP207" s="276">
        <v>3.6963855918604609</v>
      </c>
      <c r="AQ207" s="276">
        <v>3.6178370133969402</v>
      </c>
      <c r="AR207" s="276">
        <v>3.5400501004275133</v>
      </c>
      <c r="AS207" s="276">
        <v>3.4622626866495909</v>
      </c>
      <c r="AT207" s="276">
        <v>3.3858005420872561</v>
      </c>
      <c r="AU207" s="276">
        <v>3.3112976644163963</v>
      </c>
      <c r="AV207" s="276">
        <v>3.2388914560210549</v>
      </c>
      <c r="AW207" s="276">
        <v>3.167730082705718</v>
      </c>
      <c r="AX207" s="276">
        <v>3.0982352128709936</v>
      </c>
      <c r="AY207" s="276">
        <v>3.0275230139543039</v>
      </c>
      <c r="AZ207" s="276">
        <v>2.9559289034434686</v>
      </c>
      <c r="BA207" s="276">
        <v>2.8841503964126014</v>
      </c>
      <c r="BB207" s="276">
        <v>2.8127743932121008</v>
      </c>
      <c r="BC207" s="276">
        <v>2.7442398982973741</v>
      </c>
      <c r="BD207" s="276">
        <v>2.6797250138651747</v>
      </c>
      <c r="BE207" s="276">
        <v>2.6218601618659414</v>
      </c>
      <c r="BF207" s="276">
        <v>2.5713994453930287</v>
      </c>
      <c r="BG207" s="276">
        <v>2.527948971773561</v>
      </c>
      <c r="BH207" s="276">
        <v>2.4914932835512094</v>
      </c>
    </row>
    <row r="208" spans="1:60" ht="15" x14ac:dyDescent="0.25">
      <c r="A208" s="276" t="s">
        <v>457</v>
      </c>
      <c r="B208" s="276" t="s">
        <v>458</v>
      </c>
      <c r="C208" s="276" t="s">
        <v>579</v>
      </c>
      <c r="D208" s="276" t="s">
        <v>580</v>
      </c>
      <c r="E208" s="276">
        <v>7.2160000000000002</v>
      </c>
      <c r="F208" s="276">
        <v>7.23</v>
      </c>
      <c r="G208" s="276">
        <v>7.2430000000000003</v>
      </c>
      <c r="H208" s="276">
        <v>7.2519999999999998</v>
      </c>
      <c r="I208" s="276">
        <v>7.2569999999999997</v>
      </c>
      <c r="J208" s="276">
        <v>7.26</v>
      </c>
      <c r="K208" s="276">
        <v>7.2619999999999996</v>
      </c>
      <c r="L208" s="276">
        <v>7.2640000000000002</v>
      </c>
      <c r="M208" s="276">
        <v>7.2670000000000003</v>
      </c>
      <c r="N208" s="276">
        <v>7.2729999999999997</v>
      </c>
      <c r="O208" s="276">
        <v>7.28</v>
      </c>
      <c r="P208" s="276">
        <v>7.2889999999999997</v>
      </c>
      <c r="Q208" s="276">
        <v>7.2990000000000004</v>
      </c>
      <c r="R208" s="276">
        <v>7.3070000000000004</v>
      </c>
      <c r="S208" s="276">
        <v>7.3120000000000003</v>
      </c>
      <c r="T208" s="276">
        <v>7.3129999999999997</v>
      </c>
      <c r="U208" s="276">
        <v>7.3090000000000002</v>
      </c>
      <c r="V208" s="276">
        <v>7.2990000000000004</v>
      </c>
      <c r="W208" s="276">
        <v>7.2809999999999997</v>
      </c>
      <c r="X208" s="276">
        <v>7.2519999999999998</v>
      </c>
      <c r="Y208" s="276">
        <v>7.2060000000000004</v>
      </c>
      <c r="Z208" s="276">
        <v>7.1379999999999999</v>
      </c>
      <c r="AA208" s="276">
        <v>7.0469999999999997</v>
      </c>
      <c r="AB208" s="276">
        <v>6.9329999999999998</v>
      </c>
      <c r="AC208" s="276">
        <v>6.798</v>
      </c>
      <c r="AD208" s="276">
        <v>6.649</v>
      </c>
      <c r="AE208" s="276">
        <v>6.4950000000000001</v>
      </c>
      <c r="AF208" s="276">
        <v>6.3419999999999996</v>
      </c>
      <c r="AG208" s="276">
        <v>6.194</v>
      </c>
      <c r="AH208" s="276">
        <v>6.0519999999999996</v>
      </c>
      <c r="AI208" s="276">
        <v>5.9109999999999996</v>
      </c>
      <c r="AJ208" s="276">
        <v>5.7610000000000001</v>
      </c>
      <c r="AK208" s="276">
        <v>5.5940000000000003</v>
      </c>
      <c r="AL208" s="276">
        <v>5.407</v>
      </c>
      <c r="AM208" s="276">
        <v>5.2</v>
      </c>
      <c r="AN208" s="276">
        <v>4.9800000000000004</v>
      </c>
      <c r="AO208" s="276">
        <v>4.7539999999999996</v>
      </c>
      <c r="AP208" s="276">
        <v>4.5330000000000004</v>
      </c>
      <c r="AQ208" s="276">
        <v>4.3250000000000002</v>
      </c>
      <c r="AR208" s="276">
        <v>4.1369999999999996</v>
      </c>
      <c r="AS208" s="276">
        <v>3.9710000000000001</v>
      </c>
      <c r="AT208" s="276">
        <v>3.83</v>
      </c>
      <c r="AU208" s="276">
        <v>3.7080000000000002</v>
      </c>
      <c r="AV208" s="276">
        <v>3.601</v>
      </c>
      <c r="AW208" s="276">
        <v>3.5049999999999999</v>
      </c>
      <c r="AX208" s="276">
        <v>3.4159999999999999</v>
      </c>
      <c r="AY208" s="276">
        <v>3.3290000000000002</v>
      </c>
      <c r="AZ208" s="276">
        <v>3.242</v>
      </c>
      <c r="BA208" s="276">
        <v>3.1509999999999998</v>
      </c>
      <c r="BB208" s="276">
        <v>3.056</v>
      </c>
      <c r="BC208" s="276">
        <v>2.96</v>
      </c>
      <c r="BD208" s="276">
        <v>2.8660000000000001</v>
      </c>
      <c r="BE208" s="276">
        <v>2.7789999999999999</v>
      </c>
      <c r="BF208" s="276">
        <v>2.7010000000000001</v>
      </c>
      <c r="BG208" s="276">
        <v>2.6349999999999998</v>
      </c>
      <c r="BH208" s="276">
        <v>2.5790000000000002</v>
      </c>
    </row>
    <row r="209" spans="1:60" ht="15" x14ac:dyDescent="0.25">
      <c r="A209" s="276" t="s">
        <v>459</v>
      </c>
      <c r="B209" s="276" t="s">
        <v>460</v>
      </c>
      <c r="C209" s="276" t="s">
        <v>579</v>
      </c>
      <c r="D209" s="276" t="s">
        <v>580</v>
      </c>
      <c r="E209" s="276">
        <v>6.6909999999999998</v>
      </c>
      <c r="F209" s="276">
        <v>6.7130000000000001</v>
      </c>
      <c r="G209" s="276">
        <v>6.7370000000000001</v>
      </c>
      <c r="H209" s="276">
        <v>6.7619999999999996</v>
      </c>
      <c r="I209" s="276">
        <v>6.7869999999999999</v>
      </c>
      <c r="J209" s="276">
        <v>6.81</v>
      </c>
      <c r="K209" s="276">
        <v>6.8310000000000004</v>
      </c>
      <c r="L209" s="276">
        <v>6.85</v>
      </c>
      <c r="M209" s="276">
        <v>6.8650000000000002</v>
      </c>
      <c r="N209" s="276">
        <v>6.8780000000000001</v>
      </c>
      <c r="O209" s="276">
        <v>6.8879999999999999</v>
      </c>
      <c r="P209" s="276">
        <v>6.899</v>
      </c>
      <c r="Q209" s="276">
        <v>6.91</v>
      </c>
      <c r="R209" s="276">
        <v>6.9210000000000003</v>
      </c>
      <c r="S209" s="276">
        <v>6.93</v>
      </c>
      <c r="T209" s="276">
        <v>6.9359999999999999</v>
      </c>
      <c r="U209" s="276">
        <v>6.9329999999999998</v>
      </c>
      <c r="V209" s="276">
        <v>6.9189999999999996</v>
      </c>
      <c r="W209" s="276">
        <v>6.8920000000000003</v>
      </c>
      <c r="X209" s="276">
        <v>6.8529999999999998</v>
      </c>
      <c r="Y209" s="276">
        <v>6.8019999999999996</v>
      </c>
      <c r="Z209" s="276">
        <v>6.7409999999999997</v>
      </c>
      <c r="AA209" s="276">
        <v>6.6740000000000004</v>
      </c>
      <c r="AB209" s="276">
        <v>6.6050000000000004</v>
      </c>
      <c r="AC209" s="276">
        <v>6.5350000000000001</v>
      </c>
      <c r="AD209" s="276">
        <v>6.4669999999999996</v>
      </c>
      <c r="AE209" s="276">
        <v>6.4009999999999998</v>
      </c>
      <c r="AF209" s="276">
        <v>6.3369999999999997</v>
      </c>
      <c r="AG209" s="276">
        <v>6.274</v>
      </c>
      <c r="AH209" s="276">
        <v>6.2130000000000001</v>
      </c>
      <c r="AI209" s="276">
        <v>6.1520000000000001</v>
      </c>
      <c r="AJ209" s="276">
        <v>6.0910000000000002</v>
      </c>
      <c r="AK209" s="276">
        <v>6.0279999999999996</v>
      </c>
      <c r="AL209" s="276">
        <v>5.9640000000000004</v>
      </c>
      <c r="AM209" s="276">
        <v>5.8970000000000002</v>
      </c>
      <c r="AN209" s="276">
        <v>5.8289999999999997</v>
      </c>
      <c r="AO209" s="276">
        <v>5.758</v>
      </c>
      <c r="AP209" s="276">
        <v>5.6859999999999999</v>
      </c>
      <c r="AQ209" s="276">
        <v>5.6139999999999999</v>
      </c>
      <c r="AR209" s="276">
        <v>5.5419999999999998</v>
      </c>
      <c r="AS209" s="276">
        <v>5.4710000000000001</v>
      </c>
      <c r="AT209" s="276">
        <v>5.4020000000000001</v>
      </c>
      <c r="AU209" s="276">
        <v>5.3339999999999996</v>
      </c>
      <c r="AV209" s="276">
        <v>5.2679999999999998</v>
      </c>
      <c r="AW209" s="276">
        <v>5.2039999999999997</v>
      </c>
      <c r="AX209" s="276">
        <v>5.1429999999999998</v>
      </c>
      <c r="AY209" s="276">
        <v>5.085</v>
      </c>
      <c r="AZ209" s="276">
        <v>5.03</v>
      </c>
      <c r="BA209" s="276">
        <v>4.9770000000000003</v>
      </c>
      <c r="BB209" s="276">
        <v>4.9260000000000002</v>
      </c>
      <c r="BC209" s="276">
        <v>4.8760000000000003</v>
      </c>
      <c r="BD209" s="276">
        <v>4.8250000000000002</v>
      </c>
      <c r="BE209" s="276">
        <v>4.7709999999999999</v>
      </c>
      <c r="BF209" s="276">
        <v>4.7149999999999999</v>
      </c>
      <c r="BG209" s="276">
        <v>4.6559999999999997</v>
      </c>
      <c r="BH209" s="276">
        <v>4.5949999999999998</v>
      </c>
    </row>
    <row r="210" spans="1:60" ht="15" x14ac:dyDescent="0.25">
      <c r="A210" s="276" t="s">
        <v>461</v>
      </c>
      <c r="B210" s="276" t="s">
        <v>462</v>
      </c>
      <c r="C210" s="276" t="s">
        <v>579</v>
      </c>
      <c r="D210" s="276" t="s">
        <v>580</v>
      </c>
      <c r="E210" s="276">
        <v>6.9960000000000004</v>
      </c>
      <c r="F210" s="276">
        <v>7.0369999999999999</v>
      </c>
      <c r="G210" s="276">
        <v>7.0780000000000003</v>
      </c>
      <c r="H210" s="276">
        <v>7.117</v>
      </c>
      <c r="I210" s="276">
        <v>7.1539999999999999</v>
      </c>
      <c r="J210" s="276">
        <v>7.1859999999999999</v>
      </c>
      <c r="K210" s="276">
        <v>7.2149999999999999</v>
      </c>
      <c r="L210" s="276">
        <v>7.24</v>
      </c>
      <c r="M210" s="276">
        <v>7.26</v>
      </c>
      <c r="N210" s="276">
        <v>7.2759999999999998</v>
      </c>
      <c r="O210" s="276">
        <v>7.2889999999999997</v>
      </c>
      <c r="P210" s="276">
        <v>7.2960000000000003</v>
      </c>
      <c r="Q210" s="276">
        <v>7.2990000000000004</v>
      </c>
      <c r="R210" s="276">
        <v>7.2990000000000004</v>
      </c>
      <c r="S210" s="276">
        <v>7.2960000000000003</v>
      </c>
      <c r="T210" s="276">
        <v>7.2930000000000001</v>
      </c>
      <c r="U210" s="276">
        <v>7.2939999999999996</v>
      </c>
      <c r="V210" s="276">
        <v>7.298</v>
      </c>
      <c r="W210" s="276">
        <v>7.3040000000000003</v>
      </c>
      <c r="X210" s="276">
        <v>7.3109999999999999</v>
      </c>
      <c r="Y210" s="276">
        <v>7.3120000000000003</v>
      </c>
      <c r="Z210" s="276">
        <v>7.3</v>
      </c>
      <c r="AA210" s="276">
        <v>7.2709999999999999</v>
      </c>
      <c r="AB210" s="276">
        <v>7.2210000000000001</v>
      </c>
      <c r="AC210" s="276">
        <v>7.1520000000000001</v>
      </c>
      <c r="AD210" s="276">
        <v>7.0629999999999997</v>
      </c>
      <c r="AE210" s="276">
        <v>6.9619999999999997</v>
      </c>
      <c r="AF210" s="276">
        <v>6.8529999999999998</v>
      </c>
      <c r="AG210" s="276">
        <v>6.7439999999999998</v>
      </c>
      <c r="AH210" s="276">
        <v>6.6360000000000001</v>
      </c>
      <c r="AI210" s="276">
        <v>6.53</v>
      </c>
      <c r="AJ210" s="276">
        <v>6.4260000000000002</v>
      </c>
      <c r="AK210" s="276">
        <v>6.3220000000000001</v>
      </c>
      <c r="AL210" s="276">
        <v>6.2140000000000004</v>
      </c>
      <c r="AM210" s="276">
        <v>6.1050000000000004</v>
      </c>
      <c r="AN210" s="276">
        <v>5.9950000000000001</v>
      </c>
      <c r="AO210" s="276">
        <v>5.8840000000000003</v>
      </c>
      <c r="AP210" s="276">
        <v>5.774</v>
      </c>
      <c r="AQ210" s="276">
        <v>5.6669999999999998</v>
      </c>
      <c r="AR210" s="276">
        <v>5.5650000000000004</v>
      </c>
      <c r="AS210" s="276">
        <v>5.4710000000000001</v>
      </c>
      <c r="AT210" s="276">
        <v>5.3869999999999996</v>
      </c>
      <c r="AU210" s="276">
        <v>5.3140000000000001</v>
      </c>
      <c r="AV210" s="276">
        <v>5.2519999999999998</v>
      </c>
      <c r="AW210" s="276">
        <v>5.2009999999999996</v>
      </c>
      <c r="AX210" s="276">
        <v>5.1609999999999996</v>
      </c>
      <c r="AY210" s="276">
        <v>5.1319999999999997</v>
      </c>
      <c r="AZ210" s="276">
        <v>5.1109999999999998</v>
      </c>
      <c r="BA210" s="276">
        <v>5.0949999999999998</v>
      </c>
      <c r="BB210" s="276">
        <v>5.08</v>
      </c>
      <c r="BC210" s="276">
        <v>5.0629999999999997</v>
      </c>
      <c r="BD210" s="276">
        <v>5.0380000000000003</v>
      </c>
      <c r="BE210" s="276">
        <v>5.0030000000000001</v>
      </c>
      <c r="BF210" s="276">
        <v>4.9589999999999996</v>
      </c>
      <c r="BG210" s="276">
        <v>4.9039999999999999</v>
      </c>
      <c r="BH210" s="276">
        <v>4.84</v>
      </c>
    </row>
    <row r="211" spans="1:60" ht="15" x14ac:dyDescent="0.25">
      <c r="A211" s="276" t="s">
        <v>463</v>
      </c>
      <c r="B211" s="276" t="s">
        <v>464</v>
      </c>
      <c r="C211" s="276" t="s">
        <v>579</v>
      </c>
      <c r="D211" s="276" t="s">
        <v>580</v>
      </c>
      <c r="E211" s="276">
        <v>5.76</v>
      </c>
      <c r="F211" s="276">
        <v>5.41</v>
      </c>
      <c r="G211" s="276">
        <v>5.21</v>
      </c>
      <c r="H211" s="276">
        <v>5.16</v>
      </c>
      <c r="I211" s="276">
        <v>4.97</v>
      </c>
      <c r="J211" s="276">
        <v>4.66</v>
      </c>
      <c r="K211" s="276">
        <v>4.46</v>
      </c>
      <c r="L211" s="276">
        <v>3.91</v>
      </c>
      <c r="M211" s="276">
        <v>3.53</v>
      </c>
      <c r="N211" s="276">
        <v>3.22</v>
      </c>
      <c r="O211" s="276">
        <v>3.07</v>
      </c>
      <c r="P211" s="276">
        <v>3.02</v>
      </c>
      <c r="Q211" s="276">
        <v>3.04</v>
      </c>
      <c r="R211" s="276">
        <v>2.79</v>
      </c>
      <c r="S211" s="276">
        <v>2.35</v>
      </c>
      <c r="T211" s="276">
        <v>2.0699999999999998</v>
      </c>
      <c r="U211" s="276">
        <v>2.11</v>
      </c>
      <c r="V211" s="276">
        <v>1.82</v>
      </c>
      <c r="W211" s="276">
        <v>1.79</v>
      </c>
      <c r="X211" s="276">
        <v>1.79</v>
      </c>
      <c r="Y211" s="276">
        <v>1.82</v>
      </c>
      <c r="Z211" s="276">
        <v>1.78</v>
      </c>
      <c r="AA211" s="276">
        <v>1.74</v>
      </c>
      <c r="AB211" s="276">
        <v>1.61</v>
      </c>
      <c r="AC211" s="276">
        <v>1.62</v>
      </c>
      <c r="AD211" s="276">
        <v>1.61</v>
      </c>
      <c r="AE211" s="276">
        <v>1.43</v>
      </c>
      <c r="AF211" s="276">
        <v>1.62</v>
      </c>
      <c r="AG211" s="276">
        <v>1.96</v>
      </c>
      <c r="AH211" s="276">
        <v>1.75</v>
      </c>
      <c r="AI211" s="276">
        <v>1.83</v>
      </c>
      <c r="AJ211" s="276">
        <v>1.73</v>
      </c>
      <c r="AK211" s="276">
        <v>1.72</v>
      </c>
      <c r="AL211" s="276">
        <v>1.74</v>
      </c>
      <c r="AM211" s="276">
        <v>1.71</v>
      </c>
      <c r="AN211" s="276">
        <v>1.67</v>
      </c>
      <c r="AO211" s="276">
        <v>1.66</v>
      </c>
      <c r="AP211" s="276">
        <v>1.61</v>
      </c>
      <c r="AQ211" s="276">
        <v>1.48</v>
      </c>
      <c r="AR211" s="276">
        <v>1.47</v>
      </c>
      <c r="AS211" s="276">
        <v>1.6</v>
      </c>
      <c r="AT211" s="276">
        <v>1.41</v>
      </c>
      <c r="AU211" s="276">
        <v>1.37</v>
      </c>
      <c r="AV211" s="276">
        <v>1.27</v>
      </c>
      <c r="AW211" s="276">
        <v>1.26</v>
      </c>
      <c r="AX211" s="276">
        <v>1.26</v>
      </c>
      <c r="AY211" s="276">
        <v>1.28</v>
      </c>
      <c r="AZ211" s="276">
        <v>1.29</v>
      </c>
      <c r="BA211" s="276">
        <v>1.28</v>
      </c>
      <c r="BB211" s="276">
        <v>1.22</v>
      </c>
      <c r="BC211" s="276">
        <v>1.1499999999999999</v>
      </c>
      <c r="BD211" s="276">
        <v>1.2</v>
      </c>
      <c r="BE211" s="276">
        <v>1.29</v>
      </c>
      <c r="BF211" s="276">
        <v>1.19</v>
      </c>
      <c r="BG211" s="276">
        <v>1.25</v>
      </c>
      <c r="BH211" s="276">
        <v>1.24</v>
      </c>
    </row>
    <row r="212" spans="1:60" ht="15" x14ac:dyDescent="0.25">
      <c r="A212" s="276" t="s">
        <v>465</v>
      </c>
      <c r="B212" s="276" t="s">
        <v>466</v>
      </c>
      <c r="C212" s="276" t="s">
        <v>579</v>
      </c>
      <c r="D212" s="276" t="s">
        <v>580</v>
      </c>
      <c r="E212" s="276">
        <v>6.3879999999999999</v>
      </c>
      <c r="F212" s="276">
        <v>6.3849999999999998</v>
      </c>
      <c r="G212" s="276">
        <v>6.383</v>
      </c>
      <c r="H212" s="276">
        <v>6.3849999999999998</v>
      </c>
      <c r="I212" s="276">
        <v>6.3940000000000001</v>
      </c>
      <c r="J212" s="276">
        <v>6.4189999999999996</v>
      </c>
      <c r="K212" s="276">
        <v>6.47</v>
      </c>
      <c r="L212" s="276">
        <v>6.5490000000000004</v>
      </c>
      <c r="M212" s="276">
        <v>6.6550000000000002</v>
      </c>
      <c r="N212" s="276">
        <v>6.7809999999999997</v>
      </c>
      <c r="O212" s="276">
        <v>6.9139999999999997</v>
      </c>
      <c r="P212" s="276">
        <v>7.04</v>
      </c>
      <c r="Q212" s="276">
        <v>7.1449999999999996</v>
      </c>
      <c r="R212" s="276">
        <v>7.2160000000000002</v>
      </c>
      <c r="S212" s="276">
        <v>7.2480000000000002</v>
      </c>
      <c r="T212" s="276">
        <v>7.2359999999999998</v>
      </c>
      <c r="U212" s="276">
        <v>7.1820000000000004</v>
      </c>
      <c r="V212" s="276">
        <v>7.0960000000000001</v>
      </c>
      <c r="W212" s="276">
        <v>6.99</v>
      </c>
      <c r="X212" s="276">
        <v>6.8710000000000004</v>
      </c>
      <c r="Y212" s="276">
        <v>6.7480000000000002</v>
      </c>
      <c r="Z212" s="276">
        <v>6.6319999999999997</v>
      </c>
      <c r="AA212" s="276">
        <v>6.5250000000000004</v>
      </c>
      <c r="AB212" s="276">
        <v>6.431</v>
      </c>
      <c r="AC212" s="276">
        <v>6.3490000000000002</v>
      </c>
      <c r="AD212" s="276">
        <v>6.2779999999999996</v>
      </c>
      <c r="AE212" s="276">
        <v>6.2110000000000003</v>
      </c>
      <c r="AF212" s="276">
        <v>6.1390000000000002</v>
      </c>
      <c r="AG212" s="276">
        <v>6.056</v>
      </c>
      <c r="AH212" s="276">
        <v>5.9610000000000003</v>
      </c>
      <c r="AI212" s="276">
        <v>5.851</v>
      </c>
      <c r="AJ212" s="276">
        <v>5.7279999999999998</v>
      </c>
      <c r="AK212" s="276">
        <v>5.5960000000000001</v>
      </c>
      <c r="AL212" s="276">
        <v>5.4610000000000003</v>
      </c>
      <c r="AM212" s="276">
        <v>5.3259999999999996</v>
      </c>
      <c r="AN212" s="276">
        <v>5.1970000000000001</v>
      </c>
      <c r="AO212" s="276">
        <v>5.077</v>
      </c>
      <c r="AP212" s="276">
        <v>4.968</v>
      </c>
      <c r="AQ212" s="276">
        <v>4.8719999999999999</v>
      </c>
      <c r="AR212" s="276">
        <v>4.7889999999999997</v>
      </c>
      <c r="AS212" s="276">
        <v>4.72</v>
      </c>
      <c r="AT212" s="276">
        <v>4.665</v>
      </c>
      <c r="AU212" s="276">
        <v>4.6180000000000003</v>
      </c>
      <c r="AV212" s="276">
        <v>4.5780000000000003</v>
      </c>
      <c r="AW212" s="276">
        <v>4.54</v>
      </c>
      <c r="AX212" s="276">
        <v>4.5019999999999998</v>
      </c>
      <c r="AY212" s="276">
        <v>4.4589999999999996</v>
      </c>
      <c r="AZ212" s="276">
        <v>4.4119999999999999</v>
      </c>
      <c r="BA212" s="276">
        <v>4.359</v>
      </c>
      <c r="BB212" s="276">
        <v>4.3</v>
      </c>
      <c r="BC212" s="276">
        <v>4.2350000000000003</v>
      </c>
      <c r="BD212" s="276">
        <v>4.1669999999999998</v>
      </c>
      <c r="BE212" s="276">
        <v>4.0990000000000002</v>
      </c>
      <c r="BF212" s="276">
        <v>4.032</v>
      </c>
      <c r="BG212" s="276">
        <v>3.968</v>
      </c>
      <c r="BH212" s="276">
        <v>3.907</v>
      </c>
    </row>
    <row r="213" spans="1:60" ht="15" x14ac:dyDescent="0.25">
      <c r="A213" s="276" t="s">
        <v>467</v>
      </c>
      <c r="B213" s="276" t="s">
        <v>468</v>
      </c>
      <c r="C213" s="276" t="s">
        <v>579</v>
      </c>
      <c r="D213" s="276" t="s">
        <v>580</v>
      </c>
      <c r="E213" s="276">
        <v>6.1269999999999998</v>
      </c>
      <c r="F213" s="276">
        <v>6.1710000000000003</v>
      </c>
      <c r="G213" s="276">
        <v>6.2160000000000002</v>
      </c>
      <c r="H213" s="276">
        <v>6.26</v>
      </c>
      <c r="I213" s="276">
        <v>6.3</v>
      </c>
      <c r="J213" s="276">
        <v>6.3369999999999997</v>
      </c>
      <c r="K213" s="276">
        <v>6.37</v>
      </c>
      <c r="L213" s="276">
        <v>6.4020000000000001</v>
      </c>
      <c r="M213" s="276">
        <v>6.4340000000000002</v>
      </c>
      <c r="N213" s="276">
        <v>6.4649999999999999</v>
      </c>
      <c r="O213" s="276">
        <v>6.4960000000000004</v>
      </c>
      <c r="P213" s="276">
        <v>6.524</v>
      </c>
      <c r="Q213" s="276">
        <v>6.55</v>
      </c>
      <c r="R213" s="276">
        <v>6.5730000000000004</v>
      </c>
      <c r="S213" s="276">
        <v>6.5940000000000003</v>
      </c>
      <c r="T213" s="276">
        <v>6.6109999999999998</v>
      </c>
      <c r="U213" s="276">
        <v>6.6280000000000001</v>
      </c>
      <c r="V213" s="276">
        <v>6.6440000000000001</v>
      </c>
      <c r="W213" s="276">
        <v>6.66</v>
      </c>
      <c r="X213" s="276">
        <v>6.6749999999999998</v>
      </c>
      <c r="Y213" s="276">
        <v>6.69</v>
      </c>
      <c r="Z213" s="276">
        <v>6.7039999999999997</v>
      </c>
      <c r="AA213" s="276">
        <v>6.7149999999999999</v>
      </c>
      <c r="AB213" s="276">
        <v>6.7240000000000002</v>
      </c>
      <c r="AC213" s="276">
        <v>6.7290000000000001</v>
      </c>
      <c r="AD213" s="276">
        <v>6.7309999999999999</v>
      </c>
      <c r="AE213" s="276">
        <v>6.7320000000000002</v>
      </c>
      <c r="AF213" s="276">
        <v>6.7309999999999999</v>
      </c>
      <c r="AG213" s="276">
        <v>6.73</v>
      </c>
      <c r="AH213" s="276">
        <v>6.726</v>
      </c>
      <c r="AI213" s="276">
        <v>6.7210000000000001</v>
      </c>
      <c r="AJ213" s="276">
        <v>6.7110000000000003</v>
      </c>
      <c r="AK213" s="276">
        <v>6.6959999999999997</v>
      </c>
      <c r="AL213" s="276">
        <v>6.6740000000000004</v>
      </c>
      <c r="AM213" s="276">
        <v>6.6449999999999996</v>
      </c>
      <c r="AN213" s="276">
        <v>6.6079999999999997</v>
      </c>
      <c r="AO213" s="276">
        <v>6.5640000000000001</v>
      </c>
      <c r="AP213" s="276">
        <v>6.5119999999999996</v>
      </c>
      <c r="AQ213" s="276">
        <v>6.4550000000000001</v>
      </c>
      <c r="AR213" s="276">
        <v>6.39</v>
      </c>
      <c r="AS213" s="276">
        <v>6.319</v>
      </c>
      <c r="AT213" s="276">
        <v>6.242</v>
      </c>
      <c r="AU213" s="276">
        <v>6.1580000000000004</v>
      </c>
      <c r="AV213" s="276">
        <v>6.0670000000000002</v>
      </c>
      <c r="AW213" s="276">
        <v>5.9690000000000003</v>
      </c>
      <c r="AX213" s="276">
        <v>5.8630000000000004</v>
      </c>
      <c r="AY213" s="276">
        <v>5.7469999999999999</v>
      </c>
      <c r="AZ213" s="276">
        <v>5.6210000000000004</v>
      </c>
      <c r="BA213" s="276">
        <v>5.4870000000000001</v>
      </c>
      <c r="BB213" s="276">
        <v>5.3460000000000001</v>
      </c>
      <c r="BC213" s="276">
        <v>5.202</v>
      </c>
      <c r="BD213" s="276">
        <v>5.0599999999999996</v>
      </c>
      <c r="BE213" s="276">
        <v>4.923</v>
      </c>
      <c r="BF213" s="276">
        <v>4.7930000000000001</v>
      </c>
      <c r="BG213" s="276">
        <v>4.6719999999999997</v>
      </c>
      <c r="BH213" s="276">
        <v>4.5609999999999999</v>
      </c>
    </row>
    <row r="214" spans="1:60" ht="15" x14ac:dyDescent="0.25">
      <c r="A214" s="276" t="s">
        <v>469</v>
      </c>
      <c r="B214" s="276" t="s">
        <v>470</v>
      </c>
      <c r="C214" s="276" t="s">
        <v>579</v>
      </c>
      <c r="D214" s="276" t="s">
        <v>580</v>
      </c>
      <c r="E214" s="276">
        <v>6.6740000000000004</v>
      </c>
      <c r="F214" s="276">
        <v>6.6790000000000003</v>
      </c>
      <c r="G214" s="276">
        <v>6.67</v>
      </c>
      <c r="H214" s="276">
        <v>6.6449999999999996</v>
      </c>
      <c r="I214" s="276">
        <v>6.6059999999999999</v>
      </c>
      <c r="J214" s="276">
        <v>6.5519999999999996</v>
      </c>
      <c r="K214" s="276">
        <v>6.4880000000000004</v>
      </c>
      <c r="L214" s="276">
        <v>6.415</v>
      </c>
      <c r="M214" s="276">
        <v>6.3369999999999997</v>
      </c>
      <c r="N214" s="276">
        <v>6.2549999999999999</v>
      </c>
      <c r="O214" s="276">
        <v>6.1719999999999997</v>
      </c>
      <c r="P214" s="276">
        <v>6.0869999999999997</v>
      </c>
      <c r="Q214" s="276">
        <v>6</v>
      </c>
      <c r="R214" s="276">
        <v>5.91</v>
      </c>
      <c r="S214" s="276">
        <v>5.8159999999999998</v>
      </c>
      <c r="T214" s="276">
        <v>5.7169999999999996</v>
      </c>
      <c r="U214" s="276">
        <v>5.609</v>
      </c>
      <c r="V214" s="276">
        <v>5.4930000000000003</v>
      </c>
      <c r="W214" s="276">
        <v>5.3689999999999998</v>
      </c>
      <c r="X214" s="276">
        <v>5.2370000000000001</v>
      </c>
      <c r="Y214" s="276">
        <v>5.0999999999999996</v>
      </c>
      <c r="Z214" s="276">
        <v>4.96</v>
      </c>
      <c r="AA214" s="276">
        <v>4.82</v>
      </c>
      <c r="AB214" s="276">
        <v>4.6840000000000002</v>
      </c>
      <c r="AC214" s="276">
        <v>4.5540000000000003</v>
      </c>
      <c r="AD214" s="276">
        <v>4.4329999999999998</v>
      </c>
      <c r="AE214" s="276">
        <v>4.3220000000000001</v>
      </c>
      <c r="AF214" s="276">
        <v>4.2210000000000001</v>
      </c>
      <c r="AG214" s="276">
        <v>4.1289999999999996</v>
      </c>
      <c r="AH214" s="276">
        <v>4.0430000000000001</v>
      </c>
      <c r="AI214" s="276">
        <v>3.964</v>
      </c>
      <c r="AJ214" s="276">
        <v>3.8889999999999998</v>
      </c>
      <c r="AK214" s="276">
        <v>3.8149999999999999</v>
      </c>
      <c r="AL214" s="276">
        <v>3.74</v>
      </c>
      <c r="AM214" s="276">
        <v>3.6619999999999999</v>
      </c>
      <c r="AN214" s="276">
        <v>3.577</v>
      </c>
      <c r="AO214" s="276">
        <v>3.4820000000000002</v>
      </c>
      <c r="AP214" s="276">
        <v>3.3769999999999998</v>
      </c>
      <c r="AQ214" s="276">
        <v>3.2629999999999999</v>
      </c>
      <c r="AR214" s="276">
        <v>3.1440000000000001</v>
      </c>
      <c r="AS214" s="276">
        <v>3.0219999999999998</v>
      </c>
      <c r="AT214" s="276">
        <v>2.903</v>
      </c>
      <c r="AU214" s="276">
        <v>2.7919999999999998</v>
      </c>
      <c r="AV214" s="276">
        <v>2.6909999999999998</v>
      </c>
      <c r="AW214" s="276">
        <v>2.6040000000000001</v>
      </c>
      <c r="AX214" s="276">
        <v>2.5289999999999999</v>
      </c>
      <c r="AY214" s="276">
        <v>2.4649999999999999</v>
      </c>
      <c r="AZ214" s="276">
        <v>2.41</v>
      </c>
      <c r="BA214" s="276">
        <v>2.3580000000000001</v>
      </c>
      <c r="BB214" s="276">
        <v>2.31</v>
      </c>
      <c r="BC214" s="276">
        <v>2.2650000000000001</v>
      </c>
      <c r="BD214" s="276">
        <v>2.2240000000000002</v>
      </c>
      <c r="BE214" s="276">
        <v>2.1869999999999998</v>
      </c>
      <c r="BF214" s="276">
        <v>2.1549999999999998</v>
      </c>
      <c r="BG214" s="276">
        <v>2.1259999999999999</v>
      </c>
      <c r="BH214" s="276">
        <v>2.101</v>
      </c>
    </row>
    <row r="215" spans="1:60" ht="15" x14ac:dyDescent="0.25">
      <c r="A215" s="276" t="s">
        <v>471</v>
      </c>
      <c r="B215" s="276" t="s">
        <v>472</v>
      </c>
      <c r="C215" s="276" t="s">
        <v>579</v>
      </c>
      <c r="D215" s="276" t="s">
        <v>580</v>
      </c>
      <c r="E215" s="276"/>
      <c r="F215" s="276"/>
      <c r="G215" s="276"/>
      <c r="H215" s="276"/>
      <c r="I215" s="276"/>
      <c r="J215" s="276"/>
      <c r="K215" s="276"/>
      <c r="L215" s="276"/>
      <c r="M215" s="276"/>
      <c r="N215" s="276"/>
      <c r="O215" s="276"/>
      <c r="P215" s="276"/>
      <c r="Q215" s="276"/>
      <c r="R215" s="276"/>
      <c r="S215" s="276"/>
      <c r="T215" s="276"/>
      <c r="U215" s="276"/>
      <c r="V215" s="276"/>
      <c r="W215" s="276"/>
      <c r="X215" s="276"/>
      <c r="Y215" s="276"/>
      <c r="Z215" s="276"/>
      <c r="AA215" s="276"/>
      <c r="AB215" s="276"/>
      <c r="AC215" s="276"/>
      <c r="AD215" s="276"/>
      <c r="AE215" s="276"/>
      <c r="AF215" s="276"/>
      <c r="AG215" s="276"/>
      <c r="AH215" s="276"/>
      <c r="AI215" s="276"/>
      <c r="AJ215" s="276"/>
      <c r="AK215" s="276"/>
      <c r="AL215" s="276"/>
      <c r="AM215" s="276"/>
      <c r="AN215" s="276"/>
      <c r="AO215" s="276"/>
      <c r="AP215" s="276"/>
      <c r="AQ215" s="276"/>
      <c r="AR215" s="276"/>
      <c r="AS215" s="276"/>
      <c r="AT215" s="276"/>
      <c r="AU215" s="276"/>
      <c r="AV215" s="276"/>
      <c r="AW215" s="276"/>
      <c r="AX215" s="276"/>
      <c r="AY215" s="276"/>
      <c r="AZ215" s="276"/>
      <c r="BA215" s="276"/>
      <c r="BB215" s="276"/>
      <c r="BC215" s="276"/>
      <c r="BD215" s="276"/>
      <c r="BE215" s="276">
        <v>1.26</v>
      </c>
      <c r="BF215" s="276"/>
      <c r="BG215" s="276"/>
      <c r="BH215" s="276"/>
    </row>
    <row r="216" spans="1:60" ht="15" x14ac:dyDescent="0.25">
      <c r="A216" s="276" t="s">
        <v>473</v>
      </c>
      <c r="B216" s="276" t="s">
        <v>474</v>
      </c>
      <c r="C216" s="276" t="s">
        <v>579</v>
      </c>
      <c r="D216" s="276" t="s">
        <v>580</v>
      </c>
      <c r="E216" s="276">
        <v>7.25</v>
      </c>
      <c r="F216" s="276">
        <v>7.2519999999999998</v>
      </c>
      <c r="G216" s="276">
        <v>7.2549999999999999</v>
      </c>
      <c r="H216" s="276">
        <v>7.258</v>
      </c>
      <c r="I216" s="276">
        <v>7.2610000000000001</v>
      </c>
      <c r="J216" s="276">
        <v>7.2610000000000001</v>
      </c>
      <c r="K216" s="276">
        <v>7.2569999999999997</v>
      </c>
      <c r="L216" s="276">
        <v>7.2480000000000002</v>
      </c>
      <c r="M216" s="276">
        <v>7.2320000000000002</v>
      </c>
      <c r="N216" s="276">
        <v>7.2089999999999996</v>
      </c>
      <c r="O216" s="276">
        <v>7.1820000000000004</v>
      </c>
      <c r="P216" s="276">
        <v>7.1509999999999998</v>
      </c>
      <c r="Q216" s="276">
        <v>7.1180000000000003</v>
      </c>
      <c r="R216" s="276">
        <v>7.0860000000000003</v>
      </c>
      <c r="S216" s="276">
        <v>7.0570000000000004</v>
      </c>
      <c r="T216" s="276">
        <v>7.0330000000000004</v>
      </c>
      <c r="U216" s="276">
        <v>7.016</v>
      </c>
      <c r="V216" s="276">
        <v>7.0049999999999999</v>
      </c>
      <c r="W216" s="276">
        <v>7</v>
      </c>
      <c r="X216" s="276">
        <v>7.0030000000000001</v>
      </c>
      <c r="Y216" s="276">
        <v>7.0129999999999999</v>
      </c>
      <c r="Z216" s="276">
        <v>7.03</v>
      </c>
      <c r="AA216" s="276">
        <v>7.0529999999999999</v>
      </c>
      <c r="AB216" s="276">
        <v>7.08</v>
      </c>
      <c r="AC216" s="276">
        <v>7.1120000000000001</v>
      </c>
      <c r="AD216" s="276">
        <v>7.149</v>
      </c>
      <c r="AE216" s="276">
        <v>7.19</v>
      </c>
      <c r="AF216" s="276">
        <v>7.2370000000000001</v>
      </c>
      <c r="AG216" s="276">
        <v>7.2880000000000003</v>
      </c>
      <c r="AH216" s="276">
        <v>7.3410000000000002</v>
      </c>
      <c r="AI216" s="276">
        <v>7.3970000000000002</v>
      </c>
      <c r="AJ216" s="276">
        <v>7.4539999999999997</v>
      </c>
      <c r="AK216" s="276">
        <v>7.5110000000000001</v>
      </c>
      <c r="AL216" s="276">
        <v>7.5659999999999998</v>
      </c>
      <c r="AM216" s="276">
        <v>7.6139999999999999</v>
      </c>
      <c r="AN216" s="276">
        <v>7.6529999999999996</v>
      </c>
      <c r="AO216" s="276">
        <v>7.6790000000000003</v>
      </c>
      <c r="AP216" s="276">
        <v>7.6890000000000001</v>
      </c>
      <c r="AQ216" s="276">
        <v>7.6829999999999998</v>
      </c>
      <c r="AR216" s="276">
        <v>7.66</v>
      </c>
      <c r="AS216" s="276">
        <v>7.6230000000000002</v>
      </c>
      <c r="AT216" s="276">
        <v>7.5730000000000004</v>
      </c>
      <c r="AU216" s="276">
        <v>7.5129999999999999</v>
      </c>
      <c r="AV216" s="276">
        <v>7.4480000000000004</v>
      </c>
      <c r="AW216" s="276">
        <v>7.3780000000000001</v>
      </c>
      <c r="AX216" s="276">
        <v>7.3049999999999997</v>
      </c>
      <c r="AY216" s="276">
        <v>7.2270000000000003</v>
      </c>
      <c r="AZ216" s="276">
        <v>7.1440000000000001</v>
      </c>
      <c r="BA216" s="276">
        <v>7.056</v>
      </c>
      <c r="BB216" s="276">
        <v>6.9630000000000001</v>
      </c>
      <c r="BC216" s="276">
        <v>6.8659999999999997</v>
      </c>
      <c r="BD216" s="276">
        <v>6.766</v>
      </c>
      <c r="BE216" s="276">
        <v>6.665</v>
      </c>
      <c r="BF216" s="276">
        <v>6.5640000000000001</v>
      </c>
      <c r="BG216" s="276">
        <v>6.4640000000000004</v>
      </c>
      <c r="BH216" s="276">
        <v>6.3650000000000002</v>
      </c>
    </row>
    <row r="217" spans="1:60" ht="15" x14ac:dyDescent="0.25">
      <c r="A217" s="276" t="s">
        <v>475</v>
      </c>
      <c r="B217" s="276" t="s">
        <v>476</v>
      </c>
      <c r="C217" s="276" t="s">
        <v>579</v>
      </c>
      <c r="D217" s="276" t="s">
        <v>580</v>
      </c>
      <c r="E217" s="276"/>
      <c r="F217" s="276">
        <v>2.5</v>
      </c>
      <c r="G217" s="276"/>
      <c r="H217" s="276"/>
      <c r="I217" s="276"/>
      <c r="J217" s="276"/>
      <c r="K217" s="276"/>
      <c r="L217" s="276"/>
      <c r="M217" s="276"/>
      <c r="N217" s="276"/>
      <c r="O217" s="276"/>
      <c r="P217" s="276">
        <v>2.2999999999999998</v>
      </c>
      <c r="Q217" s="276"/>
      <c r="R217" s="276"/>
      <c r="S217" s="276"/>
      <c r="T217" s="276"/>
      <c r="U217" s="276"/>
      <c r="V217" s="276"/>
      <c r="W217" s="276"/>
      <c r="X217" s="276"/>
      <c r="Y217" s="276"/>
      <c r="Z217" s="276">
        <v>2.1</v>
      </c>
      <c r="AA217" s="276"/>
      <c r="AB217" s="276"/>
      <c r="AC217" s="276"/>
      <c r="AD217" s="276"/>
      <c r="AE217" s="276"/>
      <c r="AF217" s="276"/>
      <c r="AG217" s="276"/>
      <c r="AH217" s="276"/>
      <c r="AI217" s="276"/>
      <c r="AJ217" s="276">
        <v>1.8</v>
      </c>
      <c r="AK217" s="276"/>
      <c r="AL217" s="276"/>
      <c r="AM217" s="276"/>
      <c r="AN217" s="276">
        <v>1.7</v>
      </c>
      <c r="AO217" s="276"/>
      <c r="AP217" s="276">
        <v>1.6</v>
      </c>
      <c r="AQ217" s="276"/>
      <c r="AR217" s="276"/>
      <c r="AS217" s="276">
        <v>1.48</v>
      </c>
      <c r="AT217" s="276">
        <v>1.58</v>
      </c>
      <c r="AU217" s="276">
        <v>1.57</v>
      </c>
      <c r="AV217" s="276">
        <v>1.59</v>
      </c>
      <c r="AW217" s="276">
        <v>1.57</v>
      </c>
      <c r="AX217" s="276">
        <v>1.45</v>
      </c>
      <c r="AY217" s="276">
        <v>1.43</v>
      </c>
      <c r="AZ217" s="276">
        <v>1.38</v>
      </c>
      <c r="BA217" s="276">
        <v>1.4</v>
      </c>
      <c r="BB217" s="276">
        <v>1.44</v>
      </c>
      <c r="BC217" s="276">
        <v>1.4</v>
      </c>
      <c r="BD217" s="276">
        <v>1.4</v>
      </c>
      <c r="BE217" s="276">
        <v>1.45</v>
      </c>
      <c r="BF217" s="276">
        <v>1.43</v>
      </c>
      <c r="BG217" s="276">
        <v>1.46</v>
      </c>
      <c r="BH217" s="276">
        <v>1.46</v>
      </c>
    </row>
    <row r="218" spans="1:60" ht="15" x14ac:dyDescent="0.25">
      <c r="A218" s="276" t="s">
        <v>620</v>
      </c>
      <c r="B218" s="276" t="s">
        <v>477</v>
      </c>
      <c r="C218" s="276" t="s">
        <v>579</v>
      </c>
      <c r="D218" s="276" t="s">
        <v>580</v>
      </c>
      <c r="E218" s="276">
        <v>6.6364765012647515</v>
      </c>
      <c r="F218" s="276">
        <v>6.6495478865542514</v>
      </c>
      <c r="G218" s="276">
        <v>6.6614321081514136</v>
      </c>
      <c r="H218" s="276">
        <v>6.6722214079603281</v>
      </c>
      <c r="I218" s="276">
        <v>6.6814726067695425</v>
      </c>
      <c r="J218" s="276">
        <v>6.6901911254955664</v>
      </c>
      <c r="K218" s="276">
        <v>6.699262472925426</v>
      </c>
      <c r="L218" s="276">
        <v>6.7102327346767821</v>
      </c>
      <c r="M218" s="276">
        <v>6.7230348328755039</v>
      </c>
      <c r="N218" s="276">
        <v>6.7375973028436968</v>
      </c>
      <c r="O218" s="276">
        <v>6.7531077882921853</v>
      </c>
      <c r="P218" s="276">
        <v>6.7681519480139238</v>
      </c>
      <c r="Q218" s="276">
        <v>6.7823400174311983</v>
      </c>
      <c r="R218" s="276">
        <v>6.7937540055144554</v>
      </c>
      <c r="S218" s="276">
        <v>6.8014559904768248</v>
      </c>
      <c r="T218" s="276">
        <v>6.8053353150609297</v>
      </c>
      <c r="U218" s="276">
        <v>6.8050684610262939</v>
      </c>
      <c r="V218" s="276">
        <v>6.8011658910991004</v>
      </c>
      <c r="W218" s="276">
        <v>6.7934993893748716</v>
      </c>
      <c r="X218" s="276">
        <v>6.7821501700411408</v>
      </c>
      <c r="Y218" s="276">
        <v>6.7665575017495554</v>
      </c>
      <c r="Z218" s="276">
        <v>6.7457616032911343</v>
      </c>
      <c r="AA218" s="276">
        <v>6.7196973074384472</v>
      </c>
      <c r="AB218" s="276">
        <v>6.6888584596732823</v>
      </c>
      <c r="AC218" s="276">
        <v>6.6529000384011274</v>
      </c>
      <c r="AD218" s="276">
        <v>6.6117318040630755</v>
      </c>
      <c r="AE218" s="276">
        <v>6.5651649044355747</v>
      </c>
      <c r="AF218" s="276">
        <v>6.5134340347897703</v>
      </c>
      <c r="AG218" s="276">
        <v>6.4569871969195924</v>
      </c>
      <c r="AH218" s="276">
        <v>6.396541095584328</v>
      </c>
      <c r="AI218" s="276">
        <v>6.3336319261421634</v>
      </c>
      <c r="AJ218" s="276">
        <v>6.2678466191670603</v>
      </c>
      <c r="AK218" s="276">
        <v>6.2035229808119929</v>
      </c>
      <c r="AL218" s="276">
        <v>6.1409508285365675</v>
      </c>
      <c r="AM218" s="276">
        <v>6.0822983217456921</v>
      </c>
      <c r="AN218" s="276">
        <v>6.0272175457854953</v>
      </c>
      <c r="AO218" s="276">
        <v>5.9745098542483017</v>
      </c>
      <c r="AP218" s="276">
        <v>5.9236484588030143</v>
      </c>
      <c r="AQ218" s="276">
        <v>5.8736382811859134</v>
      </c>
      <c r="AR218" s="276">
        <v>5.824239984936022</v>
      </c>
      <c r="AS218" s="276">
        <v>5.7746043457352636</v>
      </c>
      <c r="AT218" s="276">
        <v>5.7262245988334746</v>
      </c>
      <c r="AU218" s="276">
        <v>5.6774301064908546</v>
      </c>
      <c r="AV218" s="276">
        <v>5.6281774769984763</v>
      </c>
      <c r="AW218" s="276">
        <v>5.5786612699876574</v>
      </c>
      <c r="AX218" s="276">
        <v>5.5281597498122093</v>
      </c>
      <c r="AY218" s="276">
        <v>5.4758252918605193</v>
      </c>
      <c r="AZ218" s="276">
        <v>5.4223478970750447</v>
      </c>
      <c r="BA218" s="276">
        <v>5.3674260616600673</v>
      </c>
      <c r="BB218" s="276">
        <v>5.3103600820556141</v>
      </c>
      <c r="BC218" s="276">
        <v>5.2512185602407087</v>
      </c>
      <c r="BD218" s="276">
        <v>5.1888737740703874</v>
      </c>
      <c r="BE218" s="276">
        <v>5.1239784074102026</v>
      </c>
      <c r="BF218" s="276">
        <v>5.0572576107019511</v>
      </c>
      <c r="BG218" s="276">
        <v>4.9891780185820966</v>
      </c>
      <c r="BH218" s="276">
        <v>4.9199137660677126</v>
      </c>
    </row>
    <row r="219" spans="1:60" ht="15" x14ac:dyDescent="0.25">
      <c r="A219" s="276" t="s">
        <v>478</v>
      </c>
      <c r="B219" s="276" t="s">
        <v>479</v>
      </c>
      <c r="C219" s="276" t="s">
        <v>579</v>
      </c>
      <c r="D219" s="276" t="s">
        <v>580</v>
      </c>
      <c r="E219" s="276">
        <v>6.7210000000000001</v>
      </c>
      <c r="F219" s="276">
        <v>6.7329999999999997</v>
      </c>
      <c r="G219" s="276">
        <v>6.7469999999999999</v>
      </c>
      <c r="H219" s="276">
        <v>6.7629999999999999</v>
      </c>
      <c r="I219" s="276">
        <v>6.7809999999999997</v>
      </c>
      <c r="J219" s="276">
        <v>6.8</v>
      </c>
      <c r="K219" s="276">
        <v>6.819</v>
      </c>
      <c r="L219" s="276">
        <v>6.8380000000000001</v>
      </c>
      <c r="M219" s="276">
        <v>6.8550000000000004</v>
      </c>
      <c r="N219" s="276">
        <v>6.8689999999999998</v>
      </c>
      <c r="O219" s="276">
        <v>6.8810000000000002</v>
      </c>
      <c r="P219" s="276">
        <v>6.8920000000000003</v>
      </c>
      <c r="Q219" s="276">
        <v>6.9029999999999996</v>
      </c>
      <c r="R219" s="276">
        <v>6.9119999999999999</v>
      </c>
      <c r="S219" s="276">
        <v>6.92</v>
      </c>
      <c r="T219" s="276">
        <v>6.9240000000000004</v>
      </c>
      <c r="U219" s="276">
        <v>6.9219999999999997</v>
      </c>
      <c r="V219" s="276">
        <v>6.9130000000000003</v>
      </c>
      <c r="W219" s="276">
        <v>6.8970000000000002</v>
      </c>
      <c r="X219" s="276">
        <v>6.8739999999999997</v>
      </c>
      <c r="Y219" s="276">
        <v>6.85</v>
      </c>
      <c r="Z219" s="276">
        <v>6.8289999999999997</v>
      </c>
      <c r="AA219" s="276">
        <v>6.8129999999999997</v>
      </c>
      <c r="AB219" s="276">
        <v>6.806</v>
      </c>
      <c r="AC219" s="276">
        <v>6.806</v>
      </c>
      <c r="AD219" s="276">
        <v>6.81</v>
      </c>
      <c r="AE219" s="276">
        <v>6.8159999999999998</v>
      </c>
      <c r="AF219" s="276">
        <v>6.8159999999999998</v>
      </c>
      <c r="AG219" s="276">
        <v>6.8079999999999998</v>
      </c>
      <c r="AH219" s="276">
        <v>6.7889999999999997</v>
      </c>
      <c r="AI219" s="276">
        <v>6.7610000000000001</v>
      </c>
      <c r="AJ219" s="276">
        <v>6.726</v>
      </c>
      <c r="AK219" s="276">
        <v>6.6859999999999999</v>
      </c>
      <c r="AL219" s="276">
        <v>6.6440000000000001</v>
      </c>
      <c r="AM219" s="276">
        <v>6.601</v>
      </c>
      <c r="AN219" s="276">
        <v>6.5540000000000003</v>
      </c>
      <c r="AO219" s="276">
        <v>6.5030000000000001</v>
      </c>
      <c r="AP219" s="276">
        <v>6.444</v>
      </c>
      <c r="AQ219" s="276">
        <v>6.3769999999999998</v>
      </c>
      <c r="AR219" s="276">
        <v>6.3029999999999999</v>
      </c>
      <c r="AS219" s="276">
        <v>6.2229999999999999</v>
      </c>
      <c r="AT219" s="276">
        <v>6.1390000000000002</v>
      </c>
      <c r="AU219" s="276">
        <v>6.0540000000000003</v>
      </c>
      <c r="AV219" s="276">
        <v>5.9690000000000003</v>
      </c>
      <c r="AW219" s="276">
        <v>5.8849999999999998</v>
      </c>
      <c r="AX219" s="276">
        <v>5.8029999999999999</v>
      </c>
      <c r="AY219" s="276">
        <v>5.7210000000000001</v>
      </c>
      <c r="AZ219" s="276">
        <v>5.6379999999999999</v>
      </c>
      <c r="BA219" s="276">
        <v>5.5519999999999996</v>
      </c>
      <c r="BB219" s="276">
        <v>5.4649999999999999</v>
      </c>
      <c r="BC219" s="276">
        <v>5.3760000000000003</v>
      </c>
      <c r="BD219" s="276">
        <v>5.2859999999999996</v>
      </c>
      <c r="BE219" s="276">
        <v>5.1970000000000001</v>
      </c>
      <c r="BF219" s="276">
        <v>5.109</v>
      </c>
      <c r="BG219" s="276">
        <v>5.0220000000000002</v>
      </c>
      <c r="BH219" s="276">
        <v>4.9379999999999997</v>
      </c>
    </row>
    <row r="220" spans="1:60" ht="15" x14ac:dyDescent="0.25">
      <c r="A220" s="276" t="s">
        <v>621</v>
      </c>
      <c r="B220" s="276" t="s">
        <v>480</v>
      </c>
      <c r="C220" s="276" t="s">
        <v>579</v>
      </c>
      <c r="D220" s="276" t="s">
        <v>580</v>
      </c>
      <c r="E220" s="276">
        <v>6.6364765012647515</v>
      </c>
      <c r="F220" s="276">
        <v>6.6495478865542541</v>
      </c>
      <c r="G220" s="276">
        <v>6.6614321081514154</v>
      </c>
      <c r="H220" s="276">
        <v>6.6722214079603299</v>
      </c>
      <c r="I220" s="276">
        <v>6.6814726067695425</v>
      </c>
      <c r="J220" s="276">
        <v>6.6901911254955673</v>
      </c>
      <c r="K220" s="276">
        <v>6.6992624729254251</v>
      </c>
      <c r="L220" s="276">
        <v>6.7102327346767803</v>
      </c>
      <c r="M220" s="276">
        <v>6.723034832875503</v>
      </c>
      <c r="N220" s="276">
        <v>6.7375973028436986</v>
      </c>
      <c r="O220" s="276">
        <v>6.7531077882921853</v>
      </c>
      <c r="P220" s="276">
        <v>6.7681519480139247</v>
      </c>
      <c r="Q220" s="276">
        <v>6.7823400174311974</v>
      </c>
      <c r="R220" s="276">
        <v>6.7937540055144563</v>
      </c>
      <c r="S220" s="276">
        <v>6.8014559904768239</v>
      </c>
      <c r="T220" s="276">
        <v>6.8053353150609297</v>
      </c>
      <c r="U220" s="276">
        <v>6.8046885970534632</v>
      </c>
      <c r="V220" s="276">
        <v>6.8011658910990986</v>
      </c>
      <c r="W220" s="276">
        <v>6.7934993893748699</v>
      </c>
      <c r="X220" s="276">
        <v>6.7821501700411408</v>
      </c>
      <c r="Y220" s="276">
        <v>6.7665575017495527</v>
      </c>
      <c r="Z220" s="276">
        <v>6.7457616032911334</v>
      </c>
      <c r="AA220" s="276">
        <v>6.7191798601677357</v>
      </c>
      <c r="AB220" s="276">
        <v>6.6888584596732823</v>
      </c>
      <c r="AC220" s="276">
        <v>6.652900038401131</v>
      </c>
      <c r="AD220" s="276">
        <v>6.6117318040630728</v>
      </c>
      <c r="AE220" s="276">
        <v>6.5651649044355747</v>
      </c>
      <c r="AF220" s="276">
        <v>6.5128937736493437</v>
      </c>
      <c r="AG220" s="276">
        <v>6.4569871969195924</v>
      </c>
      <c r="AH220" s="276">
        <v>6.3965410955843263</v>
      </c>
      <c r="AI220" s="276">
        <v>6.3336319261421643</v>
      </c>
      <c r="AJ220" s="276">
        <v>6.2678466191670612</v>
      </c>
      <c r="AK220" s="276">
        <v>6.2030212575065278</v>
      </c>
      <c r="AL220" s="276">
        <v>6.1409508285365648</v>
      </c>
      <c r="AM220" s="276">
        <v>6.0822983217456912</v>
      </c>
      <c r="AN220" s="276">
        <v>6.0272175457854944</v>
      </c>
      <c r="AO220" s="276">
        <v>5.9745098542482999</v>
      </c>
      <c r="AP220" s="276">
        <v>5.92309423757722</v>
      </c>
      <c r="AQ220" s="276">
        <v>5.8730792408345351</v>
      </c>
      <c r="AR220" s="276">
        <v>5.8236860831609691</v>
      </c>
      <c r="AS220" s="276">
        <v>5.7740695659202448</v>
      </c>
      <c r="AT220" s="276">
        <v>5.7256857799177796</v>
      </c>
      <c r="AU220" s="276">
        <v>5.6768984186129599</v>
      </c>
      <c r="AV220" s="276">
        <v>5.6276780280012417</v>
      </c>
      <c r="AW220" s="276">
        <v>5.5781690037423912</v>
      </c>
      <c r="AX220" s="276">
        <v>5.5277125296428862</v>
      </c>
      <c r="AY220" s="276">
        <v>5.4753822913392689</v>
      </c>
      <c r="AZ220" s="276">
        <v>5.4219468227892502</v>
      </c>
      <c r="BA220" s="276">
        <v>5.3670481727490449</v>
      </c>
      <c r="BB220" s="276">
        <v>5.310015341186805</v>
      </c>
      <c r="BC220" s="276">
        <v>5.2508498972533912</v>
      </c>
      <c r="BD220" s="276">
        <v>5.1885659489917453</v>
      </c>
      <c r="BE220" s="276">
        <v>5.1236841723247322</v>
      </c>
      <c r="BF220" s="276">
        <v>5.0569745762574128</v>
      </c>
      <c r="BG220" s="276">
        <v>4.9888972759611052</v>
      </c>
      <c r="BH220" s="276">
        <v>4.9196451467196534</v>
      </c>
    </row>
    <row r="221" spans="1:60" ht="15" x14ac:dyDescent="0.25">
      <c r="A221" s="276" t="s">
        <v>481</v>
      </c>
      <c r="B221" s="276" t="s">
        <v>482</v>
      </c>
      <c r="C221" s="276" t="s">
        <v>579</v>
      </c>
      <c r="D221" s="276" t="s">
        <v>580</v>
      </c>
      <c r="E221" s="276">
        <v>5.3068885866674247</v>
      </c>
      <c r="F221" s="276">
        <v>5.3044894398602835</v>
      </c>
      <c r="G221" s="276">
        <v>5.2990661729603206</v>
      </c>
      <c r="H221" s="276">
        <v>5.2700394160114827</v>
      </c>
      <c r="I221" s="276">
        <v>5.2429755561754012</v>
      </c>
      <c r="J221" s="276">
        <v>5.1914376071980701</v>
      </c>
      <c r="K221" s="276">
        <v>5.1398562252814211</v>
      </c>
      <c r="L221" s="276">
        <v>5.0879124834964129</v>
      </c>
      <c r="M221" s="276">
        <v>5.0433176789669751</v>
      </c>
      <c r="N221" s="276">
        <v>4.9986378086140846</v>
      </c>
      <c r="O221" s="276">
        <v>4.9503639415645475</v>
      </c>
      <c r="P221" s="276">
        <v>4.8971684149568171</v>
      </c>
      <c r="Q221" s="276">
        <v>4.8355264625458529</v>
      </c>
      <c r="R221" s="276">
        <v>4.7633579157901167</v>
      </c>
      <c r="S221" s="276">
        <v>4.7033892544974947</v>
      </c>
      <c r="T221" s="276">
        <v>4.656940118810394</v>
      </c>
      <c r="U221" s="276">
        <v>4.6062244200538096</v>
      </c>
      <c r="V221" s="276">
        <v>4.558450865952075</v>
      </c>
      <c r="W221" s="276">
        <v>4.5176262648606729</v>
      </c>
      <c r="X221" s="276">
        <v>4.4887213236534738</v>
      </c>
      <c r="Y221" s="276">
        <v>4.4621890174463319</v>
      </c>
      <c r="Z221" s="276">
        <v>4.4320532301817455</v>
      </c>
      <c r="AA221" s="276">
        <v>4.3962685682251248</v>
      </c>
      <c r="AB221" s="276">
        <v>4.3687754722063099</v>
      </c>
      <c r="AC221" s="276">
        <v>4.3209378160039282</v>
      </c>
      <c r="AD221" s="276">
        <v>4.2632156136071995</v>
      </c>
      <c r="AE221" s="276">
        <v>4.2163474851985443</v>
      </c>
      <c r="AF221" s="276">
        <v>4.1744473613291033</v>
      </c>
      <c r="AG221" s="276">
        <v>4.1362452302138406</v>
      </c>
      <c r="AH221" s="276">
        <v>4.0883302908777521</v>
      </c>
      <c r="AI221" s="276">
        <v>4.0346703399123447</v>
      </c>
      <c r="AJ221" s="276">
        <v>3.966224893591713</v>
      </c>
      <c r="AK221" s="276">
        <v>3.9144588931550146</v>
      </c>
      <c r="AL221" s="276">
        <v>3.8492785989599945</v>
      </c>
      <c r="AM221" s="276">
        <v>3.7978376495568913</v>
      </c>
      <c r="AN221" s="276">
        <v>3.7416321668600161</v>
      </c>
      <c r="AO221" s="276">
        <v>3.6905291819169448</v>
      </c>
      <c r="AP221" s="276">
        <v>3.6215601906279775</v>
      </c>
      <c r="AQ221" s="276">
        <v>3.5569087929520791</v>
      </c>
      <c r="AR221" s="276">
        <v>3.4997872147956324</v>
      </c>
      <c r="AS221" s="276">
        <v>3.4416745598096501</v>
      </c>
      <c r="AT221" s="276">
        <v>3.3783446734629829</v>
      </c>
      <c r="AU221" s="276">
        <v>3.3323125522850043</v>
      </c>
      <c r="AV221" s="276">
        <v>3.2865603389515488</v>
      </c>
      <c r="AW221" s="276">
        <v>3.2516498511665173</v>
      </c>
      <c r="AX221" s="276">
        <v>3.2153888316136499</v>
      </c>
      <c r="AY221" s="276">
        <v>3.1793511679332878</v>
      </c>
      <c r="AZ221" s="276">
        <v>3.1512196900619629</v>
      </c>
      <c r="BA221" s="276">
        <v>3.1216766925511892</v>
      </c>
      <c r="BB221" s="276">
        <v>3.0924806400042932</v>
      </c>
      <c r="BC221" s="276">
        <v>3.0665874142693332</v>
      </c>
      <c r="BD221" s="276">
        <v>3.0390455246147772</v>
      </c>
      <c r="BE221" s="276">
        <v>3.0144244389212251</v>
      </c>
      <c r="BF221" s="276">
        <v>2.984936914774734</v>
      </c>
      <c r="BG221" s="276">
        <v>2.9606492821939798</v>
      </c>
      <c r="BH221" s="276">
        <v>2.9312070541084112</v>
      </c>
    </row>
    <row r="222" spans="1:60" ht="15" x14ac:dyDescent="0.25">
      <c r="A222" s="276" t="s">
        <v>483</v>
      </c>
      <c r="B222" s="276" t="s">
        <v>484</v>
      </c>
      <c r="C222" s="276" t="s">
        <v>579</v>
      </c>
      <c r="D222" s="276" t="s">
        <v>580</v>
      </c>
      <c r="E222" s="276">
        <v>6.242</v>
      </c>
      <c r="F222" s="276">
        <v>6.2629999999999999</v>
      </c>
      <c r="G222" s="276">
        <v>6.2839999999999998</v>
      </c>
      <c r="H222" s="276">
        <v>6.306</v>
      </c>
      <c r="I222" s="276">
        <v>6.327</v>
      </c>
      <c r="J222" s="276">
        <v>6.3490000000000002</v>
      </c>
      <c r="K222" s="276">
        <v>6.3710000000000004</v>
      </c>
      <c r="L222" s="276">
        <v>6.3940000000000001</v>
      </c>
      <c r="M222" s="276">
        <v>6.4189999999999996</v>
      </c>
      <c r="N222" s="276">
        <v>6.444</v>
      </c>
      <c r="O222" s="276">
        <v>6.468</v>
      </c>
      <c r="P222" s="276">
        <v>6.49</v>
      </c>
      <c r="Q222" s="276">
        <v>6.51</v>
      </c>
      <c r="R222" s="276">
        <v>6.5250000000000004</v>
      </c>
      <c r="S222" s="276">
        <v>6.5339999999999998</v>
      </c>
      <c r="T222" s="276">
        <v>6.5339999999999998</v>
      </c>
      <c r="U222" s="276">
        <v>6.524</v>
      </c>
      <c r="V222" s="276">
        <v>6.5039999999999996</v>
      </c>
      <c r="W222" s="276">
        <v>6.4729999999999999</v>
      </c>
      <c r="X222" s="276">
        <v>6.4340000000000002</v>
      </c>
      <c r="Y222" s="276">
        <v>6.3860000000000001</v>
      </c>
      <c r="Z222" s="276">
        <v>6.3330000000000002</v>
      </c>
      <c r="AA222" s="276">
        <v>6.2759999999999998</v>
      </c>
      <c r="AB222" s="276">
        <v>6.2169999999999996</v>
      </c>
      <c r="AC222" s="276">
        <v>6.1580000000000004</v>
      </c>
      <c r="AD222" s="276">
        <v>6.101</v>
      </c>
      <c r="AE222" s="276">
        <v>6.0439999999999996</v>
      </c>
      <c r="AF222" s="276">
        <v>5.9880000000000004</v>
      </c>
      <c r="AG222" s="276">
        <v>5.9320000000000004</v>
      </c>
      <c r="AH222" s="276">
        <v>5.8760000000000003</v>
      </c>
      <c r="AI222" s="276">
        <v>5.82</v>
      </c>
      <c r="AJ222" s="276">
        <v>5.7649999999999997</v>
      </c>
      <c r="AK222" s="276">
        <v>5.71</v>
      </c>
      <c r="AL222" s="276">
        <v>5.6550000000000002</v>
      </c>
      <c r="AM222" s="276">
        <v>5.6</v>
      </c>
      <c r="AN222" s="276">
        <v>5.5449999999999999</v>
      </c>
      <c r="AO222" s="276">
        <v>5.4909999999999997</v>
      </c>
      <c r="AP222" s="276">
        <v>5.4370000000000003</v>
      </c>
      <c r="AQ222" s="276">
        <v>5.3840000000000003</v>
      </c>
      <c r="AR222" s="276">
        <v>5.33</v>
      </c>
      <c r="AS222" s="276">
        <v>5.2779999999999996</v>
      </c>
      <c r="AT222" s="276">
        <v>5.226</v>
      </c>
      <c r="AU222" s="276">
        <v>5.1740000000000004</v>
      </c>
      <c r="AV222" s="276">
        <v>5.1230000000000002</v>
      </c>
      <c r="AW222" s="276">
        <v>5.0720000000000001</v>
      </c>
      <c r="AX222" s="276">
        <v>5.0220000000000002</v>
      </c>
      <c r="AY222" s="276">
        <v>4.9740000000000002</v>
      </c>
      <c r="AZ222" s="276">
        <v>4.9269999999999996</v>
      </c>
      <c r="BA222" s="276">
        <v>4.88</v>
      </c>
      <c r="BB222" s="276">
        <v>4.835</v>
      </c>
      <c r="BC222" s="276">
        <v>4.7880000000000003</v>
      </c>
      <c r="BD222" s="276">
        <v>4.74</v>
      </c>
      <c r="BE222" s="276">
        <v>4.6890000000000001</v>
      </c>
      <c r="BF222" s="276">
        <v>4.6349999999999998</v>
      </c>
      <c r="BG222" s="276">
        <v>4.5780000000000003</v>
      </c>
      <c r="BH222" s="276">
        <v>4.5179999999999998</v>
      </c>
    </row>
    <row r="223" spans="1:60" ht="15" x14ac:dyDescent="0.25">
      <c r="A223" s="276" t="s">
        <v>485</v>
      </c>
      <c r="B223" s="276" t="s">
        <v>486</v>
      </c>
      <c r="C223" s="276" t="s">
        <v>579</v>
      </c>
      <c r="D223" s="276" t="s">
        <v>580</v>
      </c>
      <c r="E223" s="276">
        <v>6.6079999999999997</v>
      </c>
      <c r="F223" s="276">
        <v>6.5940000000000003</v>
      </c>
      <c r="G223" s="276">
        <v>6.5579999999999998</v>
      </c>
      <c r="H223" s="276">
        <v>6.4969999999999999</v>
      </c>
      <c r="I223" s="276">
        <v>6.4119999999999999</v>
      </c>
      <c r="J223" s="276">
        <v>6.3040000000000003</v>
      </c>
      <c r="K223" s="276">
        <v>6.1820000000000004</v>
      </c>
      <c r="L223" s="276">
        <v>6.0529999999999999</v>
      </c>
      <c r="M223" s="276">
        <v>5.9219999999999997</v>
      </c>
      <c r="N223" s="276">
        <v>5.79</v>
      </c>
      <c r="O223" s="276">
        <v>5.6529999999999996</v>
      </c>
      <c r="P223" s="276">
        <v>5.5039999999999996</v>
      </c>
      <c r="Q223" s="276">
        <v>5.3360000000000003</v>
      </c>
      <c r="R223" s="276">
        <v>5.1479999999999997</v>
      </c>
      <c r="S223" s="276">
        <v>4.9450000000000003</v>
      </c>
      <c r="T223" s="276">
        <v>4.734</v>
      </c>
      <c r="U223" s="276">
        <v>4.5259999999999998</v>
      </c>
      <c r="V223" s="276">
        <v>4.3319999999999999</v>
      </c>
      <c r="W223" s="276">
        <v>4.1609999999999996</v>
      </c>
      <c r="X223" s="276">
        <v>4.0149999999999997</v>
      </c>
      <c r="Y223" s="276">
        <v>3.895</v>
      </c>
      <c r="Z223" s="276">
        <v>3.798</v>
      </c>
      <c r="AA223" s="276">
        <v>3.7149999999999999</v>
      </c>
      <c r="AB223" s="276">
        <v>3.64</v>
      </c>
      <c r="AC223" s="276">
        <v>3.57</v>
      </c>
      <c r="AD223" s="276">
        <v>3.5049999999999999</v>
      </c>
      <c r="AE223" s="276">
        <v>3.4449999999999998</v>
      </c>
      <c r="AF223" s="276">
        <v>3.391</v>
      </c>
      <c r="AG223" s="276">
        <v>3.3450000000000002</v>
      </c>
      <c r="AH223" s="276">
        <v>3.3039999999999998</v>
      </c>
      <c r="AI223" s="276">
        <v>3.2669999999999999</v>
      </c>
      <c r="AJ223" s="276">
        <v>3.2320000000000002</v>
      </c>
      <c r="AK223" s="276">
        <v>3.1970000000000001</v>
      </c>
      <c r="AL223" s="276">
        <v>3.16</v>
      </c>
      <c r="AM223" s="276">
        <v>3.12</v>
      </c>
      <c r="AN223" s="276">
        <v>3.077</v>
      </c>
      <c r="AO223" s="276">
        <v>3.0329999999999999</v>
      </c>
      <c r="AP223" s="276">
        <v>2.988</v>
      </c>
      <c r="AQ223" s="276">
        <v>2.944</v>
      </c>
      <c r="AR223" s="276">
        <v>2.9020000000000001</v>
      </c>
      <c r="AS223" s="276">
        <v>2.8610000000000002</v>
      </c>
      <c r="AT223" s="276">
        <v>2.8210000000000002</v>
      </c>
      <c r="AU223" s="276">
        <v>2.7829999999999999</v>
      </c>
      <c r="AV223" s="276">
        <v>2.7450000000000001</v>
      </c>
      <c r="AW223" s="276">
        <v>2.7080000000000002</v>
      </c>
      <c r="AX223" s="276">
        <v>2.6720000000000002</v>
      </c>
      <c r="AY223" s="276">
        <v>2.6379999999999999</v>
      </c>
      <c r="AZ223" s="276">
        <v>2.6059999999999999</v>
      </c>
      <c r="BA223" s="276">
        <v>2.5750000000000002</v>
      </c>
      <c r="BB223" s="276">
        <v>2.5470000000000002</v>
      </c>
      <c r="BC223" s="276">
        <v>2.52</v>
      </c>
      <c r="BD223" s="276">
        <v>2.4950000000000001</v>
      </c>
      <c r="BE223" s="276">
        <v>2.4700000000000002</v>
      </c>
      <c r="BF223" s="276">
        <v>2.4449999999999998</v>
      </c>
      <c r="BG223" s="276">
        <v>2.4209999999999998</v>
      </c>
      <c r="BH223" s="276">
        <v>2.3959999999999999</v>
      </c>
    </row>
    <row r="224" spans="1:60" ht="15" x14ac:dyDescent="0.25">
      <c r="A224" s="276" t="s">
        <v>487</v>
      </c>
      <c r="B224" s="276" t="s">
        <v>488</v>
      </c>
      <c r="C224" s="276" t="s">
        <v>579</v>
      </c>
      <c r="D224" s="276" t="s">
        <v>580</v>
      </c>
      <c r="E224" s="276">
        <v>3.04</v>
      </c>
      <c r="F224" s="276">
        <v>2.96</v>
      </c>
      <c r="G224" s="276">
        <v>2.83</v>
      </c>
      <c r="H224" s="276">
        <v>2.92</v>
      </c>
      <c r="I224" s="276">
        <v>2.89</v>
      </c>
      <c r="J224" s="276">
        <v>2.78</v>
      </c>
      <c r="K224" s="276">
        <v>2.66</v>
      </c>
      <c r="L224" s="276">
        <v>2.48</v>
      </c>
      <c r="M224" s="276">
        <v>2.39</v>
      </c>
      <c r="N224" s="276">
        <v>2.4300000000000002</v>
      </c>
      <c r="O224" s="276">
        <v>2.41</v>
      </c>
      <c r="P224" s="276">
        <v>2.4300000000000002</v>
      </c>
      <c r="Q224" s="276">
        <v>2.4900000000000002</v>
      </c>
      <c r="R224" s="276">
        <v>2.56</v>
      </c>
      <c r="S224" s="276">
        <v>2.61</v>
      </c>
      <c r="T224" s="276">
        <v>2.5499999999999998</v>
      </c>
      <c r="U224" s="276">
        <v>2.5499999999999998</v>
      </c>
      <c r="V224" s="276">
        <v>2.4900000000000002</v>
      </c>
      <c r="W224" s="276">
        <v>2.4700000000000002</v>
      </c>
      <c r="X224" s="276">
        <v>2.4500000000000002</v>
      </c>
      <c r="Y224" s="276">
        <v>2.3199999999999998</v>
      </c>
      <c r="Z224" s="276">
        <v>2.29</v>
      </c>
      <c r="AA224" s="276">
        <v>2.2799999999999998</v>
      </c>
      <c r="AB224" s="276">
        <v>2.2799999999999998</v>
      </c>
      <c r="AC224" s="276">
        <v>2.2599999999999998</v>
      </c>
      <c r="AD224" s="276">
        <v>2.2599999999999998</v>
      </c>
      <c r="AE224" s="276">
        <v>2.2000000000000002</v>
      </c>
      <c r="AF224" s="276">
        <v>2.14</v>
      </c>
      <c r="AG224" s="276">
        <v>2.13</v>
      </c>
      <c r="AH224" s="276">
        <v>2.0699999999999998</v>
      </c>
      <c r="AI224" s="276">
        <v>2.09</v>
      </c>
      <c r="AJ224" s="276">
        <v>2.0499999999999998</v>
      </c>
      <c r="AK224" s="276">
        <v>1.93</v>
      </c>
      <c r="AL224" s="276">
        <v>1.87</v>
      </c>
      <c r="AM224" s="276">
        <v>1.67</v>
      </c>
      <c r="AN224" s="276">
        <v>1.52</v>
      </c>
      <c r="AO224" s="276">
        <v>1.47</v>
      </c>
      <c r="AP224" s="276">
        <v>1.43</v>
      </c>
      <c r="AQ224" s="276">
        <v>1.37</v>
      </c>
      <c r="AR224" s="276">
        <v>1.33</v>
      </c>
      <c r="AS224" s="276">
        <v>1.3</v>
      </c>
      <c r="AT224" s="276">
        <v>1.2</v>
      </c>
      <c r="AU224" s="276">
        <v>1.19</v>
      </c>
      <c r="AV224" s="276">
        <v>1.2</v>
      </c>
      <c r="AW224" s="276">
        <v>1.25</v>
      </c>
      <c r="AX224" s="276">
        <v>1.27</v>
      </c>
      <c r="AY224" s="276">
        <v>1.25</v>
      </c>
      <c r="AZ224" s="276">
        <v>1.27</v>
      </c>
      <c r="BA224" s="276">
        <v>1.34</v>
      </c>
      <c r="BB224" s="276">
        <v>1.44</v>
      </c>
      <c r="BC224" s="276">
        <v>1.43</v>
      </c>
      <c r="BD224" s="276">
        <v>1.45</v>
      </c>
      <c r="BE224" s="276">
        <v>1.34</v>
      </c>
      <c r="BF224" s="276">
        <v>1.34</v>
      </c>
      <c r="BG224" s="276">
        <v>1.37</v>
      </c>
      <c r="BH224" s="276">
        <v>1.37</v>
      </c>
    </row>
    <row r="225" spans="1:60" ht="15" x14ac:dyDescent="0.25">
      <c r="A225" s="276" t="s">
        <v>489</v>
      </c>
      <c r="B225" s="276" t="s">
        <v>490</v>
      </c>
      <c r="C225" s="276" t="s">
        <v>579</v>
      </c>
      <c r="D225" s="276" t="s">
        <v>580</v>
      </c>
      <c r="E225" s="276">
        <v>2.3410000000000002</v>
      </c>
      <c r="F225" s="276">
        <v>2.3330000000000002</v>
      </c>
      <c r="G225" s="276">
        <v>2.327</v>
      </c>
      <c r="H225" s="276">
        <v>2.3199999999999998</v>
      </c>
      <c r="I225" s="276">
        <v>2.3119999999999998</v>
      </c>
      <c r="J225" s="276">
        <v>2.3010000000000002</v>
      </c>
      <c r="K225" s="276">
        <v>2.2869999999999999</v>
      </c>
      <c r="L225" s="276">
        <v>2.2719999999999998</v>
      </c>
      <c r="M225" s="276">
        <v>2.258</v>
      </c>
      <c r="N225" s="276">
        <v>2.2429999999999999</v>
      </c>
      <c r="O225" s="276">
        <v>2.2309999999999999</v>
      </c>
      <c r="P225" s="276">
        <v>2.2200000000000002</v>
      </c>
      <c r="Q225" s="276">
        <v>2.2130000000000001</v>
      </c>
      <c r="R225" s="276">
        <v>2.2069999999999999</v>
      </c>
      <c r="S225" s="276">
        <v>2.202</v>
      </c>
      <c r="T225" s="276">
        <v>2.1949999999999998</v>
      </c>
      <c r="U225" s="276">
        <v>2.1829999999999998</v>
      </c>
      <c r="V225" s="276">
        <v>2.1659999999999999</v>
      </c>
      <c r="W225" s="276">
        <v>2.14</v>
      </c>
      <c r="X225" s="276">
        <v>2.1059999999999999</v>
      </c>
      <c r="Y225" s="276">
        <v>2.0640000000000001</v>
      </c>
      <c r="Z225" s="276">
        <v>2.016</v>
      </c>
      <c r="AA225" s="276">
        <v>1.93</v>
      </c>
      <c r="AB225" s="276">
        <v>1.81</v>
      </c>
      <c r="AC225" s="276">
        <v>1.74</v>
      </c>
      <c r="AD225" s="276">
        <v>1.71</v>
      </c>
      <c r="AE225" s="276">
        <v>1.67</v>
      </c>
      <c r="AF225" s="276">
        <v>1.65</v>
      </c>
      <c r="AG225" s="276">
        <v>1.63</v>
      </c>
      <c r="AH225" s="276">
        <v>1.52</v>
      </c>
      <c r="AI225" s="276">
        <v>1.46</v>
      </c>
      <c r="AJ225" s="276">
        <v>1.42</v>
      </c>
      <c r="AK225" s="276">
        <v>1.33</v>
      </c>
      <c r="AL225" s="276">
        <v>1.33</v>
      </c>
      <c r="AM225" s="276">
        <v>1.32</v>
      </c>
      <c r="AN225" s="276">
        <v>1.29</v>
      </c>
      <c r="AO225" s="276">
        <v>1.28</v>
      </c>
      <c r="AP225" s="276">
        <v>1.25</v>
      </c>
      <c r="AQ225" s="276">
        <v>1.23</v>
      </c>
      <c r="AR225" s="276">
        <v>1.21</v>
      </c>
      <c r="AS225" s="276">
        <v>1.26</v>
      </c>
      <c r="AT225" s="276">
        <v>1.21</v>
      </c>
      <c r="AU225" s="276">
        <v>1.21</v>
      </c>
      <c r="AV225" s="276">
        <v>1.2</v>
      </c>
      <c r="AW225" s="276">
        <v>1.25</v>
      </c>
      <c r="AX225" s="276">
        <v>1.26</v>
      </c>
      <c r="AY225" s="276">
        <v>1.31</v>
      </c>
      <c r="AZ225" s="276">
        <v>1.38</v>
      </c>
      <c r="BA225" s="276">
        <v>1.53</v>
      </c>
      <c r="BB225" s="276">
        <v>1.53</v>
      </c>
      <c r="BC225" s="276">
        <v>1.57</v>
      </c>
      <c r="BD225" s="276">
        <v>1.56</v>
      </c>
      <c r="BE225" s="276">
        <v>1.58</v>
      </c>
      <c r="BF225" s="276">
        <v>1.55</v>
      </c>
      <c r="BG225" s="276">
        <v>1.58</v>
      </c>
      <c r="BH225" s="276">
        <v>1.58</v>
      </c>
    </row>
    <row r="226" spans="1:60" ht="15" x14ac:dyDescent="0.25">
      <c r="A226" s="276" t="s">
        <v>491</v>
      </c>
      <c r="B226" s="276" t="s">
        <v>492</v>
      </c>
      <c r="C226" s="276" t="s">
        <v>579</v>
      </c>
      <c r="D226" s="276" t="s">
        <v>580</v>
      </c>
      <c r="E226" s="276">
        <v>2.17</v>
      </c>
      <c r="F226" s="276">
        <v>2.21</v>
      </c>
      <c r="G226" s="276">
        <v>2.25</v>
      </c>
      <c r="H226" s="276">
        <v>2.33</v>
      </c>
      <c r="I226" s="276">
        <v>2.4700000000000002</v>
      </c>
      <c r="J226" s="276">
        <v>2.39</v>
      </c>
      <c r="K226" s="276">
        <v>2.37</v>
      </c>
      <c r="L226" s="276">
        <v>2.2799999999999998</v>
      </c>
      <c r="M226" s="276">
        <v>2.0699999999999998</v>
      </c>
      <c r="N226" s="276">
        <v>1.93</v>
      </c>
      <c r="O226" s="276">
        <v>1.92</v>
      </c>
      <c r="P226" s="276">
        <v>1.96</v>
      </c>
      <c r="Q226" s="276">
        <v>1.91</v>
      </c>
      <c r="R226" s="276">
        <v>1.87</v>
      </c>
      <c r="S226" s="276">
        <v>1.87</v>
      </c>
      <c r="T226" s="276">
        <v>1.77</v>
      </c>
      <c r="U226" s="276">
        <v>1.68</v>
      </c>
      <c r="V226" s="276">
        <v>1.64</v>
      </c>
      <c r="W226" s="276">
        <v>1.6</v>
      </c>
      <c r="X226" s="276">
        <v>1.66</v>
      </c>
      <c r="Y226" s="276">
        <v>1.68</v>
      </c>
      <c r="Z226" s="276">
        <v>1.63</v>
      </c>
      <c r="AA226" s="276">
        <v>1.62</v>
      </c>
      <c r="AB226" s="276">
        <v>1.61</v>
      </c>
      <c r="AC226" s="276">
        <v>1.66</v>
      </c>
      <c r="AD226" s="276">
        <v>1.74</v>
      </c>
      <c r="AE226" s="276">
        <v>1.8</v>
      </c>
      <c r="AF226" s="276">
        <v>1.84</v>
      </c>
      <c r="AG226" s="276">
        <v>1.96</v>
      </c>
      <c r="AH226" s="276">
        <v>2.0099999999999998</v>
      </c>
      <c r="AI226" s="276">
        <v>2.13</v>
      </c>
      <c r="AJ226" s="276">
        <v>2.11</v>
      </c>
      <c r="AK226" s="276">
        <v>2.09</v>
      </c>
      <c r="AL226" s="276">
        <v>1.99</v>
      </c>
      <c r="AM226" s="276">
        <v>1.88</v>
      </c>
      <c r="AN226" s="276">
        <v>1.73</v>
      </c>
      <c r="AO226" s="276">
        <v>1.6</v>
      </c>
      <c r="AP226" s="276">
        <v>1.52</v>
      </c>
      <c r="AQ226" s="276">
        <v>1.5</v>
      </c>
      <c r="AR226" s="276">
        <v>1.5</v>
      </c>
      <c r="AS226" s="276">
        <v>1.54</v>
      </c>
      <c r="AT226" s="276">
        <v>1.57</v>
      </c>
      <c r="AU226" s="276">
        <v>1.65</v>
      </c>
      <c r="AV226" s="276">
        <v>1.71</v>
      </c>
      <c r="AW226" s="276">
        <v>1.75</v>
      </c>
      <c r="AX226" s="276">
        <v>1.77</v>
      </c>
      <c r="AY226" s="276">
        <v>1.85</v>
      </c>
      <c r="AZ226" s="276">
        <v>1.88</v>
      </c>
      <c r="BA226" s="276">
        <v>1.91</v>
      </c>
      <c r="BB226" s="276">
        <v>1.94</v>
      </c>
      <c r="BC226" s="276">
        <v>1.98</v>
      </c>
      <c r="BD226" s="276">
        <v>1.9</v>
      </c>
      <c r="BE226" s="276">
        <v>1.91</v>
      </c>
      <c r="BF226" s="276">
        <v>1.89</v>
      </c>
      <c r="BG226" s="276">
        <v>1.88</v>
      </c>
      <c r="BH226" s="276">
        <v>1.88</v>
      </c>
    </row>
    <row r="227" spans="1:60" ht="15" x14ac:dyDescent="0.25">
      <c r="A227" s="276" t="s">
        <v>493</v>
      </c>
      <c r="B227" s="276" t="s">
        <v>494</v>
      </c>
      <c r="C227" s="276" t="s">
        <v>579</v>
      </c>
      <c r="D227" s="276" t="s">
        <v>580</v>
      </c>
      <c r="E227" s="276">
        <v>6.7169999999999996</v>
      </c>
      <c r="F227" s="276">
        <v>6.73</v>
      </c>
      <c r="G227" s="276">
        <v>6.7450000000000001</v>
      </c>
      <c r="H227" s="276">
        <v>6.7629999999999999</v>
      </c>
      <c r="I227" s="276">
        <v>6.782</v>
      </c>
      <c r="J227" s="276">
        <v>6.8019999999999996</v>
      </c>
      <c r="K227" s="276">
        <v>6.8220000000000001</v>
      </c>
      <c r="L227" s="276">
        <v>6.8410000000000002</v>
      </c>
      <c r="M227" s="276">
        <v>6.8570000000000002</v>
      </c>
      <c r="N227" s="276">
        <v>6.8689999999999998</v>
      </c>
      <c r="O227" s="276">
        <v>6.875</v>
      </c>
      <c r="P227" s="276">
        <v>6.8760000000000003</v>
      </c>
      <c r="Q227" s="276">
        <v>6.8710000000000004</v>
      </c>
      <c r="R227" s="276">
        <v>6.86</v>
      </c>
      <c r="S227" s="276">
        <v>6.843</v>
      </c>
      <c r="T227" s="276">
        <v>6.82</v>
      </c>
      <c r="U227" s="276">
        <v>6.7930000000000001</v>
      </c>
      <c r="V227" s="276">
        <v>6.7619999999999996</v>
      </c>
      <c r="W227" s="276">
        <v>6.7279999999999998</v>
      </c>
      <c r="X227" s="276">
        <v>6.69</v>
      </c>
      <c r="Y227" s="276">
        <v>6.6459999999999999</v>
      </c>
      <c r="Z227" s="276">
        <v>6.5960000000000001</v>
      </c>
      <c r="AA227" s="276">
        <v>6.5369999999999999</v>
      </c>
      <c r="AB227" s="276">
        <v>6.468</v>
      </c>
      <c r="AC227" s="276">
        <v>6.3869999999999996</v>
      </c>
      <c r="AD227" s="276">
        <v>6.2939999999999996</v>
      </c>
      <c r="AE227" s="276">
        <v>6.1849999999999996</v>
      </c>
      <c r="AF227" s="276">
        <v>6.0609999999999999</v>
      </c>
      <c r="AG227" s="276">
        <v>5.9240000000000004</v>
      </c>
      <c r="AH227" s="276">
        <v>5.7759999999999998</v>
      </c>
      <c r="AI227" s="276">
        <v>5.6189999999999998</v>
      </c>
      <c r="AJ227" s="276">
        <v>5.4550000000000001</v>
      </c>
      <c r="AK227" s="276">
        <v>5.2869999999999999</v>
      </c>
      <c r="AL227" s="276">
        <v>5.1189999999999998</v>
      </c>
      <c r="AM227" s="276">
        <v>4.9550000000000001</v>
      </c>
      <c r="AN227" s="276">
        <v>4.798</v>
      </c>
      <c r="AO227" s="276">
        <v>4.6520000000000001</v>
      </c>
      <c r="AP227" s="276">
        <v>4.5179999999999998</v>
      </c>
      <c r="AQ227" s="276">
        <v>4.3940000000000001</v>
      </c>
      <c r="AR227" s="276">
        <v>4.2839999999999998</v>
      </c>
      <c r="AS227" s="276">
        <v>4.1870000000000003</v>
      </c>
      <c r="AT227" s="276">
        <v>4.1050000000000004</v>
      </c>
      <c r="AU227" s="276">
        <v>4.0359999999999996</v>
      </c>
      <c r="AV227" s="276">
        <v>3.9769999999999999</v>
      </c>
      <c r="AW227" s="276">
        <v>3.9249999999999998</v>
      </c>
      <c r="AX227" s="276">
        <v>3.8730000000000002</v>
      </c>
      <c r="AY227" s="276">
        <v>3.819</v>
      </c>
      <c r="AZ227" s="276">
        <v>3.758</v>
      </c>
      <c r="BA227" s="276">
        <v>3.6890000000000001</v>
      </c>
      <c r="BB227" s="276">
        <v>3.6110000000000002</v>
      </c>
      <c r="BC227" s="276">
        <v>3.5270000000000001</v>
      </c>
      <c r="BD227" s="276">
        <v>3.44</v>
      </c>
      <c r="BE227" s="276">
        <v>3.355</v>
      </c>
      <c r="BF227" s="276">
        <v>3.2759999999999998</v>
      </c>
      <c r="BG227" s="276">
        <v>3.2040000000000002</v>
      </c>
      <c r="BH227" s="276">
        <v>3.141</v>
      </c>
    </row>
    <row r="228" spans="1:60" ht="15" x14ac:dyDescent="0.25">
      <c r="A228" s="276" t="s">
        <v>495</v>
      </c>
      <c r="B228" s="276" t="s">
        <v>496</v>
      </c>
      <c r="C228" s="276" t="s">
        <v>579</v>
      </c>
      <c r="D228" s="276" t="s">
        <v>580</v>
      </c>
      <c r="E228" s="276"/>
      <c r="F228" s="276"/>
      <c r="G228" s="276"/>
      <c r="H228" s="276"/>
      <c r="I228" s="276"/>
      <c r="J228" s="276"/>
      <c r="K228" s="276"/>
      <c r="L228" s="276"/>
      <c r="M228" s="276"/>
      <c r="N228" s="276"/>
      <c r="O228" s="276"/>
      <c r="P228" s="276"/>
      <c r="Q228" s="276"/>
      <c r="R228" s="276"/>
      <c r="S228" s="276"/>
      <c r="T228" s="276"/>
      <c r="U228" s="276"/>
      <c r="V228" s="276"/>
      <c r="W228" s="276"/>
      <c r="X228" s="276"/>
      <c r="Y228" s="276"/>
      <c r="Z228" s="276"/>
      <c r="AA228" s="276"/>
      <c r="AB228" s="276"/>
      <c r="AC228" s="276"/>
      <c r="AD228" s="276"/>
      <c r="AE228" s="276"/>
      <c r="AF228" s="276"/>
      <c r="AG228" s="276"/>
      <c r="AH228" s="276"/>
      <c r="AI228" s="276"/>
      <c r="AJ228" s="276"/>
      <c r="AK228" s="276">
        <v>2.0299999999999998</v>
      </c>
      <c r="AL228" s="276"/>
      <c r="AM228" s="276"/>
      <c r="AN228" s="276"/>
      <c r="AO228" s="276"/>
      <c r="AP228" s="276"/>
      <c r="AQ228" s="276"/>
      <c r="AR228" s="276"/>
      <c r="AS228" s="276"/>
      <c r="AT228" s="276">
        <v>1.95</v>
      </c>
      <c r="AU228" s="276"/>
      <c r="AV228" s="276"/>
      <c r="AW228" s="276"/>
      <c r="AX228" s="276"/>
      <c r="AY228" s="276"/>
      <c r="AZ228" s="276">
        <v>1.5</v>
      </c>
      <c r="BA228" s="276">
        <v>1.7</v>
      </c>
      <c r="BB228" s="276">
        <v>1.7</v>
      </c>
      <c r="BC228" s="276"/>
      <c r="BD228" s="276">
        <v>2.0299999999999998</v>
      </c>
      <c r="BE228" s="276"/>
      <c r="BF228" s="276"/>
      <c r="BG228" s="276"/>
      <c r="BH228" s="276"/>
    </row>
    <row r="229" spans="1:60" ht="15" x14ac:dyDescent="0.25">
      <c r="A229" s="276" t="s">
        <v>497</v>
      </c>
      <c r="B229" s="276" t="s">
        <v>498</v>
      </c>
      <c r="C229" s="276" t="s">
        <v>579</v>
      </c>
      <c r="D229" s="276" t="s">
        <v>580</v>
      </c>
      <c r="E229" s="276"/>
      <c r="F229" s="276"/>
      <c r="G229" s="276"/>
      <c r="H229" s="276"/>
      <c r="I229" s="276"/>
      <c r="J229" s="276"/>
      <c r="K229" s="276"/>
      <c r="L229" s="276"/>
      <c r="M229" s="276"/>
      <c r="N229" s="276"/>
      <c r="O229" s="276"/>
      <c r="P229" s="276"/>
      <c r="Q229" s="276"/>
      <c r="R229" s="276"/>
      <c r="S229" s="276"/>
      <c r="T229" s="276"/>
      <c r="U229" s="276">
        <v>4.5</v>
      </c>
      <c r="V229" s="276"/>
      <c r="W229" s="276"/>
      <c r="X229" s="276"/>
      <c r="Y229" s="276"/>
      <c r="Z229" s="276"/>
      <c r="AA229" s="276">
        <v>3.5</v>
      </c>
      <c r="AB229" s="276"/>
      <c r="AC229" s="276"/>
      <c r="AD229" s="276"/>
      <c r="AE229" s="276"/>
      <c r="AF229" s="276">
        <v>3</v>
      </c>
      <c r="AG229" s="276"/>
      <c r="AH229" s="276"/>
      <c r="AI229" s="276"/>
      <c r="AJ229" s="276"/>
      <c r="AK229" s="276">
        <v>2.6960000000000002</v>
      </c>
      <c r="AL229" s="276"/>
      <c r="AM229" s="276"/>
      <c r="AN229" s="276"/>
      <c r="AO229" s="276"/>
      <c r="AP229" s="276">
        <v>2.1</v>
      </c>
      <c r="AQ229" s="276">
        <v>2.04</v>
      </c>
      <c r="AR229" s="276">
        <v>2.04</v>
      </c>
      <c r="AS229" s="276">
        <v>2.08</v>
      </c>
      <c r="AT229" s="276">
        <v>1.98</v>
      </c>
      <c r="AU229" s="276">
        <v>2.04</v>
      </c>
      <c r="AV229" s="276">
        <v>2.1</v>
      </c>
      <c r="AW229" s="276">
        <v>2</v>
      </c>
      <c r="AX229" s="276">
        <v>2.2000000000000002</v>
      </c>
      <c r="AY229" s="276">
        <v>2.1</v>
      </c>
      <c r="AZ229" s="276">
        <v>2.2400000000000002</v>
      </c>
      <c r="BA229" s="276">
        <v>2.2999999999999998</v>
      </c>
      <c r="BB229" s="276">
        <v>2.4</v>
      </c>
      <c r="BC229" s="276">
        <v>2.1</v>
      </c>
      <c r="BD229" s="276">
        <v>2.4</v>
      </c>
      <c r="BE229" s="276">
        <v>2.4</v>
      </c>
      <c r="BF229" s="276">
        <v>2.4</v>
      </c>
      <c r="BG229" s="276">
        <v>2.2999999999999998</v>
      </c>
      <c r="BH229" s="276">
        <v>2.2999999999999998</v>
      </c>
    </row>
    <row r="230" spans="1:60" ht="15" x14ac:dyDescent="0.25">
      <c r="A230" s="276" t="s">
        <v>499</v>
      </c>
      <c r="B230" s="276" t="s">
        <v>500</v>
      </c>
      <c r="C230" s="276" t="s">
        <v>579</v>
      </c>
      <c r="D230" s="276" t="s">
        <v>580</v>
      </c>
      <c r="E230" s="276">
        <v>7.4669999999999996</v>
      </c>
      <c r="F230" s="276">
        <v>7.4969999999999999</v>
      </c>
      <c r="G230" s="276">
        <v>7.5220000000000002</v>
      </c>
      <c r="H230" s="276">
        <v>7.5410000000000004</v>
      </c>
      <c r="I230" s="276">
        <v>7.5549999999999997</v>
      </c>
      <c r="J230" s="276">
        <v>7.5640000000000001</v>
      </c>
      <c r="K230" s="276">
        <v>7.569</v>
      </c>
      <c r="L230" s="276">
        <v>7.5720000000000001</v>
      </c>
      <c r="M230" s="276">
        <v>7.5739999999999998</v>
      </c>
      <c r="N230" s="276">
        <v>7.5739999999999998</v>
      </c>
      <c r="O230" s="276">
        <v>7.5720000000000001</v>
      </c>
      <c r="P230" s="276">
        <v>7.5659999999999998</v>
      </c>
      <c r="Q230" s="276">
        <v>7.556</v>
      </c>
      <c r="R230" s="276">
        <v>7.5369999999999999</v>
      </c>
      <c r="S230" s="276">
        <v>7.51</v>
      </c>
      <c r="T230" s="276">
        <v>7.4720000000000004</v>
      </c>
      <c r="U230" s="276">
        <v>7.4219999999999997</v>
      </c>
      <c r="V230" s="276">
        <v>7.359</v>
      </c>
      <c r="W230" s="276">
        <v>7.2850000000000001</v>
      </c>
      <c r="X230" s="276">
        <v>7.1970000000000001</v>
      </c>
      <c r="Y230" s="276">
        <v>7.0940000000000003</v>
      </c>
      <c r="Z230" s="276">
        <v>6.976</v>
      </c>
      <c r="AA230" s="276">
        <v>6.843</v>
      </c>
      <c r="AB230" s="276">
        <v>6.6950000000000003</v>
      </c>
      <c r="AC230" s="276">
        <v>6.5339999999999998</v>
      </c>
      <c r="AD230" s="276">
        <v>6.359</v>
      </c>
      <c r="AE230" s="276">
        <v>6.1680000000000001</v>
      </c>
      <c r="AF230" s="276">
        <v>5.9619999999999997</v>
      </c>
      <c r="AG230" s="276">
        <v>5.7460000000000004</v>
      </c>
      <c r="AH230" s="276">
        <v>5.5259999999999998</v>
      </c>
      <c r="AI230" s="276">
        <v>5.31</v>
      </c>
      <c r="AJ230" s="276">
        <v>5.1070000000000002</v>
      </c>
      <c r="AK230" s="276">
        <v>4.923</v>
      </c>
      <c r="AL230" s="276">
        <v>4.7619999999999996</v>
      </c>
      <c r="AM230" s="276">
        <v>4.625</v>
      </c>
      <c r="AN230" s="276">
        <v>4.5090000000000003</v>
      </c>
      <c r="AO230" s="276">
        <v>4.41</v>
      </c>
      <c r="AP230" s="276">
        <v>4.319</v>
      </c>
      <c r="AQ230" s="276">
        <v>4.2290000000000001</v>
      </c>
      <c r="AR230" s="276">
        <v>4.1379999999999999</v>
      </c>
      <c r="AS230" s="276">
        <v>4.0430000000000001</v>
      </c>
      <c r="AT230" s="276">
        <v>3.944</v>
      </c>
      <c r="AU230" s="276">
        <v>3.8439999999999999</v>
      </c>
      <c r="AV230" s="276">
        <v>3.7440000000000002</v>
      </c>
      <c r="AW230" s="276">
        <v>3.6480000000000001</v>
      </c>
      <c r="AX230" s="276">
        <v>3.556</v>
      </c>
      <c r="AY230" s="276">
        <v>3.4710000000000001</v>
      </c>
      <c r="AZ230" s="276">
        <v>3.3940000000000001</v>
      </c>
      <c r="BA230" s="276">
        <v>3.3250000000000002</v>
      </c>
      <c r="BB230" s="276">
        <v>3.2639999999999998</v>
      </c>
      <c r="BC230" s="276">
        <v>3.21</v>
      </c>
      <c r="BD230" s="276">
        <v>3.16</v>
      </c>
      <c r="BE230" s="276">
        <v>3.113</v>
      </c>
      <c r="BF230" s="276">
        <v>3.0649999999999999</v>
      </c>
      <c r="BG230" s="276">
        <v>3.016</v>
      </c>
      <c r="BH230" s="276">
        <v>2.9660000000000002</v>
      </c>
    </row>
    <row r="231" spans="1:60" ht="15" x14ac:dyDescent="0.25">
      <c r="A231" s="276" t="s">
        <v>501</v>
      </c>
      <c r="B231" s="276" t="s">
        <v>502</v>
      </c>
      <c r="C231" s="276" t="s">
        <v>579</v>
      </c>
      <c r="D231" s="276" t="s">
        <v>580</v>
      </c>
      <c r="E231" s="276"/>
      <c r="F231" s="276"/>
      <c r="G231" s="276"/>
      <c r="H231" s="276"/>
      <c r="I231" s="276"/>
      <c r="J231" s="276"/>
      <c r="K231" s="276"/>
      <c r="L231" s="276"/>
      <c r="M231" s="276"/>
      <c r="N231" s="276"/>
      <c r="O231" s="276"/>
      <c r="P231" s="276"/>
      <c r="Q231" s="276"/>
      <c r="R231" s="276"/>
      <c r="S231" s="276"/>
      <c r="T231" s="276"/>
      <c r="U231" s="276"/>
      <c r="V231" s="276"/>
      <c r="W231" s="276"/>
      <c r="X231" s="276"/>
      <c r="Y231" s="276"/>
      <c r="Z231" s="276"/>
      <c r="AA231" s="276"/>
      <c r="AB231" s="276"/>
      <c r="AC231" s="276"/>
      <c r="AD231" s="276"/>
      <c r="AE231" s="276"/>
      <c r="AF231" s="276"/>
      <c r="AG231" s="276"/>
      <c r="AH231" s="276"/>
      <c r="AI231" s="276"/>
      <c r="AJ231" s="276"/>
      <c r="AK231" s="276"/>
      <c r="AL231" s="276"/>
      <c r="AM231" s="276"/>
      <c r="AN231" s="276"/>
      <c r="AO231" s="276"/>
      <c r="AP231" s="276"/>
      <c r="AQ231" s="276"/>
      <c r="AR231" s="276"/>
      <c r="AS231" s="276"/>
      <c r="AT231" s="276"/>
      <c r="AU231" s="276"/>
      <c r="AV231" s="276"/>
      <c r="AW231" s="276"/>
      <c r="AX231" s="276"/>
      <c r="AY231" s="276"/>
      <c r="AZ231" s="276"/>
      <c r="BA231" s="276"/>
      <c r="BB231" s="276"/>
      <c r="BC231" s="276"/>
      <c r="BD231" s="276"/>
      <c r="BE231" s="276"/>
      <c r="BF231" s="276"/>
      <c r="BG231" s="276"/>
      <c r="BH231" s="276"/>
    </row>
    <row r="232" spans="1:60" ht="15" x14ac:dyDescent="0.25">
      <c r="A232" s="276" t="s">
        <v>503</v>
      </c>
      <c r="B232" s="276" t="s">
        <v>504</v>
      </c>
      <c r="C232" s="276" t="s">
        <v>579</v>
      </c>
      <c r="D232" s="276" t="s">
        <v>580</v>
      </c>
      <c r="E232" s="276">
        <v>6.25</v>
      </c>
      <c r="F232" s="276">
        <v>6.2679999999999998</v>
      </c>
      <c r="G232" s="276">
        <v>6.2850000000000001</v>
      </c>
      <c r="H232" s="276">
        <v>6.3010000000000002</v>
      </c>
      <c r="I232" s="276">
        <v>6.3179999999999996</v>
      </c>
      <c r="J232" s="276">
        <v>6.3369999999999997</v>
      </c>
      <c r="K232" s="276">
        <v>6.3620000000000001</v>
      </c>
      <c r="L232" s="276">
        <v>6.3929999999999998</v>
      </c>
      <c r="M232" s="276">
        <v>6.4320000000000004</v>
      </c>
      <c r="N232" s="276">
        <v>6.4770000000000003</v>
      </c>
      <c r="O232" s="276">
        <v>6.5279999999999996</v>
      </c>
      <c r="P232" s="276">
        <v>6.5819999999999999</v>
      </c>
      <c r="Q232" s="276">
        <v>6.6360000000000001</v>
      </c>
      <c r="R232" s="276">
        <v>6.6879999999999997</v>
      </c>
      <c r="S232" s="276">
        <v>6.7359999999999998</v>
      </c>
      <c r="T232" s="276">
        <v>6.78</v>
      </c>
      <c r="U232" s="276">
        <v>6.82</v>
      </c>
      <c r="V232" s="276">
        <v>6.8570000000000002</v>
      </c>
      <c r="W232" s="276">
        <v>6.8920000000000003</v>
      </c>
      <c r="X232" s="276">
        <v>6.9249999999999998</v>
      </c>
      <c r="Y232" s="276">
        <v>6.9580000000000002</v>
      </c>
      <c r="Z232" s="276">
        <v>6.99</v>
      </c>
      <c r="AA232" s="276">
        <v>7.0229999999999997</v>
      </c>
      <c r="AB232" s="276">
        <v>7.056</v>
      </c>
      <c r="AC232" s="276">
        <v>7.0890000000000004</v>
      </c>
      <c r="AD232" s="276">
        <v>7.1239999999999997</v>
      </c>
      <c r="AE232" s="276">
        <v>7.1609999999999996</v>
      </c>
      <c r="AF232" s="276">
        <v>7.1989999999999998</v>
      </c>
      <c r="AG232" s="276">
        <v>7.2380000000000004</v>
      </c>
      <c r="AH232" s="276">
        <v>7.2759999999999998</v>
      </c>
      <c r="AI232" s="276">
        <v>7.3129999999999997</v>
      </c>
      <c r="AJ232" s="276">
        <v>7.3460000000000001</v>
      </c>
      <c r="AK232" s="276">
        <v>7.3760000000000003</v>
      </c>
      <c r="AL232" s="276">
        <v>7.399</v>
      </c>
      <c r="AM232" s="276">
        <v>7.4160000000000004</v>
      </c>
      <c r="AN232" s="276">
        <v>7.4249999999999998</v>
      </c>
      <c r="AO232" s="276">
        <v>7.4260000000000002</v>
      </c>
      <c r="AP232" s="276">
        <v>7.4189999999999996</v>
      </c>
      <c r="AQ232" s="276">
        <v>7.4050000000000002</v>
      </c>
      <c r="AR232" s="276">
        <v>7.3840000000000003</v>
      </c>
      <c r="AS232" s="276">
        <v>7.3540000000000001</v>
      </c>
      <c r="AT232" s="276">
        <v>7.3150000000000004</v>
      </c>
      <c r="AU232" s="276">
        <v>7.2679999999999998</v>
      </c>
      <c r="AV232" s="276">
        <v>7.2119999999999997</v>
      </c>
      <c r="AW232" s="276">
        <v>7.1470000000000002</v>
      </c>
      <c r="AX232" s="276">
        <v>7.0739999999999998</v>
      </c>
      <c r="AY232" s="276">
        <v>6.992</v>
      </c>
      <c r="AZ232" s="276">
        <v>6.9009999999999998</v>
      </c>
      <c r="BA232" s="276">
        <v>6.8029999999999999</v>
      </c>
      <c r="BB232" s="276">
        <v>6.6989999999999998</v>
      </c>
      <c r="BC232" s="276">
        <v>6.5919999999999996</v>
      </c>
      <c r="BD232" s="276">
        <v>6.4820000000000002</v>
      </c>
      <c r="BE232" s="276">
        <v>6.3719999999999999</v>
      </c>
      <c r="BF232" s="276">
        <v>6.2629999999999999</v>
      </c>
      <c r="BG232" s="276">
        <v>6.1550000000000002</v>
      </c>
      <c r="BH232" s="276">
        <v>6.05</v>
      </c>
    </row>
    <row r="233" spans="1:60" ht="15" x14ac:dyDescent="0.25">
      <c r="A233" s="276" t="s">
        <v>622</v>
      </c>
      <c r="B233" s="276" t="s">
        <v>623</v>
      </c>
      <c r="C233" s="276" t="s">
        <v>579</v>
      </c>
      <c r="D233" s="276" t="s">
        <v>580</v>
      </c>
      <c r="E233" s="276">
        <v>5.8412256630882986</v>
      </c>
      <c r="F233" s="276">
        <v>5.9692722322742213</v>
      </c>
      <c r="G233" s="276">
        <v>6.0933151402811996</v>
      </c>
      <c r="H233" s="276">
        <v>6.1991916898472059</v>
      </c>
      <c r="I233" s="276">
        <v>6.2749055998009187</v>
      </c>
      <c r="J233" s="276">
        <v>6.3059254639852016</v>
      </c>
      <c r="K233" s="276">
        <v>6.282641332545138</v>
      </c>
      <c r="L233" s="276">
        <v>6.2071812265647335</v>
      </c>
      <c r="M233" s="276">
        <v>6.0816657305839303</v>
      </c>
      <c r="N233" s="276">
        <v>5.9085497881189593</v>
      </c>
      <c r="O233" s="276">
        <v>5.6880857999710317</v>
      </c>
      <c r="P233" s="276">
        <v>5.4240513225733551</v>
      </c>
      <c r="Q233" s="276">
        <v>5.1274496260208853</v>
      </c>
      <c r="R233" s="276">
        <v>4.813841477611863</v>
      </c>
      <c r="S233" s="276">
        <v>4.4962298865457822</v>
      </c>
      <c r="T233" s="276">
        <v>4.1898111598130861</v>
      </c>
      <c r="U233" s="276">
        <v>3.9070760600419661</v>
      </c>
      <c r="V233" s="276">
        <v>3.6571388064602401</v>
      </c>
      <c r="W233" s="276">
        <v>3.4436035818716664</v>
      </c>
      <c r="X233" s="276">
        <v>3.2719851182499675</v>
      </c>
      <c r="Y233" s="276">
        <v>3.1465037979814716</v>
      </c>
      <c r="Z233" s="276">
        <v>3.0669019424682666</v>
      </c>
      <c r="AA233" s="276">
        <v>3.0235751245826137</v>
      </c>
      <c r="AB233" s="276">
        <v>3.0039605479811087</v>
      </c>
      <c r="AC233" s="276">
        <v>2.9994348424586623</v>
      </c>
      <c r="AD233" s="276">
        <v>2.9934882864533883</v>
      </c>
      <c r="AE233" s="276">
        <v>2.9710726216440317</v>
      </c>
      <c r="AF233" s="276">
        <v>2.9245449673370745</v>
      </c>
      <c r="AG233" s="276">
        <v>2.8507044043714762</v>
      </c>
      <c r="AH233" s="276">
        <v>2.7474557840054361</v>
      </c>
      <c r="AI233" s="276">
        <v>2.6204067351489315</v>
      </c>
      <c r="AJ233" s="276">
        <v>2.4782614781982808</v>
      </c>
      <c r="AK233" s="276">
        <v>2.3345846238547905</v>
      </c>
      <c r="AL233" s="276">
        <v>2.2011434481899133</v>
      </c>
      <c r="AM233" s="276">
        <v>2.0863264228956013</v>
      </c>
      <c r="AN233" s="276">
        <v>1.9945240721666966</v>
      </c>
      <c r="AO233" s="276">
        <v>1.9261927127624592</v>
      </c>
      <c r="AP233" s="276">
        <v>1.8787706238164508</v>
      </c>
      <c r="AQ233" s="276">
        <v>1.8488848257102442</v>
      </c>
      <c r="AR233" s="276">
        <v>1.8320407042309208</v>
      </c>
      <c r="AS233" s="276">
        <v>1.8252617655767096</v>
      </c>
      <c r="AT233" s="276">
        <v>1.8259627274013113</v>
      </c>
      <c r="AU233" s="276">
        <v>1.8308243071345245</v>
      </c>
      <c r="AV233" s="276">
        <v>1.8358303031585277</v>
      </c>
      <c r="AW233" s="276">
        <v>1.8399410024778258</v>
      </c>
      <c r="AX233" s="276">
        <v>1.8422104218858313</v>
      </c>
      <c r="AY233" s="276">
        <v>1.8427108257259845</v>
      </c>
      <c r="AZ233" s="276">
        <v>1.8421557596233422</v>
      </c>
      <c r="BA233" s="276">
        <v>1.841372597956779</v>
      </c>
      <c r="BB233" s="276">
        <v>1.8419472529940812</v>
      </c>
      <c r="BC233" s="276">
        <v>1.8421242020241395</v>
      </c>
      <c r="BD233" s="276">
        <v>1.8422121670418932</v>
      </c>
      <c r="BE233" s="276">
        <v>1.8429517416218122</v>
      </c>
      <c r="BF233" s="276">
        <v>1.8435864568311673</v>
      </c>
      <c r="BG233" s="276">
        <v>1.8447412144641175</v>
      </c>
      <c r="BH233" s="276">
        <v>1.8461374663305545</v>
      </c>
    </row>
    <row r="234" spans="1:60" ht="15" x14ac:dyDescent="0.25">
      <c r="A234" s="276" t="s">
        <v>624</v>
      </c>
      <c r="B234" s="276" t="s">
        <v>625</v>
      </c>
      <c r="C234" s="276" t="s">
        <v>579</v>
      </c>
      <c r="D234" s="276" t="s">
        <v>580</v>
      </c>
      <c r="E234" s="276">
        <v>3.120448419513266</v>
      </c>
      <c r="F234" s="276">
        <v>3.0480502962450799</v>
      </c>
      <c r="G234" s="276">
        <v>2.9972857254411736</v>
      </c>
      <c r="H234" s="276">
        <v>2.9375357414341874</v>
      </c>
      <c r="I234" s="276">
        <v>2.861321999086623</v>
      </c>
      <c r="J234" s="276">
        <v>2.82611166471693</v>
      </c>
      <c r="K234" s="276">
        <v>2.7899222393717515</v>
      </c>
      <c r="L234" s="276">
        <v>2.8577345969572492</v>
      </c>
      <c r="M234" s="276">
        <v>2.8227978575066235</v>
      </c>
      <c r="N234" s="276">
        <v>2.7852237516760949</v>
      </c>
      <c r="O234" s="276">
        <v>2.7759122381145902</v>
      </c>
      <c r="P234" s="276">
        <v>2.7686409238310401</v>
      </c>
      <c r="Q234" s="276">
        <v>2.7573788113643953</v>
      </c>
      <c r="R234" s="276">
        <v>2.7261231103702075</v>
      </c>
      <c r="S234" s="276">
        <v>2.7264463410203805</v>
      </c>
      <c r="T234" s="276">
        <v>2.6917612208046711</v>
      </c>
      <c r="U234" s="276">
        <v>2.6654556975287633</v>
      </c>
      <c r="V234" s="276">
        <v>2.6271193205577701</v>
      </c>
      <c r="W234" s="276">
        <v>2.5953325324553025</v>
      </c>
      <c r="X234" s="276">
        <v>2.5718910953852503</v>
      </c>
      <c r="Y234" s="276">
        <v>2.5430873438997845</v>
      </c>
      <c r="Z234" s="276">
        <v>2.5201348440961904</v>
      </c>
      <c r="AA234" s="276">
        <v>2.5727510365502204</v>
      </c>
      <c r="AB234" s="276">
        <v>2.6026158079904365</v>
      </c>
      <c r="AC234" s="276">
        <v>2.5795497890699477</v>
      </c>
      <c r="AD234" s="276">
        <v>2.5499618647578388</v>
      </c>
      <c r="AE234" s="276">
        <v>2.5720155494678445</v>
      </c>
      <c r="AF234" s="276">
        <v>2.573558020211359</v>
      </c>
      <c r="AG234" s="276">
        <v>2.5041943347440867</v>
      </c>
      <c r="AH234" s="276">
        <v>2.4107705041767598</v>
      </c>
      <c r="AI234" s="276">
        <v>2.3081858506277122</v>
      </c>
      <c r="AJ234" s="276">
        <v>2.2085521791792422</v>
      </c>
      <c r="AK234" s="276">
        <v>2.0926226133919728</v>
      </c>
      <c r="AL234" s="276">
        <v>1.9696335055170389</v>
      </c>
      <c r="AM234" s="276">
        <v>1.9204149005297568</v>
      </c>
      <c r="AN234" s="276">
        <v>1.8508408492428932</v>
      </c>
      <c r="AO234" s="276">
        <v>1.7815075094811548</v>
      </c>
      <c r="AP234" s="276">
        <v>1.7158054126589446</v>
      </c>
      <c r="AQ234" s="276">
        <v>1.6779470060259527</v>
      </c>
      <c r="AR234" s="276">
        <v>1.6201041668643894</v>
      </c>
      <c r="AS234" s="276">
        <v>1.614756749980496</v>
      </c>
      <c r="AT234" s="276">
        <v>1.6012105847307303</v>
      </c>
      <c r="AU234" s="276">
        <v>1.6220200747370996</v>
      </c>
      <c r="AV234" s="276">
        <v>1.627951071229486</v>
      </c>
      <c r="AW234" s="276">
        <v>1.6578524537193189</v>
      </c>
      <c r="AX234" s="276">
        <v>1.6348092368361333</v>
      </c>
      <c r="AY234" s="276">
        <v>1.6639748307033142</v>
      </c>
      <c r="AZ234" s="276">
        <v>1.7295225061305295</v>
      </c>
      <c r="BA234" s="276">
        <v>1.8022701559552976</v>
      </c>
      <c r="BB234" s="276">
        <v>1.8133591079584812</v>
      </c>
      <c r="BC234" s="276">
        <v>1.8117478945655638</v>
      </c>
      <c r="BD234" s="276">
        <v>1.8017643586204708</v>
      </c>
      <c r="BE234" s="276">
        <v>1.8511646619243616</v>
      </c>
      <c r="BF234" s="276">
        <v>1.857368364687946</v>
      </c>
      <c r="BG234" s="276">
        <v>1.8918254326413844</v>
      </c>
      <c r="BH234" s="276">
        <v>1.8944611059642229</v>
      </c>
    </row>
    <row r="235" spans="1:60" ht="15" x14ac:dyDescent="0.25">
      <c r="A235" s="276" t="s">
        <v>505</v>
      </c>
      <c r="B235" s="276" t="s">
        <v>506</v>
      </c>
      <c r="C235" s="276" t="s">
        <v>579</v>
      </c>
      <c r="D235" s="276" t="s">
        <v>580</v>
      </c>
      <c r="E235" s="276">
        <v>6.5209999999999999</v>
      </c>
      <c r="F235" s="276">
        <v>6.57</v>
      </c>
      <c r="G235" s="276">
        <v>6.6219999999999999</v>
      </c>
      <c r="H235" s="276">
        <v>6.6769999999999996</v>
      </c>
      <c r="I235" s="276">
        <v>6.734</v>
      </c>
      <c r="J235" s="276">
        <v>6.7919999999999998</v>
      </c>
      <c r="K235" s="276">
        <v>6.851</v>
      </c>
      <c r="L235" s="276">
        <v>6.9109999999999996</v>
      </c>
      <c r="M235" s="276">
        <v>6.9710000000000001</v>
      </c>
      <c r="N235" s="276">
        <v>7.0289999999999999</v>
      </c>
      <c r="O235" s="276">
        <v>7.0839999999999996</v>
      </c>
      <c r="P235" s="276">
        <v>7.1360000000000001</v>
      </c>
      <c r="Q235" s="276">
        <v>7.1820000000000004</v>
      </c>
      <c r="R235" s="276">
        <v>7.2220000000000004</v>
      </c>
      <c r="S235" s="276">
        <v>7.2539999999999996</v>
      </c>
      <c r="T235" s="276">
        <v>7.2750000000000004</v>
      </c>
      <c r="U235" s="276">
        <v>7.2859999999999996</v>
      </c>
      <c r="V235" s="276">
        <v>7.2839999999999998</v>
      </c>
      <c r="W235" s="276">
        <v>7.27</v>
      </c>
      <c r="X235" s="276">
        <v>7.2450000000000001</v>
      </c>
      <c r="Y235" s="276">
        <v>7.2069999999999999</v>
      </c>
      <c r="Z235" s="276">
        <v>7.1580000000000004</v>
      </c>
      <c r="AA235" s="276">
        <v>7.0990000000000002</v>
      </c>
      <c r="AB235" s="276">
        <v>7.0309999999999997</v>
      </c>
      <c r="AC235" s="276">
        <v>6.9539999999999997</v>
      </c>
      <c r="AD235" s="276">
        <v>6.8689999999999998</v>
      </c>
      <c r="AE235" s="276">
        <v>6.7750000000000004</v>
      </c>
      <c r="AF235" s="276">
        <v>6.6719999999999997</v>
      </c>
      <c r="AG235" s="276">
        <v>6.5609999999999999</v>
      </c>
      <c r="AH235" s="276">
        <v>6.444</v>
      </c>
      <c r="AI235" s="276">
        <v>6.3239999999999998</v>
      </c>
      <c r="AJ235" s="276">
        <v>6.202</v>
      </c>
      <c r="AK235" s="276">
        <v>6.0819999999999999</v>
      </c>
      <c r="AL235" s="276">
        <v>5.9649999999999999</v>
      </c>
      <c r="AM235" s="276">
        <v>5.8550000000000004</v>
      </c>
      <c r="AN235" s="276">
        <v>5.7549999999999999</v>
      </c>
      <c r="AO235" s="276">
        <v>5.6660000000000004</v>
      </c>
      <c r="AP235" s="276">
        <v>5.5880000000000001</v>
      </c>
      <c r="AQ235" s="276">
        <v>5.52</v>
      </c>
      <c r="AR235" s="276">
        <v>5.4610000000000003</v>
      </c>
      <c r="AS235" s="276">
        <v>5.41</v>
      </c>
      <c r="AT235" s="276">
        <v>5.3639999999999999</v>
      </c>
      <c r="AU235" s="276">
        <v>5.32</v>
      </c>
      <c r="AV235" s="276">
        <v>5.2759999999999998</v>
      </c>
      <c r="AW235" s="276">
        <v>5.2290000000000001</v>
      </c>
      <c r="AX235" s="276">
        <v>5.1790000000000003</v>
      </c>
      <c r="AY235" s="276">
        <v>5.1230000000000002</v>
      </c>
      <c r="AZ235" s="276">
        <v>5.0640000000000001</v>
      </c>
      <c r="BA235" s="276">
        <v>5.0010000000000003</v>
      </c>
      <c r="BB235" s="276">
        <v>4.9359999999999999</v>
      </c>
      <c r="BC235" s="276">
        <v>4.8680000000000003</v>
      </c>
      <c r="BD235" s="276">
        <v>4.798</v>
      </c>
      <c r="BE235" s="276">
        <v>4.7270000000000003</v>
      </c>
      <c r="BF235" s="276">
        <v>4.6559999999999997</v>
      </c>
      <c r="BG235" s="276">
        <v>4.5860000000000003</v>
      </c>
      <c r="BH235" s="276">
        <v>4.5170000000000003</v>
      </c>
    </row>
    <row r="236" spans="1:60" ht="15" x14ac:dyDescent="0.25">
      <c r="A236" s="276" t="s">
        <v>507</v>
      </c>
      <c r="B236" s="276" t="s">
        <v>508</v>
      </c>
      <c r="C236" s="276" t="s">
        <v>579</v>
      </c>
      <c r="D236" s="276" t="s">
        <v>580</v>
      </c>
      <c r="E236" s="276">
        <v>6.1470000000000002</v>
      </c>
      <c r="F236" s="276">
        <v>6.1509999999999998</v>
      </c>
      <c r="G236" s="276">
        <v>6.1550000000000002</v>
      </c>
      <c r="H236" s="276">
        <v>6.157</v>
      </c>
      <c r="I236" s="276">
        <v>6.1509999999999998</v>
      </c>
      <c r="J236" s="276">
        <v>6.1289999999999996</v>
      </c>
      <c r="K236" s="276">
        <v>6.0839999999999996</v>
      </c>
      <c r="L236" s="276">
        <v>6.0090000000000003</v>
      </c>
      <c r="M236" s="276">
        <v>5.9029999999999996</v>
      </c>
      <c r="N236" s="276">
        <v>5.7640000000000002</v>
      </c>
      <c r="O236" s="276">
        <v>5.5949999999999998</v>
      </c>
      <c r="P236" s="276">
        <v>5.3970000000000002</v>
      </c>
      <c r="Q236" s="276">
        <v>5.181</v>
      </c>
      <c r="R236" s="276">
        <v>4.9530000000000003</v>
      </c>
      <c r="S236" s="276">
        <v>4.7210000000000001</v>
      </c>
      <c r="T236" s="276">
        <v>4.4880000000000004</v>
      </c>
      <c r="U236" s="276">
        <v>4.2569999999999997</v>
      </c>
      <c r="V236" s="276">
        <v>4.03</v>
      </c>
      <c r="W236" s="276">
        <v>3.8079999999999998</v>
      </c>
      <c r="X236" s="276">
        <v>3.5939999999999999</v>
      </c>
      <c r="Y236" s="276">
        <v>3.3919999999999999</v>
      </c>
      <c r="Z236" s="276">
        <v>3.202</v>
      </c>
      <c r="AA236" s="276">
        <v>3.024</v>
      </c>
      <c r="AB236" s="276">
        <v>2.859</v>
      </c>
      <c r="AC236" s="276">
        <v>2.7069999999999999</v>
      </c>
      <c r="AD236" s="276">
        <v>2.5710000000000002</v>
      </c>
      <c r="AE236" s="276">
        <v>2.4510000000000001</v>
      </c>
      <c r="AF236" s="276">
        <v>2.3460000000000001</v>
      </c>
      <c r="AG236" s="276">
        <v>2.2559999999999998</v>
      </c>
      <c r="AH236" s="276">
        <v>2.1789999999999998</v>
      </c>
      <c r="AI236" s="276">
        <v>2.113</v>
      </c>
      <c r="AJ236" s="276">
        <v>2.0550000000000002</v>
      </c>
      <c r="AK236" s="276">
        <v>2.0030000000000001</v>
      </c>
      <c r="AL236" s="276">
        <v>1.956</v>
      </c>
      <c r="AM236" s="276">
        <v>1.911</v>
      </c>
      <c r="AN236" s="276">
        <v>1.867</v>
      </c>
      <c r="AO236" s="276">
        <v>1.823</v>
      </c>
      <c r="AP236" s="276">
        <v>1.7809999999999999</v>
      </c>
      <c r="AQ236" s="276">
        <v>1.742</v>
      </c>
      <c r="AR236" s="276">
        <v>1.7050000000000001</v>
      </c>
      <c r="AS236" s="276">
        <v>1.671</v>
      </c>
      <c r="AT236" s="276">
        <v>1.641</v>
      </c>
      <c r="AU236" s="276">
        <v>1.6160000000000001</v>
      </c>
      <c r="AV236" s="276">
        <v>1.595</v>
      </c>
      <c r="AW236" s="276">
        <v>1.58</v>
      </c>
      <c r="AX236" s="276">
        <v>1.5680000000000001</v>
      </c>
      <c r="AY236" s="276">
        <v>1.5609999999999999</v>
      </c>
      <c r="AZ236" s="276">
        <v>1.5569999999999999</v>
      </c>
      <c r="BA236" s="276">
        <v>1.5529999999999999</v>
      </c>
      <c r="BB236" s="276">
        <v>1.5509999999999999</v>
      </c>
      <c r="BC236" s="276">
        <v>1.5469999999999999</v>
      </c>
      <c r="BD236" s="276">
        <v>1.542</v>
      </c>
      <c r="BE236" s="276">
        <v>1.534</v>
      </c>
      <c r="BF236" s="276">
        <v>1.524</v>
      </c>
      <c r="BG236" s="276">
        <v>1.512</v>
      </c>
      <c r="BH236" s="276">
        <v>1.498</v>
      </c>
    </row>
    <row r="237" spans="1:60" ht="15" x14ac:dyDescent="0.25">
      <c r="A237" s="276" t="s">
        <v>509</v>
      </c>
      <c r="B237" s="276" t="s">
        <v>510</v>
      </c>
      <c r="C237" s="276" t="s">
        <v>579</v>
      </c>
      <c r="D237" s="276" t="s">
        <v>580</v>
      </c>
      <c r="E237" s="276">
        <v>6.5469999999999997</v>
      </c>
      <c r="F237" s="276">
        <v>6.6609999999999996</v>
      </c>
      <c r="G237" s="276">
        <v>6.76</v>
      </c>
      <c r="H237" s="276">
        <v>6.8440000000000003</v>
      </c>
      <c r="I237" s="276">
        <v>6.9109999999999996</v>
      </c>
      <c r="J237" s="276">
        <v>6.9619999999999997</v>
      </c>
      <c r="K237" s="276">
        <v>6.9989999999999997</v>
      </c>
      <c r="L237" s="276">
        <v>7.024</v>
      </c>
      <c r="M237" s="276">
        <v>7.0350000000000001</v>
      </c>
      <c r="N237" s="276">
        <v>7.0309999999999997</v>
      </c>
      <c r="O237" s="276">
        <v>7.0030000000000001</v>
      </c>
      <c r="P237" s="276">
        <v>6.9429999999999996</v>
      </c>
      <c r="Q237" s="276">
        <v>6.8449999999999998</v>
      </c>
      <c r="R237" s="276">
        <v>6.7140000000000004</v>
      </c>
      <c r="S237" s="276">
        <v>6.5529999999999999</v>
      </c>
      <c r="T237" s="276">
        <v>6.3760000000000003</v>
      </c>
      <c r="U237" s="276">
        <v>6.1970000000000001</v>
      </c>
      <c r="V237" s="276">
        <v>6.0289999999999999</v>
      </c>
      <c r="W237" s="276">
        <v>5.8849999999999998</v>
      </c>
      <c r="X237" s="276">
        <v>5.77</v>
      </c>
      <c r="Y237" s="276">
        <v>5.6879999999999997</v>
      </c>
      <c r="Z237" s="276">
        <v>5.64</v>
      </c>
      <c r="AA237" s="276">
        <v>5.6130000000000004</v>
      </c>
      <c r="AB237" s="276">
        <v>5.5990000000000002</v>
      </c>
      <c r="AC237" s="276">
        <v>5.5880000000000001</v>
      </c>
      <c r="AD237" s="276">
        <v>5.5730000000000004</v>
      </c>
      <c r="AE237" s="276">
        <v>5.5430000000000001</v>
      </c>
      <c r="AF237" s="276">
        <v>5.4950000000000001</v>
      </c>
      <c r="AG237" s="276">
        <v>5.4269999999999996</v>
      </c>
      <c r="AH237" s="276">
        <v>5.3360000000000003</v>
      </c>
      <c r="AI237" s="276">
        <v>5.226</v>
      </c>
      <c r="AJ237" s="276">
        <v>5.101</v>
      </c>
      <c r="AK237" s="276">
        <v>4.9710000000000001</v>
      </c>
      <c r="AL237" s="276">
        <v>4.8410000000000002</v>
      </c>
      <c r="AM237" s="276">
        <v>4.7140000000000004</v>
      </c>
      <c r="AN237" s="276">
        <v>4.5880000000000001</v>
      </c>
      <c r="AO237" s="276">
        <v>4.4610000000000003</v>
      </c>
      <c r="AP237" s="276">
        <v>4.327</v>
      </c>
      <c r="AQ237" s="276">
        <v>4.1879999999999997</v>
      </c>
      <c r="AR237" s="276">
        <v>4.0449999999999999</v>
      </c>
      <c r="AS237" s="276">
        <v>3.907</v>
      </c>
      <c r="AT237" s="276">
        <v>3.7810000000000001</v>
      </c>
      <c r="AU237" s="276">
        <v>3.6749999999999998</v>
      </c>
      <c r="AV237" s="276">
        <v>3.5910000000000002</v>
      </c>
      <c r="AW237" s="276">
        <v>3.5329999999999999</v>
      </c>
      <c r="AX237" s="276">
        <v>3.4980000000000002</v>
      </c>
      <c r="AY237" s="276">
        <v>3.4849999999999999</v>
      </c>
      <c r="AZ237" s="276">
        <v>3.4860000000000002</v>
      </c>
      <c r="BA237" s="276">
        <v>3.4929999999999999</v>
      </c>
      <c r="BB237" s="276">
        <v>3.5019999999999998</v>
      </c>
      <c r="BC237" s="276">
        <v>3.5070000000000001</v>
      </c>
      <c r="BD237" s="276">
        <v>3.504</v>
      </c>
      <c r="BE237" s="276">
        <v>3.492</v>
      </c>
      <c r="BF237" s="276">
        <v>3.472</v>
      </c>
      <c r="BG237" s="276">
        <v>3.4420000000000002</v>
      </c>
      <c r="BH237" s="276">
        <v>3.4039999999999999</v>
      </c>
    </row>
    <row r="238" spans="1:60" ht="15" x14ac:dyDescent="0.25">
      <c r="A238" s="276" t="s">
        <v>511</v>
      </c>
      <c r="B238" s="276" t="s">
        <v>512</v>
      </c>
      <c r="C238" s="276" t="s">
        <v>579</v>
      </c>
      <c r="D238" s="276" t="s">
        <v>580</v>
      </c>
      <c r="E238" s="276">
        <v>6.59</v>
      </c>
      <c r="F238" s="276">
        <v>6.6890000000000001</v>
      </c>
      <c r="G238" s="276">
        <v>6.7560000000000002</v>
      </c>
      <c r="H238" s="276">
        <v>6.7880000000000003</v>
      </c>
      <c r="I238" s="276">
        <v>6.7869999999999999</v>
      </c>
      <c r="J238" s="276">
        <v>6.7560000000000002</v>
      </c>
      <c r="K238" s="276">
        <v>6.7030000000000003</v>
      </c>
      <c r="L238" s="276">
        <v>6.6349999999999998</v>
      </c>
      <c r="M238" s="276">
        <v>6.56</v>
      </c>
      <c r="N238" s="276">
        <v>6.4820000000000002</v>
      </c>
      <c r="O238" s="276">
        <v>6.4039999999999999</v>
      </c>
      <c r="P238" s="276">
        <v>6.3230000000000004</v>
      </c>
      <c r="Q238" s="276">
        <v>6.2370000000000001</v>
      </c>
      <c r="R238" s="276">
        <v>6.1429999999999998</v>
      </c>
      <c r="S238" s="276">
        <v>6.04</v>
      </c>
      <c r="T238" s="276">
        <v>5.9260000000000002</v>
      </c>
      <c r="U238" s="276">
        <v>5.7960000000000003</v>
      </c>
      <c r="V238" s="276">
        <v>5.6509999999999998</v>
      </c>
      <c r="W238" s="276">
        <v>5.4939999999999998</v>
      </c>
      <c r="X238" s="276">
        <v>5.3310000000000004</v>
      </c>
      <c r="Y238" s="276">
        <v>5.17</v>
      </c>
      <c r="Z238" s="276">
        <v>5.0220000000000002</v>
      </c>
      <c r="AA238" s="276">
        <v>4.8949999999999996</v>
      </c>
      <c r="AB238" s="276">
        <v>4.7910000000000004</v>
      </c>
      <c r="AC238" s="276">
        <v>4.7110000000000003</v>
      </c>
      <c r="AD238" s="276">
        <v>4.6500000000000004</v>
      </c>
      <c r="AE238" s="276">
        <v>4.6029999999999998</v>
      </c>
      <c r="AF238" s="276">
        <v>4.5570000000000004</v>
      </c>
      <c r="AG238" s="276">
        <v>4.5039999999999996</v>
      </c>
      <c r="AH238" s="276">
        <v>4.4359999999999999</v>
      </c>
      <c r="AI238" s="276">
        <v>4.3440000000000003</v>
      </c>
      <c r="AJ238" s="276">
        <v>4.2220000000000004</v>
      </c>
      <c r="AK238" s="276">
        <v>4.0709999999999997</v>
      </c>
      <c r="AL238" s="276">
        <v>3.8980000000000001</v>
      </c>
      <c r="AM238" s="276">
        <v>3.7069999999999999</v>
      </c>
      <c r="AN238" s="276">
        <v>3.512</v>
      </c>
      <c r="AO238" s="276">
        <v>3.323</v>
      </c>
      <c r="AP238" s="276">
        <v>3.1539999999999999</v>
      </c>
      <c r="AQ238" s="276">
        <v>3.0129999999999999</v>
      </c>
      <c r="AR238" s="276">
        <v>2.903</v>
      </c>
      <c r="AS238" s="276">
        <v>2.8239999999999998</v>
      </c>
      <c r="AT238" s="276">
        <v>2.77</v>
      </c>
      <c r="AU238" s="276">
        <v>2.73</v>
      </c>
      <c r="AV238" s="276">
        <v>2.698</v>
      </c>
      <c r="AW238" s="276">
        <v>2.6709999999999998</v>
      </c>
      <c r="AX238" s="276">
        <v>2.6539999999999999</v>
      </c>
      <c r="AY238" s="276">
        <v>2.653</v>
      </c>
      <c r="AZ238" s="276">
        <v>2.6720000000000002</v>
      </c>
      <c r="BA238" s="276">
        <v>2.7120000000000002</v>
      </c>
      <c r="BB238" s="276">
        <v>2.7690000000000001</v>
      </c>
      <c r="BC238" s="276">
        <v>2.8330000000000002</v>
      </c>
      <c r="BD238" s="276">
        <v>2.8919999999999999</v>
      </c>
      <c r="BE238" s="276">
        <v>2.9359999999999999</v>
      </c>
      <c r="BF238" s="276">
        <v>2.9580000000000002</v>
      </c>
      <c r="BG238" s="276">
        <v>2.956</v>
      </c>
      <c r="BH238" s="276">
        <v>2.931</v>
      </c>
    </row>
    <row r="239" spans="1:60" ht="15" x14ac:dyDescent="0.25">
      <c r="A239" s="276" t="s">
        <v>626</v>
      </c>
      <c r="B239" s="276" t="s">
        <v>627</v>
      </c>
      <c r="C239" s="276" t="s">
        <v>579</v>
      </c>
      <c r="D239" s="276" t="s">
        <v>580</v>
      </c>
      <c r="E239" s="276">
        <v>6.0062414773922486</v>
      </c>
      <c r="F239" s="276">
        <v>5.9957152227018451</v>
      </c>
      <c r="G239" s="276">
        <v>5.9737026152452772</v>
      </c>
      <c r="H239" s="276">
        <v>5.9379348302861832</v>
      </c>
      <c r="I239" s="276">
        <v>5.889096871211204</v>
      </c>
      <c r="J239" s="276">
        <v>5.8263267060874062</v>
      </c>
      <c r="K239" s="276">
        <v>5.7508485894331907</v>
      </c>
      <c r="L239" s="276">
        <v>5.6661126507377784</v>
      </c>
      <c r="M239" s="276">
        <v>5.5752035053701077</v>
      </c>
      <c r="N239" s="276">
        <v>5.4789199089128138</v>
      </c>
      <c r="O239" s="276">
        <v>5.3799444656037432</v>
      </c>
      <c r="P239" s="276">
        <v>5.2780051938914534</v>
      </c>
      <c r="Q239" s="276">
        <v>5.1737748440829874</v>
      </c>
      <c r="R239" s="276">
        <v>5.0677539762506969</v>
      </c>
      <c r="S239" s="276">
        <v>4.9611459296345801</v>
      </c>
      <c r="T239" s="276">
        <v>4.8538112424952802</v>
      </c>
      <c r="U239" s="276">
        <v>4.7456066653505218</v>
      </c>
      <c r="V239" s="276">
        <v>4.6377047166287726</v>
      </c>
      <c r="W239" s="276">
        <v>4.5289478907058891</v>
      </c>
      <c r="X239" s="276">
        <v>4.4201279717681281</v>
      </c>
      <c r="Y239" s="276">
        <v>4.3107033023082009</v>
      </c>
      <c r="Z239" s="276">
        <v>4.201370178240011</v>
      </c>
      <c r="AA239" s="276">
        <v>4.0915872295834417</v>
      </c>
      <c r="AB239" s="276">
        <v>3.9823928150273908</v>
      </c>
      <c r="AC239" s="276">
        <v>3.8748279363968021</v>
      </c>
      <c r="AD239" s="276">
        <v>3.7690296585406742</v>
      </c>
      <c r="AE239" s="276">
        <v>3.6667620594908024</v>
      </c>
      <c r="AF239" s="276">
        <v>3.56835466671183</v>
      </c>
      <c r="AG239" s="276">
        <v>3.4742499167982785</v>
      </c>
      <c r="AH239" s="276">
        <v>3.3852598420744302</v>
      </c>
      <c r="AI239" s="276">
        <v>3.3010290519859722</v>
      </c>
      <c r="AJ239" s="276">
        <v>3.2217861708846773</v>
      </c>
      <c r="AK239" s="276">
        <v>3.1470231522455903</v>
      </c>
      <c r="AL239" s="276">
        <v>3.0762329986223387</v>
      </c>
      <c r="AM239" s="276">
        <v>3.0084495525486652</v>
      </c>
      <c r="AN239" s="276">
        <v>2.9434642735208625</v>
      </c>
      <c r="AO239" s="276">
        <v>2.8807757212705507</v>
      </c>
      <c r="AP239" s="276">
        <v>2.8195404642694353</v>
      </c>
      <c r="AQ239" s="276">
        <v>2.760027452730021</v>
      </c>
      <c r="AR239" s="276">
        <v>2.7010225093739177</v>
      </c>
      <c r="AS239" s="276">
        <v>2.6431544633433641</v>
      </c>
      <c r="AT239" s="276">
        <v>2.5861775164150278</v>
      </c>
      <c r="AU239" s="276">
        <v>2.5302320836061285</v>
      </c>
      <c r="AV239" s="276">
        <v>2.4764828027943429</v>
      </c>
      <c r="AW239" s="276">
        <v>2.4252989187554723</v>
      </c>
      <c r="AX239" s="276">
        <v>2.3772035322866993</v>
      </c>
      <c r="AY239" s="276">
        <v>2.3338061498933405</v>
      </c>
      <c r="AZ239" s="276">
        <v>2.2947082557911465</v>
      </c>
      <c r="BA239" s="276">
        <v>2.2608257755895096</v>
      </c>
      <c r="BB239" s="276">
        <v>2.2307033008609816</v>
      </c>
      <c r="BC239" s="276">
        <v>2.2050324405264639</v>
      </c>
      <c r="BD239" s="276">
        <v>2.1815843933566255</v>
      </c>
      <c r="BE239" s="276">
        <v>2.1596122094968946</v>
      </c>
      <c r="BF239" s="276">
        <v>2.138324454716702</v>
      </c>
      <c r="BG239" s="276">
        <v>2.1173101844072906</v>
      </c>
      <c r="BH239" s="276">
        <v>2.0962315104124083</v>
      </c>
    </row>
    <row r="240" spans="1:60" ht="15" x14ac:dyDescent="0.25">
      <c r="A240" s="276" t="s">
        <v>513</v>
      </c>
      <c r="B240" s="276" t="s">
        <v>514</v>
      </c>
      <c r="C240" s="276" t="s">
        <v>579</v>
      </c>
      <c r="D240" s="276" t="s">
        <v>580</v>
      </c>
      <c r="E240" s="276">
        <v>6.3730000000000002</v>
      </c>
      <c r="F240" s="276">
        <v>6.3760000000000003</v>
      </c>
      <c r="G240" s="276">
        <v>6.375</v>
      </c>
      <c r="H240" s="276">
        <v>6.367</v>
      </c>
      <c r="I240" s="276">
        <v>6.3470000000000004</v>
      </c>
      <c r="J240" s="276">
        <v>6.3140000000000001</v>
      </c>
      <c r="K240" s="276">
        <v>6.2679999999999998</v>
      </c>
      <c r="L240" s="276">
        <v>6.2069999999999999</v>
      </c>
      <c r="M240" s="276">
        <v>6.1319999999999997</v>
      </c>
      <c r="N240" s="276">
        <v>6.0389999999999997</v>
      </c>
      <c r="O240" s="276">
        <v>5.9169999999999998</v>
      </c>
      <c r="P240" s="276">
        <v>5.7510000000000003</v>
      </c>
      <c r="Q240" s="276">
        <v>5.5410000000000004</v>
      </c>
      <c r="R240" s="276">
        <v>5.298</v>
      </c>
      <c r="S240" s="276">
        <v>5.0369999999999999</v>
      </c>
      <c r="T240" s="276">
        <v>4.7939999999999996</v>
      </c>
      <c r="U240" s="276">
        <v>4.6109999999999998</v>
      </c>
      <c r="V240" s="276">
        <v>4.5140000000000002</v>
      </c>
      <c r="W240" s="276">
        <v>4.5129999999999999</v>
      </c>
      <c r="X240" s="276">
        <v>4.6059999999999999</v>
      </c>
      <c r="Y240" s="276">
        <v>4.7670000000000003</v>
      </c>
      <c r="Z240" s="276">
        <v>4.9560000000000004</v>
      </c>
      <c r="AA240" s="276">
        <v>5.13</v>
      </c>
      <c r="AB240" s="276">
        <v>5.2560000000000002</v>
      </c>
      <c r="AC240" s="276">
        <v>5.3239999999999998</v>
      </c>
      <c r="AD240" s="276">
        <v>5.3360000000000003</v>
      </c>
      <c r="AE240" s="276">
        <v>5.3079999999999998</v>
      </c>
      <c r="AF240" s="276">
        <v>5.2709999999999999</v>
      </c>
      <c r="AG240" s="276">
        <v>5.2560000000000002</v>
      </c>
      <c r="AH240" s="276">
        <v>5.2729999999999997</v>
      </c>
      <c r="AI240" s="276">
        <v>5.34</v>
      </c>
      <c r="AJ240" s="276">
        <v>5.4690000000000003</v>
      </c>
      <c r="AK240" s="276">
        <v>5.6509999999999998</v>
      </c>
      <c r="AL240" s="276">
        <v>5.8739999999999997</v>
      </c>
      <c r="AM240" s="276">
        <v>6.125</v>
      </c>
      <c r="AN240" s="276">
        <v>6.3840000000000003</v>
      </c>
      <c r="AO240" s="276">
        <v>6.6269999999999998</v>
      </c>
      <c r="AP240" s="276">
        <v>6.8319999999999999</v>
      </c>
      <c r="AQ240" s="276">
        <v>6.9859999999999998</v>
      </c>
      <c r="AR240" s="276">
        <v>7.0789999999999997</v>
      </c>
      <c r="AS240" s="276">
        <v>7.1120000000000001</v>
      </c>
      <c r="AT240" s="276">
        <v>7.0919999999999996</v>
      </c>
      <c r="AU240" s="276">
        <v>7.0369999999999999</v>
      </c>
      <c r="AV240" s="276">
        <v>6.9649999999999999</v>
      </c>
      <c r="AW240" s="276">
        <v>6.8810000000000002</v>
      </c>
      <c r="AX240" s="276">
        <v>6.79</v>
      </c>
      <c r="AY240" s="276">
        <v>6.694</v>
      </c>
      <c r="AZ240" s="276">
        <v>6.59</v>
      </c>
      <c r="BA240" s="276">
        <v>6.4770000000000003</v>
      </c>
      <c r="BB240" s="276">
        <v>6.3570000000000002</v>
      </c>
      <c r="BC240" s="276">
        <v>6.234</v>
      </c>
      <c r="BD240" s="276">
        <v>6.109</v>
      </c>
      <c r="BE240" s="276">
        <v>5.9829999999999997</v>
      </c>
      <c r="BF240" s="276">
        <v>5.859</v>
      </c>
      <c r="BG240" s="276">
        <v>5.7370000000000001</v>
      </c>
      <c r="BH240" s="276">
        <v>5.6180000000000003</v>
      </c>
    </row>
    <row r="241" spans="1:60" ht="15" x14ac:dyDescent="0.25">
      <c r="A241" s="276" t="s">
        <v>628</v>
      </c>
      <c r="B241" s="276" t="s">
        <v>629</v>
      </c>
      <c r="C241" s="276" t="s">
        <v>579</v>
      </c>
      <c r="D241" s="276" t="s">
        <v>580</v>
      </c>
      <c r="E241" s="276">
        <v>6.9433709574767075</v>
      </c>
      <c r="F241" s="276">
        <v>6.9615162624013838</v>
      </c>
      <c r="G241" s="276">
        <v>6.9764427145886048</v>
      </c>
      <c r="H241" s="276">
        <v>6.9858376820048909</v>
      </c>
      <c r="I241" s="276">
        <v>6.9874017948362441</v>
      </c>
      <c r="J241" s="276">
        <v>6.9789807015370524</v>
      </c>
      <c r="K241" s="276">
        <v>6.9574222578001992</v>
      </c>
      <c r="L241" s="276">
        <v>6.9236369763426122</v>
      </c>
      <c r="M241" s="276">
        <v>6.8791753130796875</v>
      </c>
      <c r="N241" s="276">
        <v>6.8243082443248806</v>
      </c>
      <c r="O241" s="276">
        <v>6.7625042526553472</v>
      </c>
      <c r="P241" s="276">
        <v>6.696717787451246</v>
      </c>
      <c r="Q241" s="276">
        <v>6.6313452662988421</v>
      </c>
      <c r="R241" s="276">
        <v>6.5694594049253174</v>
      </c>
      <c r="S241" s="276">
        <v>6.5126380102979224</v>
      </c>
      <c r="T241" s="276">
        <v>6.4629406189936631</v>
      </c>
      <c r="U241" s="276">
        <v>6.4201193897302415</v>
      </c>
      <c r="V241" s="276">
        <v>6.3821440832635243</v>
      </c>
      <c r="W241" s="276">
        <v>6.3445934009797504</v>
      </c>
      <c r="X241" s="276">
        <v>6.3036504030109226</v>
      </c>
      <c r="Y241" s="276">
        <v>6.257303088203483</v>
      </c>
      <c r="Z241" s="276">
        <v>6.2005921365505854</v>
      </c>
      <c r="AA241" s="276">
        <v>6.1320902925394565</v>
      </c>
      <c r="AB241" s="276">
        <v>6.0485886902663752</v>
      </c>
      <c r="AC241" s="276">
        <v>5.9480077540842515</v>
      </c>
      <c r="AD241" s="276">
        <v>5.8268269208592631</v>
      </c>
      <c r="AE241" s="276">
        <v>5.680833192496646</v>
      </c>
      <c r="AF241" s="276">
        <v>5.5126079909554004</v>
      </c>
      <c r="AG241" s="276">
        <v>5.325339947687854</v>
      </c>
      <c r="AH241" s="276">
        <v>5.1219799679844558</v>
      </c>
      <c r="AI241" s="276">
        <v>4.9079573680100257</v>
      </c>
      <c r="AJ241" s="276">
        <v>4.6871023057732755</v>
      </c>
      <c r="AK241" s="276">
        <v>4.4656070331604543</v>
      </c>
      <c r="AL241" s="276">
        <v>4.249039749148583</v>
      </c>
      <c r="AM241" s="276">
        <v>4.0422056721757009</v>
      </c>
      <c r="AN241" s="276">
        <v>3.8495310005704395</v>
      </c>
      <c r="AO241" s="276">
        <v>3.6726039461062343</v>
      </c>
      <c r="AP241" s="276">
        <v>3.5127707004244426</v>
      </c>
      <c r="AQ241" s="276">
        <v>3.370500801340528</v>
      </c>
      <c r="AR241" s="276">
        <v>3.2466217579663064</v>
      </c>
      <c r="AS241" s="276">
        <v>3.1420810757716868</v>
      </c>
      <c r="AT241" s="276">
        <v>3.055230086383701</v>
      </c>
      <c r="AU241" s="276">
        <v>2.9836322266376407</v>
      </c>
      <c r="AV241" s="276">
        <v>2.9261537804344417</v>
      </c>
      <c r="AW241" s="276">
        <v>2.880944321974372</v>
      </c>
      <c r="AX241" s="276">
        <v>2.8493990579804231</v>
      </c>
      <c r="AY241" s="276">
        <v>2.8342855265506692</v>
      </c>
      <c r="AZ241" s="276">
        <v>2.8328043395604889</v>
      </c>
      <c r="BA241" s="276">
        <v>2.8434454994011595</v>
      </c>
      <c r="BB241" s="276">
        <v>2.8615246593216388</v>
      </c>
      <c r="BC241" s="276">
        <v>2.881390454432704</v>
      </c>
      <c r="BD241" s="276">
        <v>2.8958639823102597</v>
      </c>
      <c r="BE241" s="276">
        <v>2.901804226319272</v>
      </c>
      <c r="BF241" s="276">
        <v>2.8965088368352654</v>
      </c>
      <c r="BG241" s="276">
        <v>2.8782542907925239</v>
      </c>
      <c r="BH241" s="276">
        <v>2.8483930868890286</v>
      </c>
    </row>
    <row r="242" spans="1:60" ht="15" x14ac:dyDescent="0.25">
      <c r="A242" s="276" t="s">
        <v>515</v>
      </c>
      <c r="B242" s="276" t="s">
        <v>516</v>
      </c>
      <c r="C242" s="276" t="s">
        <v>579</v>
      </c>
      <c r="D242" s="276" t="s">
        <v>580</v>
      </c>
      <c r="E242" s="276">
        <v>7.3630000000000004</v>
      </c>
      <c r="F242" s="276">
        <v>7.3460000000000001</v>
      </c>
      <c r="G242" s="276">
        <v>7.3019999999999996</v>
      </c>
      <c r="H242" s="276">
        <v>7.226</v>
      </c>
      <c r="I242" s="276">
        <v>7.117</v>
      </c>
      <c r="J242" s="276">
        <v>6.9729999999999999</v>
      </c>
      <c r="K242" s="276">
        <v>6.7949999999999999</v>
      </c>
      <c r="L242" s="276">
        <v>6.59</v>
      </c>
      <c r="M242" s="276">
        <v>6.3710000000000004</v>
      </c>
      <c r="N242" s="276">
        <v>6.15</v>
      </c>
      <c r="O242" s="276">
        <v>5.9409999999999998</v>
      </c>
      <c r="P242" s="276">
        <v>5.7610000000000001</v>
      </c>
      <c r="Q242" s="276">
        <v>5.6159999999999997</v>
      </c>
      <c r="R242" s="276">
        <v>5.5119999999999996</v>
      </c>
      <c r="S242" s="276">
        <v>5.4489999999999998</v>
      </c>
      <c r="T242" s="276">
        <v>5.4260000000000002</v>
      </c>
      <c r="U242" s="276">
        <v>5.4379999999999997</v>
      </c>
      <c r="V242" s="276">
        <v>5.4710000000000001</v>
      </c>
      <c r="W242" s="276">
        <v>5.5090000000000003</v>
      </c>
      <c r="X242" s="276">
        <v>5.5410000000000004</v>
      </c>
      <c r="Y242" s="276">
        <v>5.5529999999999999</v>
      </c>
      <c r="Z242" s="276">
        <v>5.532</v>
      </c>
      <c r="AA242" s="276">
        <v>5.4749999999999996</v>
      </c>
      <c r="AB242" s="276">
        <v>5.3849999999999998</v>
      </c>
      <c r="AC242" s="276">
        <v>5.266</v>
      </c>
      <c r="AD242" s="276">
        <v>5.1280000000000001</v>
      </c>
      <c r="AE242" s="276">
        <v>4.9889999999999999</v>
      </c>
      <c r="AF242" s="276">
        <v>4.8639999999999999</v>
      </c>
      <c r="AG242" s="276">
        <v>4.7629999999999999</v>
      </c>
      <c r="AH242" s="276">
        <v>4.6909999999999998</v>
      </c>
      <c r="AI242" s="276">
        <v>4.6440000000000001</v>
      </c>
      <c r="AJ242" s="276">
        <v>4.6120000000000001</v>
      </c>
      <c r="AK242" s="276">
        <v>4.5830000000000002</v>
      </c>
      <c r="AL242" s="276">
        <v>4.5469999999999997</v>
      </c>
      <c r="AM242" s="276">
        <v>4.5010000000000003</v>
      </c>
      <c r="AN242" s="276">
        <v>4.4470000000000001</v>
      </c>
      <c r="AO242" s="276">
        <v>4.391</v>
      </c>
      <c r="AP242" s="276">
        <v>4.34</v>
      </c>
      <c r="AQ242" s="276">
        <v>4.3</v>
      </c>
      <c r="AR242" s="276">
        <v>4.2699999999999996</v>
      </c>
      <c r="AS242" s="276">
        <v>4.25</v>
      </c>
      <c r="AT242" s="276">
        <v>4.2359999999999998</v>
      </c>
      <c r="AU242" s="276">
        <v>4.2210000000000001</v>
      </c>
      <c r="AV242" s="276">
        <v>4.202</v>
      </c>
      <c r="AW242" s="276">
        <v>4.1769999999999996</v>
      </c>
      <c r="AX242" s="276">
        <v>4.1440000000000001</v>
      </c>
      <c r="AY242" s="276">
        <v>4.1040000000000001</v>
      </c>
      <c r="AZ242" s="276">
        <v>4.0590000000000002</v>
      </c>
      <c r="BA242" s="276">
        <v>4.0119999999999996</v>
      </c>
      <c r="BB242" s="276">
        <v>3.9630000000000001</v>
      </c>
      <c r="BC242" s="276">
        <v>3.9129999999999998</v>
      </c>
      <c r="BD242" s="276">
        <v>3.8639999999999999</v>
      </c>
      <c r="BE242" s="276">
        <v>3.8149999999999999</v>
      </c>
      <c r="BF242" s="276">
        <v>3.7679999999999998</v>
      </c>
      <c r="BG242" s="276">
        <v>3.722</v>
      </c>
      <c r="BH242" s="276">
        <v>3.6779999999999999</v>
      </c>
    </row>
    <row r="243" spans="1:60" ht="15" x14ac:dyDescent="0.25">
      <c r="A243" s="276" t="s">
        <v>630</v>
      </c>
      <c r="B243" s="276" t="s">
        <v>631</v>
      </c>
      <c r="C243" s="276" t="s">
        <v>579</v>
      </c>
      <c r="D243" s="276" t="s">
        <v>580</v>
      </c>
      <c r="E243" s="276">
        <v>6.0457015554138813</v>
      </c>
      <c r="F243" s="276">
        <v>6.0445161233974121</v>
      </c>
      <c r="G243" s="276">
        <v>6.0401471524324988</v>
      </c>
      <c r="H243" s="276">
        <v>6.0311609102073502</v>
      </c>
      <c r="I243" s="276">
        <v>6.0160326727743829</v>
      </c>
      <c r="J243" s="276">
        <v>5.9941865885265706</v>
      </c>
      <c r="K243" s="276">
        <v>5.9664428969052565</v>
      </c>
      <c r="L243" s="276">
        <v>5.932420642263466</v>
      </c>
      <c r="M243" s="276">
        <v>5.892705005675321</v>
      </c>
      <c r="N243" s="276">
        <v>5.8483130215538726</v>
      </c>
      <c r="O243" s="276">
        <v>5.7976580310082557</v>
      </c>
      <c r="P243" s="276">
        <v>5.7404828229308871</v>
      </c>
      <c r="Q243" s="276">
        <v>5.6770872857595842</v>
      </c>
      <c r="R243" s="276">
        <v>5.608133486413192</v>
      </c>
      <c r="S243" s="276">
        <v>5.5355044540644247</v>
      </c>
      <c r="T243" s="276">
        <v>5.4612510414409483</v>
      </c>
      <c r="U243" s="276">
        <v>5.3882632919264513</v>
      </c>
      <c r="V243" s="276">
        <v>5.3181202598813302</v>
      </c>
      <c r="W243" s="276">
        <v>5.2511683155826763</v>
      </c>
      <c r="X243" s="276">
        <v>5.1870106762037782</v>
      </c>
      <c r="Y243" s="276">
        <v>5.1248706978130896</v>
      </c>
      <c r="Z243" s="276">
        <v>5.0613851335457509</v>
      </c>
      <c r="AA243" s="276">
        <v>4.9946844335594802</v>
      </c>
      <c r="AB243" s="276">
        <v>4.9235475679003722</v>
      </c>
      <c r="AC243" s="276">
        <v>4.8463724459944437</v>
      </c>
      <c r="AD243" s="276">
        <v>4.7629292767659175</v>
      </c>
      <c r="AE243" s="276">
        <v>4.6731573223716527</v>
      </c>
      <c r="AF243" s="276">
        <v>4.579206479945876</v>
      </c>
      <c r="AG243" s="276">
        <v>4.4830215068815917</v>
      </c>
      <c r="AH243" s="276">
        <v>4.3850515760197268</v>
      </c>
      <c r="AI243" s="276">
        <v>4.2891182077967818</v>
      </c>
      <c r="AJ243" s="276">
        <v>4.1940957707684525</v>
      </c>
      <c r="AK243" s="276">
        <v>4.1033195895492653</v>
      </c>
      <c r="AL243" s="276">
        <v>4.0169552334872272</v>
      </c>
      <c r="AM243" s="276">
        <v>3.932881759416746</v>
      </c>
      <c r="AN243" s="276">
        <v>3.8524193090051653</v>
      </c>
      <c r="AO243" s="276">
        <v>3.7743376395356152</v>
      </c>
      <c r="AP243" s="276">
        <v>3.69638559186046</v>
      </c>
      <c r="AQ243" s="276">
        <v>3.6178370133969402</v>
      </c>
      <c r="AR243" s="276">
        <v>3.5400501004275129</v>
      </c>
      <c r="AS243" s="276">
        <v>3.4622626866495918</v>
      </c>
      <c r="AT243" s="276">
        <v>3.3858005420872561</v>
      </c>
      <c r="AU243" s="276">
        <v>3.3112976644163963</v>
      </c>
      <c r="AV243" s="276">
        <v>3.238891456021054</v>
      </c>
      <c r="AW243" s="276">
        <v>3.167730082705718</v>
      </c>
      <c r="AX243" s="276">
        <v>3.0982352128709931</v>
      </c>
      <c r="AY243" s="276">
        <v>3.0275230139543052</v>
      </c>
      <c r="AZ243" s="276">
        <v>2.9559289034434686</v>
      </c>
      <c r="BA243" s="276">
        <v>2.8841503964126014</v>
      </c>
      <c r="BB243" s="276">
        <v>2.8127743932121012</v>
      </c>
      <c r="BC243" s="276">
        <v>2.7442398982973746</v>
      </c>
      <c r="BD243" s="276">
        <v>2.6797250138651751</v>
      </c>
      <c r="BE243" s="276">
        <v>2.6218601618659414</v>
      </c>
      <c r="BF243" s="276">
        <v>2.5713994453930291</v>
      </c>
      <c r="BG243" s="276">
        <v>2.527948971773561</v>
      </c>
      <c r="BH243" s="276">
        <v>2.4914932835512098</v>
      </c>
    </row>
    <row r="244" spans="1:60" ht="15" x14ac:dyDescent="0.25">
      <c r="A244" s="276" t="s">
        <v>632</v>
      </c>
      <c r="B244" s="276" t="s">
        <v>633</v>
      </c>
      <c r="C244" s="276" t="s">
        <v>579</v>
      </c>
      <c r="D244" s="276" t="s">
        <v>580</v>
      </c>
      <c r="E244" s="276">
        <v>6.6364765012647533</v>
      </c>
      <c r="F244" s="276">
        <v>6.6495478865542541</v>
      </c>
      <c r="G244" s="276">
        <v>6.6614321081514145</v>
      </c>
      <c r="H244" s="276">
        <v>6.6722214079603281</v>
      </c>
      <c r="I244" s="276">
        <v>6.6814726067695416</v>
      </c>
      <c r="J244" s="276">
        <v>6.6901911254955673</v>
      </c>
      <c r="K244" s="276">
        <v>6.6992624729254278</v>
      </c>
      <c r="L244" s="276">
        <v>6.7102327346767812</v>
      </c>
      <c r="M244" s="276">
        <v>6.7230348328755039</v>
      </c>
      <c r="N244" s="276">
        <v>6.7375973028436968</v>
      </c>
      <c r="O244" s="276">
        <v>6.7531077882921853</v>
      </c>
      <c r="P244" s="276">
        <v>6.7681519480139221</v>
      </c>
      <c r="Q244" s="276">
        <v>6.7823400174311983</v>
      </c>
      <c r="R244" s="276">
        <v>6.7937540055144563</v>
      </c>
      <c r="S244" s="276">
        <v>6.8014559904768239</v>
      </c>
      <c r="T244" s="276">
        <v>6.8053353150609333</v>
      </c>
      <c r="U244" s="276">
        <v>6.8046885970534641</v>
      </c>
      <c r="V244" s="276">
        <v>6.8011658910991004</v>
      </c>
      <c r="W244" s="276">
        <v>6.7934993893748699</v>
      </c>
      <c r="X244" s="276">
        <v>6.7821501700411391</v>
      </c>
      <c r="Y244" s="276">
        <v>6.7665575017495545</v>
      </c>
      <c r="Z244" s="276">
        <v>6.7457616032911343</v>
      </c>
      <c r="AA244" s="276">
        <v>6.7191798601677357</v>
      </c>
      <c r="AB244" s="276">
        <v>6.6888584596732832</v>
      </c>
      <c r="AC244" s="276">
        <v>6.6529000384011274</v>
      </c>
      <c r="AD244" s="276">
        <v>6.6117318040630755</v>
      </c>
      <c r="AE244" s="276">
        <v>6.5651649044355729</v>
      </c>
      <c r="AF244" s="276">
        <v>6.5128937736493455</v>
      </c>
      <c r="AG244" s="276">
        <v>6.4569871969195907</v>
      </c>
      <c r="AH244" s="276">
        <v>6.3965410955843263</v>
      </c>
      <c r="AI244" s="276">
        <v>6.3336319261421625</v>
      </c>
      <c r="AJ244" s="276">
        <v>6.2678466191670621</v>
      </c>
      <c r="AK244" s="276">
        <v>6.2030212575065287</v>
      </c>
      <c r="AL244" s="276">
        <v>6.1409508285365657</v>
      </c>
      <c r="AM244" s="276">
        <v>6.082298321745693</v>
      </c>
      <c r="AN244" s="276">
        <v>6.0272175457854953</v>
      </c>
      <c r="AO244" s="276">
        <v>5.9745098542483017</v>
      </c>
      <c r="AP244" s="276">
        <v>5.92309423757722</v>
      </c>
      <c r="AQ244" s="276">
        <v>5.8730792408345325</v>
      </c>
      <c r="AR244" s="276">
        <v>5.8236860831609691</v>
      </c>
      <c r="AS244" s="276">
        <v>5.7740695659202457</v>
      </c>
      <c r="AT244" s="276">
        <v>5.7256857799177814</v>
      </c>
      <c r="AU244" s="276">
        <v>5.6768984186129607</v>
      </c>
      <c r="AV244" s="276">
        <v>5.6276780280012426</v>
      </c>
      <c r="AW244" s="276">
        <v>5.578169003742393</v>
      </c>
      <c r="AX244" s="276">
        <v>5.5277125296428871</v>
      </c>
      <c r="AY244" s="276">
        <v>5.475382291339268</v>
      </c>
      <c r="AZ244" s="276">
        <v>5.4219468227892493</v>
      </c>
      <c r="BA244" s="276">
        <v>5.3670481727490431</v>
      </c>
      <c r="BB244" s="276">
        <v>5.310015341186805</v>
      </c>
      <c r="BC244" s="276">
        <v>5.2508498972533895</v>
      </c>
      <c r="BD244" s="276">
        <v>5.1885659489917444</v>
      </c>
      <c r="BE244" s="276">
        <v>5.1236841723247322</v>
      </c>
      <c r="BF244" s="276">
        <v>5.0569745762574136</v>
      </c>
      <c r="BG244" s="276">
        <v>4.988897275961107</v>
      </c>
      <c r="BH244" s="276">
        <v>4.9196451467196542</v>
      </c>
    </row>
    <row r="245" spans="1:60" ht="15" x14ac:dyDescent="0.25">
      <c r="A245" s="276" t="s">
        <v>517</v>
      </c>
      <c r="B245" s="276" t="s">
        <v>518</v>
      </c>
      <c r="C245" s="276" t="s">
        <v>579</v>
      </c>
      <c r="D245" s="276" t="s">
        <v>580</v>
      </c>
      <c r="E245" s="276">
        <v>5.2640000000000002</v>
      </c>
      <c r="F245" s="276">
        <v>5.1769999999999996</v>
      </c>
      <c r="G245" s="276">
        <v>5.0469999999999997</v>
      </c>
      <c r="H245" s="276">
        <v>4.8730000000000002</v>
      </c>
      <c r="I245" s="276">
        <v>4.6639999999999997</v>
      </c>
      <c r="J245" s="276">
        <v>4.4329999999999998</v>
      </c>
      <c r="K245" s="276">
        <v>4.2</v>
      </c>
      <c r="L245" s="276">
        <v>3.9849999999999999</v>
      </c>
      <c r="M245" s="276">
        <v>3.802</v>
      </c>
      <c r="N245" s="276">
        <v>3.6579999999999999</v>
      </c>
      <c r="O245" s="276">
        <v>3.5539999999999998</v>
      </c>
      <c r="P245" s="276">
        <v>3.484</v>
      </c>
      <c r="Q245" s="276">
        <v>3.4319999999999999</v>
      </c>
      <c r="R245" s="276">
        <v>3.3889999999999998</v>
      </c>
      <c r="S245" s="276">
        <v>3.3490000000000002</v>
      </c>
      <c r="T245" s="276">
        <v>3.3130000000000002</v>
      </c>
      <c r="U245" s="276">
        <v>3.2869999999999999</v>
      </c>
      <c r="V245" s="276">
        <v>3.2730000000000001</v>
      </c>
      <c r="W245" s="276">
        <v>3.2709999999999999</v>
      </c>
      <c r="X245" s="276">
        <v>3.278</v>
      </c>
      <c r="Y245" s="276">
        <v>3.2839999999999998</v>
      </c>
      <c r="Z245" s="276">
        <v>3.2810000000000001</v>
      </c>
      <c r="AA245" s="276">
        <v>3.2610000000000001</v>
      </c>
      <c r="AB245" s="276">
        <v>3.218</v>
      </c>
      <c r="AC245" s="276">
        <v>3.1509999999999998</v>
      </c>
      <c r="AD245" s="276">
        <v>3.06</v>
      </c>
      <c r="AE245" s="276">
        <v>2.9489999999999998</v>
      </c>
      <c r="AF245" s="276">
        <v>2.827</v>
      </c>
      <c r="AG245" s="276">
        <v>2.7</v>
      </c>
      <c r="AH245" s="276">
        <v>2.5739999999999998</v>
      </c>
      <c r="AI245" s="276">
        <v>2.4529999999999998</v>
      </c>
      <c r="AJ245" s="276">
        <v>2.339</v>
      </c>
      <c r="AK245" s="276">
        <v>2.2309999999999999</v>
      </c>
      <c r="AL245" s="276">
        <v>2.1309999999999998</v>
      </c>
      <c r="AM245" s="276">
        <v>2.04</v>
      </c>
      <c r="AN245" s="276">
        <v>1.9610000000000001</v>
      </c>
      <c r="AO245" s="276">
        <v>1.8959999999999999</v>
      </c>
      <c r="AP245" s="276">
        <v>1.843</v>
      </c>
      <c r="AQ245" s="276">
        <v>1.8009999999999999</v>
      </c>
      <c r="AR245" s="276">
        <v>1.772</v>
      </c>
      <c r="AS245" s="276">
        <v>1.7529999999999999</v>
      </c>
      <c r="AT245" s="276">
        <v>1.744</v>
      </c>
      <c r="AU245" s="276">
        <v>1.744</v>
      </c>
      <c r="AV245" s="276">
        <v>1.7490000000000001</v>
      </c>
      <c r="AW245" s="276">
        <v>1.758</v>
      </c>
      <c r="AX245" s="276">
        <v>1.7689999999999999</v>
      </c>
      <c r="AY245" s="276">
        <v>1.78</v>
      </c>
      <c r="AZ245" s="276">
        <v>1.79</v>
      </c>
      <c r="BA245" s="276">
        <v>1.7989999999999999</v>
      </c>
      <c r="BB245" s="276">
        <v>1.804</v>
      </c>
      <c r="BC245" s="276">
        <v>1.806</v>
      </c>
      <c r="BD245" s="276">
        <v>1.804</v>
      </c>
      <c r="BE245" s="276">
        <v>1.798</v>
      </c>
      <c r="BF245" s="276">
        <v>1.7889999999999999</v>
      </c>
      <c r="BG245" s="276">
        <v>1.778</v>
      </c>
      <c r="BH245" s="276">
        <v>1.766</v>
      </c>
    </row>
    <row r="246" spans="1:60" ht="15" x14ac:dyDescent="0.25">
      <c r="A246" s="276" t="s">
        <v>519</v>
      </c>
      <c r="B246" s="276" t="s">
        <v>520</v>
      </c>
      <c r="C246" s="276" t="s">
        <v>579</v>
      </c>
      <c r="D246" s="276" t="s">
        <v>580</v>
      </c>
      <c r="E246" s="276">
        <v>6.9420000000000002</v>
      </c>
      <c r="F246" s="276">
        <v>6.97</v>
      </c>
      <c r="G246" s="276">
        <v>6.9930000000000003</v>
      </c>
      <c r="H246" s="276">
        <v>7.0090000000000003</v>
      </c>
      <c r="I246" s="276">
        <v>7.0149999999999997</v>
      </c>
      <c r="J246" s="276">
        <v>7.008</v>
      </c>
      <c r="K246" s="276">
        <v>6.984</v>
      </c>
      <c r="L246" s="276">
        <v>6.9420000000000002</v>
      </c>
      <c r="M246" s="276">
        <v>6.8810000000000002</v>
      </c>
      <c r="N246" s="276">
        <v>6.8019999999999996</v>
      </c>
      <c r="O246" s="276">
        <v>6.7050000000000001</v>
      </c>
      <c r="P246" s="276">
        <v>6.5910000000000002</v>
      </c>
      <c r="Q246" s="276">
        <v>6.4649999999999999</v>
      </c>
      <c r="R246" s="276">
        <v>6.33</v>
      </c>
      <c r="S246" s="276">
        <v>6.1890000000000001</v>
      </c>
      <c r="T246" s="276">
        <v>6.0419999999999998</v>
      </c>
      <c r="U246" s="276">
        <v>5.89</v>
      </c>
      <c r="V246" s="276">
        <v>5.7329999999999997</v>
      </c>
      <c r="W246" s="276">
        <v>5.5720000000000001</v>
      </c>
      <c r="X246" s="276">
        <v>5.4080000000000004</v>
      </c>
      <c r="Y246" s="276">
        <v>5.2430000000000003</v>
      </c>
      <c r="Z246" s="276">
        <v>5.0780000000000003</v>
      </c>
      <c r="AA246" s="276">
        <v>4.915</v>
      </c>
      <c r="AB246" s="276">
        <v>4.7519999999999998</v>
      </c>
      <c r="AC246" s="276">
        <v>4.59</v>
      </c>
      <c r="AD246" s="276">
        <v>4.4249999999999998</v>
      </c>
      <c r="AE246" s="276">
        <v>4.2519999999999998</v>
      </c>
      <c r="AF246" s="276">
        <v>4.07</v>
      </c>
      <c r="AG246" s="276">
        <v>3.8780000000000001</v>
      </c>
      <c r="AH246" s="276">
        <v>3.6779999999999999</v>
      </c>
      <c r="AI246" s="276">
        <v>3.476</v>
      </c>
      <c r="AJ246" s="276">
        <v>3.2759999999999998</v>
      </c>
      <c r="AK246" s="276">
        <v>3.085</v>
      </c>
      <c r="AL246" s="276">
        <v>2.907</v>
      </c>
      <c r="AM246" s="276">
        <v>2.7469999999999999</v>
      </c>
      <c r="AN246" s="276">
        <v>2.6059999999999999</v>
      </c>
      <c r="AO246" s="276">
        <v>2.4849999999999999</v>
      </c>
      <c r="AP246" s="276">
        <v>2.379</v>
      </c>
      <c r="AQ246" s="276">
        <v>2.2869999999999999</v>
      </c>
      <c r="AR246" s="276">
        <v>2.2080000000000002</v>
      </c>
      <c r="AS246" s="276">
        <v>2.1419999999999999</v>
      </c>
      <c r="AT246" s="276">
        <v>2.0880000000000001</v>
      </c>
      <c r="AU246" s="276">
        <v>2.0459999999999998</v>
      </c>
      <c r="AV246" s="276">
        <v>2.016</v>
      </c>
      <c r="AW246" s="276">
        <v>1.9970000000000001</v>
      </c>
      <c r="AX246" s="276">
        <v>1.9910000000000001</v>
      </c>
      <c r="AY246" s="276">
        <v>1.9990000000000001</v>
      </c>
      <c r="AZ246" s="276">
        <v>2.0219999999999998</v>
      </c>
      <c r="BA246" s="276">
        <v>2.0569999999999999</v>
      </c>
      <c r="BB246" s="276">
        <v>2.0990000000000002</v>
      </c>
      <c r="BC246" s="276">
        <v>2.1440000000000001</v>
      </c>
      <c r="BD246" s="276">
        <v>2.1840000000000002</v>
      </c>
      <c r="BE246" s="276">
        <v>2.214</v>
      </c>
      <c r="BF246" s="276">
        <v>2.2309999999999999</v>
      </c>
      <c r="BG246" s="276">
        <v>2.234</v>
      </c>
      <c r="BH246" s="276">
        <v>2.2229999999999999</v>
      </c>
    </row>
    <row r="247" spans="1:60" ht="15" x14ac:dyDescent="0.25">
      <c r="A247" s="276" t="s">
        <v>521</v>
      </c>
      <c r="B247" s="276" t="s">
        <v>522</v>
      </c>
      <c r="C247" s="276" t="s">
        <v>579</v>
      </c>
      <c r="D247" s="276" t="s">
        <v>580</v>
      </c>
      <c r="E247" s="276">
        <v>6.3659999999999997</v>
      </c>
      <c r="F247" s="276">
        <v>6.3040000000000003</v>
      </c>
      <c r="G247" s="276">
        <v>6.2370000000000001</v>
      </c>
      <c r="H247" s="276">
        <v>6.165</v>
      </c>
      <c r="I247" s="276">
        <v>6.0890000000000004</v>
      </c>
      <c r="J247" s="276">
        <v>6.0110000000000001</v>
      </c>
      <c r="K247" s="276">
        <v>5.9329999999999998</v>
      </c>
      <c r="L247" s="276">
        <v>5.8550000000000004</v>
      </c>
      <c r="M247" s="276">
        <v>5.7779999999999996</v>
      </c>
      <c r="N247" s="276">
        <v>5.7</v>
      </c>
      <c r="O247" s="276">
        <v>5.6189999999999998</v>
      </c>
      <c r="P247" s="276">
        <v>5.5289999999999999</v>
      </c>
      <c r="Q247" s="276">
        <v>5.4290000000000003</v>
      </c>
      <c r="R247" s="276">
        <v>5.3159999999999998</v>
      </c>
      <c r="S247" s="276">
        <v>5.1909999999999998</v>
      </c>
      <c r="T247" s="276">
        <v>5.0579999999999998</v>
      </c>
      <c r="U247" s="276">
        <v>4.9210000000000003</v>
      </c>
      <c r="V247" s="276">
        <v>4.7850000000000001</v>
      </c>
      <c r="W247" s="276">
        <v>4.6539999999999999</v>
      </c>
      <c r="X247" s="276">
        <v>4.5279999999999996</v>
      </c>
      <c r="Y247" s="276">
        <v>4.4050000000000002</v>
      </c>
      <c r="Z247" s="276">
        <v>4.282</v>
      </c>
      <c r="AA247" s="276">
        <v>4.1550000000000002</v>
      </c>
      <c r="AB247" s="276">
        <v>4.0209999999999999</v>
      </c>
      <c r="AC247" s="276">
        <v>3.883</v>
      </c>
      <c r="AD247" s="276">
        <v>3.7410000000000001</v>
      </c>
      <c r="AE247" s="276">
        <v>3.5979999999999999</v>
      </c>
      <c r="AF247" s="276">
        <v>3.4609999999999999</v>
      </c>
      <c r="AG247" s="276">
        <v>3.331</v>
      </c>
      <c r="AH247" s="276">
        <v>3.2130000000000001</v>
      </c>
      <c r="AI247" s="276">
        <v>3.1070000000000002</v>
      </c>
      <c r="AJ247" s="276">
        <v>3.016</v>
      </c>
      <c r="AK247" s="276">
        <v>2.9369999999999998</v>
      </c>
      <c r="AL247" s="276">
        <v>2.8679999999999999</v>
      </c>
      <c r="AM247" s="276">
        <v>2.8090000000000002</v>
      </c>
      <c r="AN247" s="276">
        <v>2.7549999999999999</v>
      </c>
      <c r="AO247" s="276">
        <v>2.7050000000000001</v>
      </c>
      <c r="AP247" s="276">
        <v>2.657</v>
      </c>
      <c r="AQ247" s="276">
        <v>2.6070000000000002</v>
      </c>
      <c r="AR247" s="276">
        <v>2.556</v>
      </c>
      <c r="AS247" s="276">
        <v>2.5030000000000001</v>
      </c>
      <c r="AT247" s="276">
        <v>2.4510000000000001</v>
      </c>
      <c r="AU247" s="276">
        <v>2.4</v>
      </c>
      <c r="AV247" s="276">
        <v>2.3530000000000002</v>
      </c>
      <c r="AW247" s="276">
        <v>2.31</v>
      </c>
      <c r="AX247" s="276">
        <v>2.2730000000000001</v>
      </c>
      <c r="AY247" s="276">
        <v>2.2410000000000001</v>
      </c>
      <c r="AZ247" s="276">
        <v>2.214</v>
      </c>
      <c r="BA247" s="276">
        <v>2.1920000000000002</v>
      </c>
      <c r="BB247" s="276">
        <v>2.1720000000000002</v>
      </c>
      <c r="BC247" s="276">
        <v>2.1549999999999998</v>
      </c>
      <c r="BD247" s="276">
        <v>2.1389999999999998</v>
      </c>
      <c r="BE247" s="276">
        <v>2.1240000000000001</v>
      </c>
      <c r="BF247" s="276">
        <v>2.1080000000000001</v>
      </c>
      <c r="BG247" s="276">
        <v>2.09</v>
      </c>
      <c r="BH247" s="276">
        <v>2.0720000000000001</v>
      </c>
    </row>
    <row r="248" spans="1:60" ht="15" x14ac:dyDescent="0.25">
      <c r="A248" s="276" t="s">
        <v>523</v>
      </c>
      <c r="B248" s="276" t="s">
        <v>524</v>
      </c>
      <c r="C248" s="276" t="s">
        <v>579</v>
      </c>
      <c r="D248" s="276" t="s">
        <v>580</v>
      </c>
      <c r="E248" s="276"/>
      <c r="F248" s="276"/>
      <c r="G248" s="276"/>
      <c r="H248" s="276"/>
      <c r="I248" s="276"/>
      <c r="J248" s="276"/>
      <c r="K248" s="276"/>
      <c r="L248" s="276"/>
      <c r="M248" s="276"/>
      <c r="N248" s="276"/>
      <c r="O248" s="276"/>
      <c r="P248" s="276"/>
      <c r="Q248" s="276"/>
      <c r="R248" s="276"/>
      <c r="S248" s="276"/>
      <c r="T248" s="276"/>
      <c r="U248" s="276"/>
      <c r="V248" s="276"/>
      <c r="W248" s="276"/>
      <c r="X248" s="276"/>
      <c r="Y248" s="276"/>
      <c r="Z248" s="276"/>
      <c r="AA248" s="276"/>
      <c r="AB248" s="276"/>
      <c r="AC248" s="276"/>
      <c r="AD248" s="276"/>
      <c r="AE248" s="276"/>
      <c r="AF248" s="276"/>
      <c r="AG248" s="276"/>
      <c r="AH248" s="276"/>
      <c r="AI248" s="276"/>
      <c r="AJ248" s="276"/>
      <c r="AK248" s="276"/>
      <c r="AL248" s="276"/>
      <c r="AM248" s="276"/>
      <c r="AN248" s="276"/>
      <c r="AO248" s="276"/>
      <c r="AP248" s="276"/>
      <c r="AQ248" s="276"/>
      <c r="AR248" s="276"/>
      <c r="AS248" s="276"/>
      <c r="AT248" s="276"/>
      <c r="AU248" s="276"/>
      <c r="AV248" s="276"/>
      <c r="AW248" s="276"/>
      <c r="AX248" s="276"/>
      <c r="AY248" s="276"/>
      <c r="AZ248" s="276"/>
      <c r="BA248" s="276"/>
      <c r="BB248" s="276"/>
      <c r="BC248" s="276"/>
      <c r="BD248" s="276"/>
      <c r="BE248" s="276"/>
      <c r="BF248" s="276"/>
      <c r="BG248" s="276"/>
      <c r="BH248" s="276"/>
    </row>
    <row r="249" spans="1:60" ht="15" x14ac:dyDescent="0.25">
      <c r="A249" s="276" t="s">
        <v>525</v>
      </c>
      <c r="B249" s="276" t="s">
        <v>526</v>
      </c>
      <c r="C249" s="276" t="s">
        <v>579</v>
      </c>
      <c r="D249" s="276" t="s">
        <v>580</v>
      </c>
      <c r="E249" s="276">
        <v>6.806</v>
      </c>
      <c r="F249" s="276">
        <v>6.806</v>
      </c>
      <c r="G249" s="276">
        <v>6.8040000000000003</v>
      </c>
      <c r="H249" s="276">
        <v>6.8029999999999999</v>
      </c>
      <c r="I249" s="276">
        <v>6.8010000000000002</v>
      </c>
      <c r="J249" s="276">
        <v>6.798</v>
      </c>
      <c r="K249" s="276">
        <v>6.7949999999999999</v>
      </c>
      <c r="L249" s="276">
        <v>6.7910000000000004</v>
      </c>
      <c r="M249" s="276">
        <v>6.7850000000000001</v>
      </c>
      <c r="N249" s="276">
        <v>6.7779999999999996</v>
      </c>
      <c r="O249" s="276">
        <v>6.7709999999999999</v>
      </c>
      <c r="P249" s="276">
        <v>6.7649999999999997</v>
      </c>
      <c r="Q249" s="276">
        <v>6.7610000000000001</v>
      </c>
      <c r="R249" s="276">
        <v>6.758</v>
      </c>
      <c r="S249" s="276">
        <v>6.7549999999999999</v>
      </c>
      <c r="T249" s="276">
        <v>6.7510000000000003</v>
      </c>
      <c r="U249" s="276">
        <v>6.7430000000000003</v>
      </c>
      <c r="V249" s="276">
        <v>6.73</v>
      </c>
      <c r="W249" s="276">
        <v>6.7110000000000003</v>
      </c>
      <c r="X249" s="276">
        <v>6.6849999999999996</v>
      </c>
      <c r="Y249" s="276">
        <v>6.6529999999999996</v>
      </c>
      <c r="Z249" s="276">
        <v>6.6180000000000003</v>
      </c>
      <c r="AA249" s="276">
        <v>6.58</v>
      </c>
      <c r="AB249" s="276">
        <v>6.5419999999999998</v>
      </c>
      <c r="AC249" s="276">
        <v>6.5039999999999996</v>
      </c>
      <c r="AD249" s="276">
        <v>6.4649999999999999</v>
      </c>
      <c r="AE249" s="276">
        <v>6.4240000000000004</v>
      </c>
      <c r="AF249" s="276">
        <v>6.3789999999999996</v>
      </c>
      <c r="AG249" s="276">
        <v>6.3280000000000003</v>
      </c>
      <c r="AH249" s="276">
        <v>6.2729999999999997</v>
      </c>
      <c r="AI249" s="276">
        <v>6.2130000000000001</v>
      </c>
      <c r="AJ249" s="276">
        <v>6.1479999999999997</v>
      </c>
      <c r="AK249" s="276">
        <v>6.0810000000000004</v>
      </c>
      <c r="AL249" s="276">
        <v>6.0129999999999999</v>
      </c>
      <c r="AM249" s="276">
        <v>5.9459999999999997</v>
      </c>
      <c r="AN249" s="276">
        <v>5.883</v>
      </c>
      <c r="AO249" s="276">
        <v>5.8280000000000003</v>
      </c>
      <c r="AP249" s="276">
        <v>5.78</v>
      </c>
      <c r="AQ249" s="276">
        <v>5.7409999999999997</v>
      </c>
      <c r="AR249" s="276">
        <v>5.7110000000000003</v>
      </c>
      <c r="AS249" s="276">
        <v>5.6890000000000001</v>
      </c>
      <c r="AT249" s="276">
        <v>5.6749999999999998</v>
      </c>
      <c r="AU249" s="276">
        <v>5.6660000000000004</v>
      </c>
      <c r="AV249" s="276">
        <v>5.6589999999999998</v>
      </c>
      <c r="AW249" s="276">
        <v>5.6509999999999998</v>
      </c>
      <c r="AX249" s="276">
        <v>5.6379999999999999</v>
      </c>
      <c r="AY249" s="276">
        <v>5.6159999999999997</v>
      </c>
      <c r="AZ249" s="276">
        <v>5.5839999999999996</v>
      </c>
      <c r="BA249" s="276">
        <v>5.5419999999999998</v>
      </c>
      <c r="BB249" s="276">
        <v>5.4889999999999999</v>
      </c>
      <c r="BC249" s="276">
        <v>5.4269999999999996</v>
      </c>
      <c r="BD249" s="276">
        <v>5.359</v>
      </c>
      <c r="BE249" s="276">
        <v>5.2869999999999999</v>
      </c>
      <c r="BF249" s="276">
        <v>5.2149999999999999</v>
      </c>
      <c r="BG249" s="276">
        <v>5.1459999999999999</v>
      </c>
      <c r="BH249" s="276">
        <v>5.0789999999999997</v>
      </c>
    </row>
    <row r="250" spans="1:60" ht="15" x14ac:dyDescent="0.25">
      <c r="A250" s="276" t="s">
        <v>527</v>
      </c>
      <c r="B250" s="276" t="s">
        <v>528</v>
      </c>
      <c r="C250" s="276" t="s">
        <v>579</v>
      </c>
      <c r="D250" s="276" t="s">
        <v>580</v>
      </c>
      <c r="E250" s="276">
        <v>6.9989999999999997</v>
      </c>
      <c r="F250" s="276">
        <v>7.0190000000000001</v>
      </c>
      <c r="G250" s="276">
        <v>7.04</v>
      </c>
      <c r="H250" s="276">
        <v>7.06</v>
      </c>
      <c r="I250" s="276">
        <v>7.0780000000000003</v>
      </c>
      <c r="J250" s="276">
        <v>7.0940000000000003</v>
      </c>
      <c r="K250" s="276">
        <v>7.1059999999999999</v>
      </c>
      <c r="L250" s="276">
        <v>7.1130000000000004</v>
      </c>
      <c r="M250" s="276">
        <v>7.117</v>
      </c>
      <c r="N250" s="276">
        <v>7.1180000000000003</v>
      </c>
      <c r="O250" s="276">
        <v>7.1150000000000002</v>
      </c>
      <c r="P250" s="276">
        <v>7.1109999999999998</v>
      </c>
      <c r="Q250" s="276">
        <v>7.1070000000000002</v>
      </c>
      <c r="R250" s="276">
        <v>7.1029999999999998</v>
      </c>
      <c r="S250" s="276">
        <v>7.1</v>
      </c>
      <c r="T250" s="276">
        <v>7.0990000000000002</v>
      </c>
      <c r="U250" s="276">
        <v>7.0990000000000002</v>
      </c>
      <c r="V250" s="276">
        <v>7.0990000000000002</v>
      </c>
      <c r="W250" s="276">
        <v>7.0990000000000002</v>
      </c>
      <c r="X250" s="276">
        <v>7.1</v>
      </c>
      <c r="Y250" s="276">
        <v>7.1</v>
      </c>
      <c r="Z250" s="276">
        <v>7.101</v>
      </c>
      <c r="AA250" s="276">
        <v>7.101</v>
      </c>
      <c r="AB250" s="276">
        <v>7.1020000000000003</v>
      </c>
      <c r="AC250" s="276">
        <v>7.1029999999999998</v>
      </c>
      <c r="AD250" s="276">
        <v>7.1029999999999998</v>
      </c>
      <c r="AE250" s="276">
        <v>7.1029999999999998</v>
      </c>
      <c r="AF250" s="276">
        <v>7.1020000000000003</v>
      </c>
      <c r="AG250" s="276">
        <v>7.1</v>
      </c>
      <c r="AH250" s="276">
        <v>7.0970000000000004</v>
      </c>
      <c r="AI250" s="276">
        <v>7.0910000000000002</v>
      </c>
      <c r="AJ250" s="276">
        <v>7.0819999999999999</v>
      </c>
      <c r="AK250" s="276">
        <v>7.0709999999999997</v>
      </c>
      <c r="AL250" s="276">
        <v>7.0570000000000004</v>
      </c>
      <c r="AM250" s="276">
        <v>7.0389999999999997</v>
      </c>
      <c r="AN250" s="276">
        <v>7.0179999999999998</v>
      </c>
      <c r="AO250" s="276">
        <v>6.9939999999999998</v>
      </c>
      <c r="AP250" s="276">
        <v>6.9669999999999996</v>
      </c>
      <c r="AQ250" s="276">
        <v>6.9370000000000003</v>
      </c>
      <c r="AR250" s="276">
        <v>6.9029999999999996</v>
      </c>
      <c r="AS250" s="276">
        <v>6.8650000000000002</v>
      </c>
      <c r="AT250" s="276">
        <v>6.8220000000000001</v>
      </c>
      <c r="AU250" s="276">
        <v>6.7720000000000002</v>
      </c>
      <c r="AV250" s="276">
        <v>6.7160000000000002</v>
      </c>
      <c r="AW250" s="276">
        <v>6.6529999999999996</v>
      </c>
      <c r="AX250" s="276">
        <v>6.5830000000000002</v>
      </c>
      <c r="AY250" s="276">
        <v>6.5069999999999997</v>
      </c>
      <c r="AZ250" s="276">
        <v>6.4240000000000004</v>
      </c>
      <c r="BA250" s="276">
        <v>6.3369999999999997</v>
      </c>
      <c r="BB250" s="276">
        <v>6.2469999999999999</v>
      </c>
      <c r="BC250" s="276">
        <v>6.1539999999999999</v>
      </c>
      <c r="BD250" s="276">
        <v>6.0590000000000002</v>
      </c>
      <c r="BE250" s="276">
        <v>5.9640000000000004</v>
      </c>
      <c r="BF250" s="276">
        <v>5.8689999999999998</v>
      </c>
      <c r="BG250" s="276">
        <v>5.7750000000000004</v>
      </c>
      <c r="BH250" s="276">
        <v>5.6820000000000004</v>
      </c>
    </row>
    <row r="251" spans="1:60" ht="15" x14ac:dyDescent="0.25">
      <c r="A251" s="276" t="s">
        <v>529</v>
      </c>
      <c r="B251" s="276" t="s">
        <v>530</v>
      </c>
      <c r="C251" s="276" t="s">
        <v>579</v>
      </c>
      <c r="D251" s="276" t="s">
        <v>580</v>
      </c>
      <c r="E251" s="276">
        <v>2.2400000000000002</v>
      </c>
      <c r="F251" s="276">
        <v>2.17</v>
      </c>
      <c r="G251" s="276">
        <v>2.14</v>
      </c>
      <c r="H251" s="276">
        <v>2.06</v>
      </c>
      <c r="I251" s="276">
        <v>1.96</v>
      </c>
      <c r="J251" s="276">
        <v>1.99</v>
      </c>
      <c r="K251" s="276">
        <v>2.02</v>
      </c>
      <c r="L251" s="276">
        <v>2.0099999999999998</v>
      </c>
      <c r="M251" s="276">
        <v>1.998</v>
      </c>
      <c r="N251" s="276">
        <v>2.04</v>
      </c>
      <c r="O251" s="276">
        <v>2.09</v>
      </c>
      <c r="P251" s="276">
        <v>2.12</v>
      </c>
      <c r="Q251" s="276">
        <v>2.08</v>
      </c>
      <c r="R251" s="276">
        <v>2.04</v>
      </c>
      <c r="S251" s="276">
        <v>2.04</v>
      </c>
      <c r="T251" s="276">
        <v>2.02</v>
      </c>
      <c r="U251" s="276">
        <v>1.99</v>
      </c>
      <c r="V251" s="276">
        <v>1.94</v>
      </c>
      <c r="W251" s="276">
        <v>1.96</v>
      </c>
      <c r="X251" s="276">
        <v>1.96</v>
      </c>
      <c r="Y251" s="276">
        <v>1.95</v>
      </c>
      <c r="Z251" s="276">
        <v>1.93</v>
      </c>
      <c r="AA251" s="276">
        <v>1.98</v>
      </c>
      <c r="AB251" s="276">
        <v>2.08</v>
      </c>
      <c r="AC251" s="276">
        <v>2.09</v>
      </c>
      <c r="AD251" s="276">
        <v>2.06</v>
      </c>
      <c r="AE251" s="276">
        <v>2.08</v>
      </c>
      <c r="AF251" s="276">
        <v>2.0499999999999998</v>
      </c>
      <c r="AG251" s="276">
        <v>2.02</v>
      </c>
      <c r="AH251" s="276">
        <v>1.92</v>
      </c>
      <c r="AI251" s="276">
        <v>1.8440000000000001</v>
      </c>
      <c r="AJ251" s="276">
        <v>1.7729999999999999</v>
      </c>
      <c r="AK251" s="276">
        <v>1.6739999999999999</v>
      </c>
      <c r="AL251" s="276">
        <v>1.5629999999999999</v>
      </c>
      <c r="AM251" s="276">
        <v>1.47</v>
      </c>
      <c r="AN251" s="276">
        <v>1.397</v>
      </c>
      <c r="AO251" s="276">
        <v>1.3320000000000001</v>
      </c>
      <c r="AP251" s="276">
        <v>1.27</v>
      </c>
      <c r="AQ251" s="276">
        <v>1.2070000000000001</v>
      </c>
      <c r="AR251" s="276">
        <v>1.121</v>
      </c>
      <c r="AS251" s="276">
        <v>1.1100000000000001</v>
      </c>
      <c r="AT251" s="276">
        <v>1.085</v>
      </c>
      <c r="AU251" s="276">
        <v>1.1259999999999999</v>
      </c>
      <c r="AV251" s="276">
        <v>1.1719999999999999</v>
      </c>
      <c r="AW251" s="276">
        <v>1.218</v>
      </c>
      <c r="AX251" s="276">
        <v>1.2130000000000001</v>
      </c>
      <c r="AY251" s="276">
        <v>1.31</v>
      </c>
      <c r="AZ251" s="276">
        <v>1.345</v>
      </c>
      <c r="BA251" s="276">
        <v>1.458</v>
      </c>
      <c r="BB251" s="276">
        <v>1.4730000000000001</v>
      </c>
      <c r="BC251" s="276">
        <v>1.4430000000000001</v>
      </c>
      <c r="BD251" s="276">
        <v>1.4590000000000001</v>
      </c>
      <c r="BE251" s="276">
        <v>1.5309999999999999</v>
      </c>
      <c r="BF251" s="276">
        <v>1.506</v>
      </c>
      <c r="BG251" s="276">
        <v>1.498</v>
      </c>
      <c r="BH251" s="276">
        <v>1.506</v>
      </c>
    </row>
    <row r="252" spans="1:60" ht="15" x14ac:dyDescent="0.25">
      <c r="A252" s="276" t="s">
        <v>531</v>
      </c>
      <c r="B252" s="276" t="s">
        <v>532</v>
      </c>
      <c r="C252" s="276" t="s">
        <v>579</v>
      </c>
      <c r="D252" s="276" t="s">
        <v>580</v>
      </c>
      <c r="E252" s="276">
        <v>5.3094381514763418</v>
      </c>
      <c r="F252" s="276">
        <v>5.375421916402555</v>
      </c>
      <c r="G252" s="276">
        <v>5.4725466808329486</v>
      </c>
      <c r="H252" s="276">
        <v>5.5406103090613756</v>
      </c>
      <c r="I252" s="276">
        <v>5.582950323033069</v>
      </c>
      <c r="J252" s="276">
        <v>5.5948682847917484</v>
      </c>
      <c r="K252" s="276">
        <v>5.5661722973056253</v>
      </c>
      <c r="L252" s="276">
        <v>5.5238281601084438</v>
      </c>
      <c r="M252" s="276">
        <v>5.4178493067470104</v>
      </c>
      <c r="N252" s="276">
        <v>5.2721681180897342</v>
      </c>
      <c r="O252" s="276">
        <v>5.0978203621585756</v>
      </c>
      <c r="P252" s="276">
        <v>4.8780921393460144</v>
      </c>
      <c r="Q252" s="276">
        <v>4.6622806426881374</v>
      </c>
      <c r="R252" s="276">
        <v>4.4166584774432431</v>
      </c>
      <c r="S252" s="276">
        <v>4.1765666613748955</v>
      </c>
      <c r="T252" s="276">
        <v>3.9371388513214494</v>
      </c>
      <c r="U252" s="276">
        <v>3.7185322572742741</v>
      </c>
      <c r="V252" s="276">
        <v>3.5245648395330109</v>
      </c>
      <c r="W252" s="276">
        <v>3.3555442435443603</v>
      </c>
      <c r="X252" s="276">
        <v>3.2182385226000512</v>
      </c>
      <c r="Y252" s="276">
        <v>3.1159039542372855</v>
      </c>
      <c r="Z252" s="276">
        <v>3.0478955247927235</v>
      </c>
      <c r="AA252" s="276">
        <v>3.0240520243958948</v>
      </c>
      <c r="AB252" s="276">
        <v>3.0098060440670995</v>
      </c>
      <c r="AC252" s="276">
        <v>3.0001365256744248</v>
      </c>
      <c r="AD252" s="276">
        <v>2.9881152730098357</v>
      </c>
      <c r="AE252" s="276">
        <v>2.9730048727863356</v>
      </c>
      <c r="AF252" s="276">
        <v>2.9331685379412948</v>
      </c>
      <c r="AG252" s="276">
        <v>2.8572215519414748</v>
      </c>
      <c r="AH252" s="276">
        <v>2.7538461204647406</v>
      </c>
      <c r="AI252" s="276">
        <v>2.6284872939882016</v>
      </c>
      <c r="AJ252" s="276">
        <v>2.487698867453302</v>
      </c>
      <c r="AK252" s="276">
        <v>2.3508514553596505</v>
      </c>
      <c r="AL252" s="276">
        <v>2.2205710130934371</v>
      </c>
      <c r="AM252" s="276">
        <v>2.1196604130576606</v>
      </c>
      <c r="AN252" s="276">
        <v>2.0304517820910921</v>
      </c>
      <c r="AO252" s="276">
        <v>1.9619651786349668</v>
      </c>
      <c r="AP252" s="276">
        <v>1.9088187766811435</v>
      </c>
      <c r="AQ252" s="276">
        <v>1.8744592889050065</v>
      </c>
      <c r="AR252" s="276">
        <v>1.8438598053325845</v>
      </c>
      <c r="AS252" s="276">
        <v>1.8277313315039918</v>
      </c>
      <c r="AT252" s="276">
        <v>1.8171026135833235</v>
      </c>
      <c r="AU252" s="276">
        <v>1.8134880633029262</v>
      </c>
      <c r="AV252" s="276">
        <v>1.8102842770322347</v>
      </c>
      <c r="AW252" s="276">
        <v>1.8088396623933691</v>
      </c>
      <c r="AX252" s="276">
        <v>1.8019373130481007</v>
      </c>
      <c r="AY252" s="276">
        <v>1.8002917146219051</v>
      </c>
      <c r="AZ252" s="276">
        <v>1.8055656430223841</v>
      </c>
      <c r="BA252" s="276">
        <v>1.8117709408898335</v>
      </c>
      <c r="BB252" s="276">
        <v>1.8140425221518988</v>
      </c>
      <c r="BC252" s="276">
        <v>1.8160209402476977</v>
      </c>
      <c r="BD252" s="276">
        <v>1.8166663906169191</v>
      </c>
      <c r="BE252" s="276">
        <v>1.824697371278815</v>
      </c>
      <c r="BF252" s="276">
        <v>1.8249424655537647</v>
      </c>
      <c r="BG252" s="276">
        <v>1.82848409171398</v>
      </c>
      <c r="BH252" s="276">
        <v>1.8275515942511646</v>
      </c>
    </row>
    <row r="253" spans="1:60" ht="15" x14ac:dyDescent="0.25">
      <c r="A253" s="276" t="s">
        <v>533</v>
      </c>
      <c r="B253" s="276" t="s">
        <v>534</v>
      </c>
      <c r="C253" s="276" t="s">
        <v>579</v>
      </c>
      <c r="D253" s="276" t="s">
        <v>580</v>
      </c>
      <c r="E253" s="276">
        <v>2.88</v>
      </c>
      <c r="F253" s="276">
        <v>2.8860000000000001</v>
      </c>
      <c r="G253" s="276">
        <v>2.8839999999999999</v>
      </c>
      <c r="H253" s="276">
        <v>2.8740000000000001</v>
      </c>
      <c r="I253" s="276">
        <v>2.8580000000000001</v>
      </c>
      <c r="J253" s="276">
        <v>2.8410000000000002</v>
      </c>
      <c r="K253" s="276">
        <v>2.83</v>
      </c>
      <c r="L253" s="276">
        <v>2.831</v>
      </c>
      <c r="M253" s="276">
        <v>2.8439999999999999</v>
      </c>
      <c r="N253" s="276">
        <v>2.8690000000000002</v>
      </c>
      <c r="O253" s="276">
        <v>2.9020000000000001</v>
      </c>
      <c r="P253" s="276">
        <v>2.9380000000000002</v>
      </c>
      <c r="Q253" s="276">
        <v>2.9689999999999999</v>
      </c>
      <c r="R253" s="276">
        <v>2.9889999999999999</v>
      </c>
      <c r="S253" s="276">
        <v>2.9950000000000001</v>
      </c>
      <c r="T253" s="276">
        <v>2.9830000000000001</v>
      </c>
      <c r="U253" s="276">
        <v>2.9529999999999998</v>
      </c>
      <c r="V253" s="276">
        <v>2.907</v>
      </c>
      <c r="W253" s="276">
        <v>2.8519999999999999</v>
      </c>
      <c r="X253" s="276">
        <v>2.7890000000000001</v>
      </c>
      <c r="Y253" s="276">
        <v>2.726</v>
      </c>
      <c r="Z253" s="276">
        <v>2.6659999999999999</v>
      </c>
      <c r="AA253" s="276">
        <v>2.6150000000000002</v>
      </c>
      <c r="AB253" s="276">
        <v>2.5739999999999998</v>
      </c>
      <c r="AC253" s="276">
        <v>2.5459999999999998</v>
      </c>
      <c r="AD253" s="276">
        <v>2.5299999999999998</v>
      </c>
      <c r="AE253" s="276">
        <v>2.524</v>
      </c>
      <c r="AF253" s="276">
        <v>2.524</v>
      </c>
      <c r="AG253" s="276">
        <v>2.5249999999999999</v>
      </c>
      <c r="AH253" s="276">
        <v>2.5249999999999999</v>
      </c>
      <c r="AI253" s="276">
        <v>2.52</v>
      </c>
      <c r="AJ253" s="276">
        <v>2.5089999999999999</v>
      </c>
      <c r="AK253" s="276">
        <v>2.4900000000000002</v>
      </c>
      <c r="AL253" s="276">
        <v>2.4649999999999999</v>
      </c>
      <c r="AM253" s="276">
        <v>2.4350000000000001</v>
      </c>
      <c r="AN253" s="276">
        <v>2.4</v>
      </c>
      <c r="AO253" s="276">
        <v>2.363</v>
      </c>
      <c r="AP253" s="276">
        <v>2.327</v>
      </c>
      <c r="AQ253" s="276">
        <v>2.294</v>
      </c>
      <c r="AR253" s="276">
        <v>2.266</v>
      </c>
      <c r="AS253" s="276">
        <v>2.242</v>
      </c>
      <c r="AT253" s="276">
        <v>2.222</v>
      </c>
      <c r="AU253" s="276">
        <v>2.2050000000000001</v>
      </c>
      <c r="AV253" s="276">
        <v>2.1890000000000001</v>
      </c>
      <c r="AW253" s="276">
        <v>2.1739999999999999</v>
      </c>
      <c r="AX253" s="276">
        <v>2.1579999999999999</v>
      </c>
      <c r="AY253" s="276">
        <v>2.1419999999999999</v>
      </c>
      <c r="AZ253" s="276">
        <v>2.1259999999999999</v>
      </c>
      <c r="BA253" s="276">
        <v>2.11</v>
      </c>
      <c r="BB253" s="276">
        <v>2.0939999999999999</v>
      </c>
      <c r="BC253" s="276">
        <v>2.0779999999999998</v>
      </c>
      <c r="BD253" s="276">
        <v>2.0630000000000002</v>
      </c>
      <c r="BE253" s="276">
        <v>2.048</v>
      </c>
      <c r="BF253" s="276">
        <v>2.0329999999999999</v>
      </c>
      <c r="BG253" s="276">
        <v>2.0190000000000001</v>
      </c>
      <c r="BH253" s="276">
        <v>2.0070000000000001</v>
      </c>
    </row>
    <row r="254" spans="1:60" ht="15" x14ac:dyDescent="0.25">
      <c r="A254" s="276" t="s">
        <v>535</v>
      </c>
      <c r="B254" s="276" t="s">
        <v>536</v>
      </c>
      <c r="C254" s="276" t="s">
        <v>579</v>
      </c>
      <c r="D254" s="276" t="s">
        <v>580</v>
      </c>
      <c r="E254" s="276">
        <v>3.6539999999999999</v>
      </c>
      <c r="F254" s="276">
        <v>3.62</v>
      </c>
      <c r="G254" s="276">
        <v>3.4609999999999999</v>
      </c>
      <c r="H254" s="276">
        <v>3.319</v>
      </c>
      <c r="I254" s="276">
        <v>3.19</v>
      </c>
      <c r="J254" s="276">
        <v>2.9129999999999998</v>
      </c>
      <c r="K254" s="276">
        <v>2.7210000000000001</v>
      </c>
      <c r="L254" s="276">
        <v>2.5579999999999998</v>
      </c>
      <c r="M254" s="276">
        <v>2.464</v>
      </c>
      <c r="N254" s="276">
        <v>2.456</v>
      </c>
      <c r="O254" s="276">
        <v>2.48</v>
      </c>
      <c r="P254" s="276">
        <v>2.266</v>
      </c>
      <c r="Q254" s="276">
        <v>2.0099999999999998</v>
      </c>
      <c r="R254" s="276">
        <v>1.879</v>
      </c>
      <c r="S254" s="276">
        <v>1.835</v>
      </c>
      <c r="T254" s="276">
        <v>1.774</v>
      </c>
      <c r="U254" s="276">
        <v>1.738</v>
      </c>
      <c r="V254" s="276">
        <v>1.79</v>
      </c>
      <c r="W254" s="276">
        <v>1.76</v>
      </c>
      <c r="X254" s="276">
        <v>1.8080000000000001</v>
      </c>
      <c r="Y254" s="276">
        <v>1.8394999999999999</v>
      </c>
      <c r="Z254" s="276">
        <v>1.8120000000000001</v>
      </c>
      <c r="AA254" s="276">
        <v>1.8274999999999999</v>
      </c>
      <c r="AB254" s="276">
        <v>1.7989999999999999</v>
      </c>
      <c r="AC254" s="276">
        <v>1.8065</v>
      </c>
      <c r="AD254" s="276">
        <v>1.8440000000000001</v>
      </c>
      <c r="AE254" s="276">
        <v>1.8374999999999999</v>
      </c>
      <c r="AF254" s="276">
        <v>1.8720000000000001</v>
      </c>
      <c r="AG254" s="276">
        <v>1.9339999999999999</v>
      </c>
      <c r="AH254" s="276">
        <v>2.0139999999999998</v>
      </c>
      <c r="AI254" s="276">
        <v>2.081</v>
      </c>
      <c r="AJ254" s="276">
        <v>2.0625</v>
      </c>
      <c r="AK254" s="276">
        <v>2.0459999999999998</v>
      </c>
      <c r="AL254" s="276">
        <v>2.0194999999999999</v>
      </c>
      <c r="AM254" s="276">
        <v>2.0015000000000001</v>
      </c>
      <c r="AN254" s="276">
        <v>1.978</v>
      </c>
      <c r="AO254" s="276">
        <v>1.976</v>
      </c>
      <c r="AP254" s="276">
        <v>1.9710000000000001</v>
      </c>
      <c r="AQ254" s="276">
        <v>1.9990000000000001</v>
      </c>
      <c r="AR254" s="276">
        <v>2.0074999999999998</v>
      </c>
      <c r="AS254" s="276">
        <v>2.056</v>
      </c>
      <c r="AT254" s="276">
        <v>2.0305</v>
      </c>
      <c r="AU254" s="276">
        <v>2.0205000000000002</v>
      </c>
      <c r="AV254" s="276">
        <v>2.0474999999999999</v>
      </c>
      <c r="AW254" s="276">
        <v>2.0514999999999999</v>
      </c>
      <c r="AX254" s="276">
        <v>2.0569999999999999</v>
      </c>
      <c r="AY254" s="276">
        <v>2.1080000000000001</v>
      </c>
      <c r="AZ254" s="276">
        <v>2.12</v>
      </c>
      <c r="BA254" s="276">
        <v>2.0720000000000001</v>
      </c>
      <c r="BB254" s="276">
        <v>2.0019999999999998</v>
      </c>
      <c r="BC254" s="276">
        <v>1.931</v>
      </c>
      <c r="BD254" s="276">
        <v>1.8945000000000001</v>
      </c>
      <c r="BE254" s="276">
        <v>1.8805000000000001</v>
      </c>
      <c r="BF254" s="276">
        <v>1.8574999999999999</v>
      </c>
      <c r="BG254" s="276">
        <v>1.8625</v>
      </c>
      <c r="BH254" s="276">
        <v>1.843</v>
      </c>
    </row>
    <row r="255" spans="1:60" ht="15" x14ac:dyDescent="0.25">
      <c r="A255" s="276" t="s">
        <v>537</v>
      </c>
      <c r="B255" s="276" t="s">
        <v>538</v>
      </c>
      <c r="C255" s="276" t="s">
        <v>579</v>
      </c>
      <c r="D255" s="276" t="s">
        <v>580</v>
      </c>
      <c r="E255" s="276">
        <v>6.2549999999999999</v>
      </c>
      <c r="F255" s="276">
        <v>6.36</v>
      </c>
      <c r="G255" s="276">
        <v>6.4409999999999998</v>
      </c>
      <c r="H255" s="276">
        <v>6.4939999999999998</v>
      </c>
      <c r="I255" s="276">
        <v>6.5179999999999998</v>
      </c>
      <c r="J255" s="276">
        <v>6.516</v>
      </c>
      <c r="K255" s="276">
        <v>6.4950000000000001</v>
      </c>
      <c r="L255" s="276">
        <v>6.4610000000000003</v>
      </c>
      <c r="M255" s="276">
        <v>6.4210000000000003</v>
      </c>
      <c r="N255" s="276">
        <v>6.3769999999999998</v>
      </c>
      <c r="O255" s="276">
        <v>6.3259999999999996</v>
      </c>
      <c r="P255" s="276">
        <v>6.2629999999999999</v>
      </c>
      <c r="Q255" s="276">
        <v>6.1849999999999996</v>
      </c>
      <c r="R255" s="276">
        <v>6.0880000000000001</v>
      </c>
      <c r="S255" s="276">
        <v>5.9729999999999999</v>
      </c>
      <c r="T255" s="276">
        <v>5.8419999999999996</v>
      </c>
      <c r="U255" s="276">
        <v>5.6989999999999998</v>
      </c>
      <c r="V255" s="276">
        <v>5.55</v>
      </c>
      <c r="W255" s="276">
        <v>5.399</v>
      </c>
      <c r="X255" s="276">
        <v>5.2510000000000003</v>
      </c>
      <c r="Y255" s="276">
        <v>5.1120000000000001</v>
      </c>
      <c r="Z255" s="276">
        <v>4.984</v>
      </c>
      <c r="AA255" s="276">
        <v>4.8680000000000003</v>
      </c>
      <c r="AB255" s="276">
        <v>4.7629999999999999</v>
      </c>
      <c r="AC255" s="276">
        <v>4.6689999999999996</v>
      </c>
      <c r="AD255" s="276">
        <v>4.585</v>
      </c>
      <c r="AE255" s="276">
        <v>4.5090000000000003</v>
      </c>
      <c r="AF255" s="276">
        <v>4.5</v>
      </c>
      <c r="AG255" s="276">
        <v>4.28</v>
      </c>
      <c r="AH255" s="276">
        <v>4.1790000000000003</v>
      </c>
      <c r="AI255" s="276">
        <v>4.0720000000000001</v>
      </c>
      <c r="AJ255" s="276">
        <v>4.1989999999999998</v>
      </c>
      <c r="AK255" s="276">
        <v>4.0039999999999996</v>
      </c>
      <c r="AL255" s="276">
        <v>3.8</v>
      </c>
      <c r="AM255" s="276">
        <v>3.5369999999999999</v>
      </c>
      <c r="AN255" s="276">
        <v>3.5960000000000001</v>
      </c>
      <c r="AO255" s="276">
        <v>3.32</v>
      </c>
      <c r="AP255" s="276">
        <v>3.0819999999999999</v>
      </c>
      <c r="AQ255" s="276">
        <v>2.8149999999999999</v>
      </c>
      <c r="AR255" s="276">
        <v>2.72</v>
      </c>
      <c r="AS255" s="276">
        <v>2.58</v>
      </c>
      <c r="AT255" s="276">
        <v>2.46</v>
      </c>
      <c r="AU255" s="276">
        <v>2.52</v>
      </c>
      <c r="AV255" s="276">
        <v>2.36</v>
      </c>
      <c r="AW255" s="276">
        <v>2.46</v>
      </c>
      <c r="AX255" s="276">
        <v>2.36</v>
      </c>
      <c r="AY255" s="276">
        <v>2.39</v>
      </c>
      <c r="AZ255" s="276">
        <v>2.5539999999999998</v>
      </c>
      <c r="BA255" s="276">
        <v>2.637</v>
      </c>
      <c r="BB255" s="276">
        <v>2.5299999999999998</v>
      </c>
      <c r="BC255" s="276">
        <v>2.3420000000000001</v>
      </c>
      <c r="BD255" s="276">
        <v>2.2360000000000002</v>
      </c>
      <c r="BE255" s="276">
        <v>2.1930000000000001</v>
      </c>
      <c r="BF255" s="276">
        <v>2.35</v>
      </c>
      <c r="BG255" s="276">
        <v>2.4569999999999999</v>
      </c>
      <c r="BH255" s="276">
        <v>2.4910000000000001</v>
      </c>
    </row>
    <row r="256" spans="1:60" ht="15" x14ac:dyDescent="0.25">
      <c r="A256" s="276" t="s">
        <v>539</v>
      </c>
      <c r="B256" s="276" t="s">
        <v>540</v>
      </c>
      <c r="C256" s="276" t="s">
        <v>579</v>
      </c>
      <c r="D256" s="276" t="s">
        <v>580</v>
      </c>
      <c r="E256" s="276">
        <v>7.2240000000000002</v>
      </c>
      <c r="F256" s="276">
        <v>7.1550000000000002</v>
      </c>
      <c r="G256" s="276">
        <v>7.0739999999999998</v>
      </c>
      <c r="H256" s="276">
        <v>6.9809999999999999</v>
      </c>
      <c r="I256" s="276">
        <v>6.8760000000000003</v>
      </c>
      <c r="J256" s="276">
        <v>6.76</v>
      </c>
      <c r="K256" s="276">
        <v>6.6319999999999997</v>
      </c>
      <c r="L256" s="276">
        <v>6.4939999999999998</v>
      </c>
      <c r="M256" s="276">
        <v>6.3449999999999998</v>
      </c>
      <c r="N256" s="276">
        <v>6.1849999999999996</v>
      </c>
      <c r="O256" s="276">
        <v>6.0140000000000002</v>
      </c>
      <c r="P256" s="276">
        <v>5.8280000000000003</v>
      </c>
      <c r="Q256" s="276">
        <v>5.6289999999999996</v>
      </c>
      <c r="R256" s="276">
        <v>5.4169999999999998</v>
      </c>
      <c r="S256" s="276">
        <v>5.1970000000000001</v>
      </c>
      <c r="T256" s="276">
        <v>4.9729999999999999</v>
      </c>
      <c r="U256" s="276">
        <v>4.7519999999999998</v>
      </c>
      <c r="V256" s="276">
        <v>4.54</v>
      </c>
      <c r="W256" s="276">
        <v>4.3390000000000004</v>
      </c>
      <c r="X256" s="276">
        <v>4.1539999999999999</v>
      </c>
      <c r="Y256" s="276">
        <v>3.9849999999999999</v>
      </c>
      <c r="Z256" s="276">
        <v>3.8319999999999999</v>
      </c>
      <c r="AA256" s="276">
        <v>3.6920000000000002</v>
      </c>
      <c r="AB256" s="276">
        <v>3.5609999999999999</v>
      </c>
      <c r="AC256" s="276">
        <v>3.4390000000000001</v>
      </c>
      <c r="AD256" s="276">
        <v>3.3279999999999998</v>
      </c>
      <c r="AE256" s="276">
        <v>3.23</v>
      </c>
      <c r="AF256" s="276">
        <v>3.1440000000000001</v>
      </c>
      <c r="AG256" s="276">
        <v>3.0720000000000001</v>
      </c>
      <c r="AH256" s="276">
        <v>3.01</v>
      </c>
      <c r="AI256" s="276">
        <v>2.956</v>
      </c>
      <c r="AJ256" s="276">
        <v>2.907</v>
      </c>
      <c r="AK256" s="276">
        <v>2.86</v>
      </c>
      <c r="AL256" s="276">
        <v>2.8109999999999999</v>
      </c>
      <c r="AM256" s="276">
        <v>2.76</v>
      </c>
      <c r="AN256" s="276">
        <v>2.7029999999999998</v>
      </c>
      <c r="AO256" s="276">
        <v>2.641</v>
      </c>
      <c r="AP256" s="276">
        <v>2.5760000000000001</v>
      </c>
      <c r="AQ256" s="276">
        <v>2.5089999999999999</v>
      </c>
      <c r="AR256" s="276">
        <v>2.4420000000000002</v>
      </c>
      <c r="AS256" s="276">
        <v>2.379</v>
      </c>
      <c r="AT256" s="276">
        <v>2.3210000000000002</v>
      </c>
      <c r="AU256" s="276">
        <v>2.2709999999999999</v>
      </c>
      <c r="AV256" s="276">
        <v>2.2290000000000001</v>
      </c>
      <c r="AW256" s="276">
        <v>2.1960000000000002</v>
      </c>
      <c r="AX256" s="276">
        <v>2.17</v>
      </c>
      <c r="AY256" s="276">
        <v>2.149</v>
      </c>
      <c r="AZ256" s="276">
        <v>2.1309999999999998</v>
      </c>
      <c r="BA256" s="276">
        <v>2.1120000000000001</v>
      </c>
      <c r="BB256" s="276">
        <v>2.0920000000000001</v>
      </c>
      <c r="BC256" s="276">
        <v>2.0699999999999998</v>
      </c>
      <c r="BD256" s="276">
        <v>2.0459999999999998</v>
      </c>
      <c r="BE256" s="276">
        <v>2.0209999999999999</v>
      </c>
      <c r="BF256" s="276">
        <v>1.998</v>
      </c>
      <c r="BG256" s="276">
        <v>1.9750000000000001</v>
      </c>
      <c r="BH256" s="276">
        <v>1.9530000000000001</v>
      </c>
    </row>
    <row r="257" spans="1:60" ht="15" x14ac:dyDescent="0.25">
      <c r="A257" s="276" t="s">
        <v>541</v>
      </c>
      <c r="B257" s="276" t="s">
        <v>542</v>
      </c>
      <c r="C257" s="276" t="s">
        <v>579</v>
      </c>
      <c r="D257" s="276" t="s">
        <v>580</v>
      </c>
      <c r="E257" s="276">
        <v>6.6159999999999997</v>
      </c>
      <c r="F257" s="276">
        <v>6.6369999999999996</v>
      </c>
      <c r="G257" s="276">
        <v>6.6280000000000001</v>
      </c>
      <c r="H257" s="276">
        <v>6.5810000000000004</v>
      </c>
      <c r="I257" s="276">
        <v>6.4950000000000001</v>
      </c>
      <c r="J257" s="276">
        <v>6.3680000000000003</v>
      </c>
      <c r="K257" s="276">
        <v>6.2030000000000003</v>
      </c>
      <c r="L257" s="276">
        <v>6.0140000000000002</v>
      </c>
      <c r="M257" s="276">
        <v>5.8109999999999999</v>
      </c>
      <c r="N257" s="276">
        <v>5.6050000000000004</v>
      </c>
      <c r="O257" s="276">
        <v>5.4039999999999999</v>
      </c>
      <c r="P257" s="276">
        <v>5.2190000000000003</v>
      </c>
      <c r="Q257" s="276">
        <v>5.0529999999999999</v>
      </c>
      <c r="R257" s="276">
        <v>4.9050000000000002</v>
      </c>
      <c r="S257" s="276">
        <v>4.7789999999999999</v>
      </c>
      <c r="T257" s="276">
        <v>4.67</v>
      </c>
      <c r="U257" s="276">
        <v>4.5739999999999998</v>
      </c>
      <c r="V257" s="276">
        <v>4.4829999999999997</v>
      </c>
      <c r="W257" s="276">
        <v>4.391</v>
      </c>
      <c r="X257" s="276">
        <v>4.2960000000000003</v>
      </c>
      <c r="Y257" s="276">
        <v>4.1989999999999998</v>
      </c>
      <c r="Z257" s="276">
        <v>4.1040000000000001</v>
      </c>
      <c r="AA257" s="276">
        <v>4.0140000000000002</v>
      </c>
      <c r="AB257" s="276">
        <v>3.9329999999999998</v>
      </c>
      <c r="AC257" s="276">
        <v>3.8610000000000002</v>
      </c>
      <c r="AD257" s="276">
        <v>3.794</v>
      </c>
      <c r="AE257" s="276">
        <v>3.73</v>
      </c>
      <c r="AF257" s="276">
        <v>3.665</v>
      </c>
      <c r="AG257" s="276">
        <v>3.597</v>
      </c>
      <c r="AH257" s="276">
        <v>3.524</v>
      </c>
      <c r="AI257" s="276">
        <v>3.448</v>
      </c>
      <c r="AJ257" s="276">
        <v>3.37</v>
      </c>
      <c r="AK257" s="276">
        <v>3.2919999999999998</v>
      </c>
      <c r="AL257" s="276">
        <v>3.218</v>
      </c>
      <c r="AM257" s="276">
        <v>3.1469999999999998</v>
      </c>
      <c r="AN257" s="276">
        <v>3.0819999999999999</v>
      </c>
      <c r="AO257" s="276">
        <v>3.0219999999999998</v>
      </c>
      <c r="AP257" s="276">
        <v>2.9670000000000001</v>
      </c>
      <c r="AQ257" s="276">
        <v>2.915</v>
      </c>
      <c r="AR257" s="276">
        <v>2.867</v>
      </c>
      <c r="AS257" s="276">
        <v>2.8220000000000001</v>
      </c>
      <c r="AT257" s="276">
        <v>2.7789999999999999</v>
      </c>
      <c r="AU257" s="276">
        <v>2.7389999999999999</v>
      </c>
      <c r="AV257" s="276">
        <v>2.7010000000000001</v>
      </c>
      <c r="AW257" s="276">
        <v>2.6640000000000001</v>
      </c>
      <c r="AX257" s="276">
        <v>2.629</v>
      </c>
      <c r="AY257" s="276">
        <v>2.5950000000000002</v>
      </c>
      <c r="AZ257" s="276">
        <v>2.5619999999999998</v>
      </c>
      <c r="BA257" s="276">
        <v>2.5299999999999998</v>
      </c>
      <c r="BB257" s="276">
        <v>2.5</v>
      </c>
      <c r="BC257" s="276">
        <v>2.472</v>
      </c>
      <c r="BD257" s="276">
        <v>2.444</v>
      </c>
      <c r="BE257" s="276">
        <v>2.4169999999999998</v>
      </c>
      <c r="BF257" s="276">
        <v>2.391</v>
      </c>
      <c r="BG257" s="276">
        <v>2.3660000000000001</v>
      </c>
      <c r="BH257" s="276">
        <v>2.3410000000000002</v>
      </c>
    </row>
    <row r="258" spans="1:60" ht="15" x14ac:dyDescent="0.25">
      <c r="A258" s="276" t="s">
        <v>634</v>
      </c>
      <c r="B258" s="276" t="s">
        <v>635</v>
      </c>
      <c r="C258" s="276" t="s">
        <v>579</v>
      </c>
      <c r="D258" s="276" t="s">
        <v>580</v>
      </c>
      <c r="E258" s="276"/>
      <c r="F258" s="276"/>
      <c r="G258" s="276"/>
      <c r="H258" s="276"/>
      <c r="I258" s="276"/>
      <c r="J258" s="276"/>
      <c r="K258" s="276"/>
      <c r="L258" s="276"/>
      <c r="M258" s="276"/>
      <c r="N258" s="276"/>
      <c r="O258" s="276"/>
      <c r="P258" s="276"/>
      <c r="Q258" s="276"/>
      <c r="R258" s="276"/>
      <c r="S258" s="276"/>
      <c r="T258" s="276"/>
      <c r="U258" s="276"/>
      <c r="V258" s="276"/>
      <c r="W258" s="276"/>
      <c r="X258" s="276"/>
      <c r="Y258" s="276"/>
      <c r="Z258" s="276"/>
      <c r="AA258" s="276"/>
      <c r="AB258" s="276"/>
      <c r="AC258" s="276"/>
      <c r="AD258" s="276"/>
      <c r="AE258" s="276"/>
      <c r="AF258" s="276"/>
      <c r="AG258" s="276"/>
      <c r="AH258" s="276"/>
      <c r="AI258" s="276"/>
      <c r="AJ258" s="276"/>
      <c r="AK258" s="276"/>
      <c r="AL258" s="276"/>
      <c r="AM258" s="276"/>
      <c r="AN258" s="276"/>
      <c r="AO258" s="276"/>
      <c r="AP258" s="276"/>
      <c r="AQ258" s="276"/>
      <c r="AR258" s="276"/>
      <c r="AS258" s="276"/>
      <c r="AT258" s="276"/>
      <c r="AU258" s="276"/>
      <c r="AV258" s="276"/>
      <c r="AW258" s="276"/>
      <c r="AX258" s="276"/>
      <c r="AY258" s="276"/>
      <c r="AZ258" s="276"/>
      <c r="BA258" s="276"/>
      <c r="BB258" s="276"/>
      <c r="BC258" s="276"/>
      <c r="BD258" s="276"/>
      <c r="BE258" s="276"/>
      <c r="BF258" s="276"/>
      <c r="BG258" s="276"/>
      <c r="BH258" s="276"/>
    </row>
    <row r="259" spans="1:60" ht="15" x14ac:dyDescent="0.25">
      <c r="A259" s="276" t="s">
        <v>543</v>
      </c>
      <c r="B259" s="276" t="s">
        <v>544</v>
      </c>
      <c r="C259" s="276" t="s">
        <v>579</v>
      </c>
      <c r="D259" s="276" t="s">
        <v>580</v>
      </c>
      <c r="E259" s="276">
        <v>5.6150000000000002</v>
      </c>
      <c r="F259" s="276">
        <v>5.6509999999999998</v>
      </c>
      <c r="G259" s="276">
        <v>5.6790000000000003</v>
      </c>
      <c r="H259" s="276">
        <v>5.6959999999999997</v>
      </c>
      <c r="I259" s="276">
        <v>5.6980000000000004</v>
      </c>
      <c r="J259" s="276">
        <v>5.6790000000000003</v>
      </c>
      <c r="K259" s="276">
        <v>5.6340000000000003</v>
      </c>
      <c r="L259" s="276">
        <v>5.5609999999999999</v>
      </c>
      <c r="M259" s="276">
        <v>5.4589999999999996</v>
      </c>
      <c r="N259" s="276">
        <v>5.3280000000000003</v>
      </c>
      <c r="O259" s="276">
        <v>5.1669999999999998</v>
      </c>
      <c r="P259" s="276">
        <v>4.976</v>
      </c>
      <c r="Q259" s="276">
        <v>4.76</v>
      </c>
      <c r="R259" s="276">
        <v>4.5270000000000001</v>
      </c>
      <c r="S259" s="276">
        <v>4.2859999999999996</v>
      </c>
      <c r="T259" s="276">
        <v>4.0469999999999997</v>
      </c>
      <c r="U259" s="276">
        <v>3.8180000000000001</v>
      </c>
      <c r="V259" s="276">
        <v>3.6070000000000002</v>
      </c>
      <c r="W259" s="276">
        <v>3.42</v>
      </c>
      <c r="X259" s="276">
        <v>3.2610000000000001</v>
      </c>
      <c r="Y259" s="276">
        <v>3.1379999999999999</v>
      </c>
      <c r="Z259" s="276">
        <v>3.0529999999999999</v>
      </c>
      <c r="AA259" s="276">
        <v>3</v>
      </c>
      <c r="AB259" s="276">
        <v>2.9729999999999999</v>
      </c>
      <c r="AC259" s="276">
        <v>2.9670000000000001</v>
      </c>
      <c r="AD259" s="276">
        <v>2.9729999999999999</v>
      </c>
      <c r="AE259" s="276">
        <v>2.9860000000000002</v>
      </c>
      <c r="AF259" s="276">
        <v>2.9969999999999999</v>
      </c>
      <c r="AG259" s="276">
        <v>2.9990000000000001</v>
      </c>
      <c r="AH259" s="276">
        <v>2.9870000000000001</v>
      </c>
      <c r="AI259" s="276">
        <v>2.9540000000000002</v>
      </c>
      <c r="AJ259" s="276">
        <v>2.895</v>
      </c>
      <c r="AK259" s="276">
        <v>2.8130000000000002</v>
      </c>
      <c r="AL259" s="276">
        <v>2.7120000000000002</v>
      </c>
      <c r="AM259" s="276">
        <v>2.5990000000000002</v>
      </c>
      <c r="AN259" s="276">
        <v>2.4809999999999999</v>
      </c>
      <c r="AO259" s="276">
        <v>2.367</v>
      </c>
      <c r="AP259" s="276">
        <v>2.2650000000000001</v>
      </c>
      <c r="AQ259" s="276">
        <v>2.1840000000000002</v>
      </c>
      <c r="AR259" s="276">
        <v>2.1280000000000001</v>
      </c>
      <c r="AS259" s="276">
        <v>2.06</v>
      </c>
      <c r="AT259" s="276">
        <v>1.9</v>
      </c>
      <c r="AU259" s="276">
        <v>2.19</v>
      </c>
      <c r="AV259" s="276">
        <v>2.0499999999999998</v>
      </c>
      <c r="AW259" s="276">
        <v>2.15</v>
      </c>
      <c r="AX259" s="276">
        <v>2.23</v>
      </c>
      <c r="AY259" s="276">
        <v>2.02</v>
      </c>
      <c r="AZ259" s="276">
        <v>1.97</v>
      </c>
      <c r="BA259" s="276">
        <v>1.91</v>
      </c>
      <c r="BB259" s="276">
        <v>1.86</v>
      </c>
      <c r="BC259" s="276">
        <v>1.81</v>
      </c>
      <c r="BD259" s="276">
        <v>1.8</v>
      </c>
      <c r="BE259" s="276">
        <v>1.78</v>
      </c>
      <c r="BF259" s="276">
        <v>1.77</v>
      </c>
      <c r="BG259" s="276">
        <v>1.75</v>
      </c>
      <c r="BH259" s="276">
        <v>1.74</v>
      </c>
    </row>
    <row r="260" spans="1:60" ht="15" x14ac:dyDescent="0.25">
      <c r="A260" s="276" t="s">
        <v>545</v>
      </c>
      <c r="B260" s="276" t="s">
        <v>546</v>
      </c>
      <c r="C260" s="276" t="s">
        <v>579</v>
      </c>
      <c r="D260" s="276" t="s">
        <v>580</v>
      </c>
      <c r="E260" s="276">
        <v>6.3479999999999999</v>
      </c>
      <c r="F260" s="276">
        <v>6.3920000000000003</v>
      </c>
      <c r="G260" s="276">
        <v>6.4249999999999998</v>
      </c>
      <c r="H260" s="276">
        <v>6.4480000000000004</v>
      </c>
      <c r="I260" s="276">
        <v>6.4640000000000004</v>
      </c>
      <c r="J260" s="276">
        <v>6.4749999999999996</v>
      </c>
      <c r="K260" s="276">
        <v>6.4850000000000003</v>
      </c>
      <c r="L260" s="276">
        <v>6.4930000000000003</v>
      </c>
      <c r="M260" s="276">
        <v>6.4939999999999998</v>
      </c>
      <c r="N260" s="276">
        <v>6.4870000000000001</v>
      </c>
      <c r="O260" s="276">
        <v>6.4649999999999999</v>
      </c>
      <c r="P260" s="276">
        <v>6.4210000000000003</v>
      </c>
      <c r="Q260" s="276">
        <v>6.35</v>
      </c>
      <c r="R260" s="276">
        <v>6.2510000000000003</v>
      </c>
      <c r="S260" s="276">
        <v>6.125</v>
      </c>
      <c r="T260" s="276">
        <v>5.9729999999999999</v>
      </c>
      <c r="U260" s="276">
        <v>5.8</v>
      </c>
      <c r="V260" s="276">
        <v>5.6139999999999999</v>
      </c>
      <c r="W260" s="276">
        <v>5.423</v>
      </c>
      <c r="X260" s="276">
        <v>5.2320000000000002</v>
      </c>
      <c r="Y260" s="276">
        <v>5.0460000000000003</v>
      </c>
      <c r="Z260" s="276">
        <v>4.8650000000000002</v>
      </c>
      <c r="AA260" s="276">
        <v>4.6909999999999998</v>
      </c>
      <c r="AB260" s="276">
        <v>4.5209999999999999</v>
      </c>
      <c r="AC260" s="276">
        <v>4.359</v>
      </c>
      <c r="AD260" s="276">
        <v>4.2050000000000001</v>
      </c>
      <c r="AE260" s="276">
        <v>4.0620000000000003</v>
      </c>
      <c r="AF260" s="276">
        <v>3.9289999999999998</v>
      </c>
      <c r="AG260" s="276">
        <v>3.802</v>
      </c>
      <c r="AH260" s="276">
        <v>3.68</v>
      </c>
      <c r="AI260" s="276">
        <v>3.5529999999999999</v>
      </c>
      <c r="AJ260" s="276">
        <v>3.415</v>
      </c>
      <c r="AK260" s="276">
        <v>3.26</v>
      </c>
      <c r="AL260" s="276">
        <v>3.089</v>
      </c>
      <c r="AM260" s="276">
        <v>2.9039999999999999</v>
      </c>
      <c r="AN260" s="276">
        <v>2.714</v>
      </c>
      <c r="AO260" s="276">
        <v>2.5289999999999999</v>
      </c>
      <c r="AP260" s="276">
        <v>2.359</v>
      </c>
      <c r="AQ260" s="276">
        <v>2.2130000000000001</v>
      </c>
      <c r="AR260" s="276">
        <v>2.0960000000000001</v>
      </c>
      <c r="AS260" s="276">
        <v>2.0099999999999998</v>
      </c>
      <c r="AT260" s="276">
        <v>1.954</v>
      </c>
      <c r="AU260" s="276">
        <v>1.92</v>
      </c>
      <c r="AV260" s="276">
        <v>1.901</v>
      </c>
      <c r="AW260" s="276">
        <v>1.8939999999999999</v>
      </c>
      <c r="AX260" s="276">
        <v>1.8939999999999999</v>
      </c>
      <c r="AY260" s="276">
        <v>1.901</v>
      </c>
      <c r="AZ260" s="276">
        <v>1.911</v>
      </c>
      <c r="BA260" s="276">
        <v>1.923</v>
      </c>
      <c r="BB260" s="276">
        <v>1.9359999999999999</v>
      </c>
      <c r="BC260" s="276">
        <v>1.946</v>
      </c>
      <c r="BD260" s="276">
        <v>1.9530000000000001</v>
      </c>
      <c r="BE260" s="276">
        <v>1.9570000000000001</v>
      </c>
      <c r="BF260" s="276">
        <v>1.9590000000000001</v>
      </c>
      <c r="BG260" s="276">
        <v>1.96</v>
      </c>
      <c r="BH260" s="276">
        <v>1.958</v>
      </c>
    </row>
    <row r="261" spans="1:60" ht="15" x14ac:dyDescent="0.25">
      <c r="A261" s="276" t="s">
        <v>547</v>
      </c>
      <c r="B261" s="276" t="s">
        <v>548</v>
      </c>
      <c r="C261" s="276" t="s">
        <v>579</v>
      </c>
      <c r="D261" s="276" t="s">
        <v>580</v>
      </c>
      <c r="E261" s="276">
        <v>7.1970000000000001</v>
      </c>
      <c r="F261" s="276">
        <v>7.12</v>
      </c>
      <c r="G261" s="276">
        <v>7.0330000000000004</v>
      </c>
      <c r="H261" s="276">
        <v>6.9379999999999997</v>
      </c>
      <c r="I261" s="276">
        <v>6.8360000000000003</v>
      </c>
      <c r="J261" s="276">
        <v>6.73</v>
      </c>
      <c r="K261" s="276">
        <v>6.6260000000000003</v>
      </c>
      <c r="L261" s="276">
        <v>6.5259999999999998</v>
      </c>
      <c r="M261" s="276">
        <v>6.4329999999999998</v>
      </c>
      <c r="N261" s="276">
        <v>6.3479999999999999</v>
      </c>
      <c r="O261" s="276">
        <v>6.2720000000000002</v>
      </c>
      <c r="P261" s="276">
        <v>6.202</v>
      </c>
      <c r="Q261" s="276">
        <v>6.1340000000000003</v>
      </c>
      <c r="R261" s="276">
        <v>6.0670000000000002</v>
      </c>
      <c r="S261" s="276">
        <v>5.9989999999999997</v>
      </c>
      <c r="T261" s="276">
        <v>5.9290000000000003</v>
      </c>
      <c r="U261" s="276">
        <v>5.8579999999999997</v>
      </c>
      <c r="V261" s="276">
        <v>5.7869999999999999</v>
      </c>
      <c r="W261" s="276">
        <v>5.7160000000000002</v>
      </c>
      <c r="X261" s="276">
        <v>5.6449999999999996</v>
      </c>
      <c r="Y261" s="276">
        <v>5.5750000000000002</v>
      </c>
      <c r="Z261" s="276">
        <v>5.5030000000000001</v>
      </c>
      <c r="AA261" s="276">
        <v>5.43</v>
      </c>
      <c r="AB261" s="276">
        <v>5.3559999999999999</v>
      </c>
      <c r="AC261" s="276">
        <v>5.282</v>
      </c>
      <c r="AD261" s="276">
        <v>5.2089999999999996</v>
      </c>
      <c r="AE261" s="276">
        <v>5.141</v>
      </c>
      <c r="AF261" s="276">
        <v>5.0780000000000003</v>
      </c>
      <c r="AG261" s="276">
        <v>5.0220000000000002</v>
      </c>
      <c r="AH261" s="276">
        <v>4.9710000000000001</v>
      </c>
      <c r="AI261" s="276">
        <v>4.9269999999999996</v>
      </c>
      <c r="AJ261" s="276">
        <v>4.8869999999999996</v>
      </c>
      <c r="AK261" s="276">
        <v>4.8499999999999996</v>
      </c>
      <c r="AL261" s="276">
        <v>4.8140000000000001</v>
      </c>
      <c r="AM261" s="276">
        <v>4.7750000000000004</v>
      </c>
      <c r="AN261" s="276">
        <v>4.7300000000000004</v>
      </c>
      <c r="AO261" s="276">
        <v>4.6769999999999996</v>
      </c>
      <c r="AP261" s="276">
        <v>4.6139999999999999</v>
      </c>
      <c r="AQ261" s="276">
        <v>4.5419999999999998</v>
      </c>
      <c r="AR261" s="276">
        <v>4.4589999999999996</v>
      </c>
      <c r="AS261" s="276">
        <v>4.3680000000000003</v>
      </c>
      <c r="AT261" s="276">
        <v>4.2679999999999998</v>
      </c>
      <c r="AU261" s="276">
        <v>4.1619999999999999</v>
      </c>
      <c r="AV261" s="276">
        <v>4.056</v>
      </c>
      <c r="AW261" s="276">
        <v>3.95</v>
      </c>
      <c r="AX261" s="276">
        <v>3.851</v>
      </c>
      <c r="AY261" s="276">
        <v>3.76</v>
      </c>
      <c r="AZ261" s="276">
        <v>3.6789999999999998</v>
      </c>
      <c r="BA261" s="276">
        <v>3.6080000000000001</v>
      </c>
      <c r="BB261" s="276">
        <v>3.548</v>
      </c>
      <c r="BC261" s="276">
        <v>3.4980000000000002</v>
      </c>
      <c r="BD261" s="276">
        <v>3.456</v>
      </c>
      <c r="BE261" s="276">
        <v>3.419</v>
      </c>
      <c r="BF261" s="276">
        <v>3.383</v>
      </c>
      <c r="BG261" s="276">
        <v>3.3479999999999999</v>
      </c>
      <c r="BH261" s="276">
        <v>3.3119999999999998</v>
      </c>
    </row>
    <row r="262" spans="1:60" ht="15" x14ac:dyDescent="0.25">
      <c r="A262" s="276" t="s">
        <v>551</v>
      </c>
      <c r="B262" s="276" t="s">
        <v>552</v>
      </c>
      <c r="C262" s="276" t="s">
        <v>579</v>
      </c>
      <c r="D262" s="276" t="s">
        <v>580</v>
      </c>
      <c r="E262" s="276">
        <v>4.9849051463302265</v>
      </c>
      <c r="F262" s="276">
        <v>5.0124277792405429</v>
      </c>
      <c r="G262" s="276">
        <v>5.037172199127375</v>
      </c>
      <c r="H262" s="276">
        <v>5.0584901237602331</v>
      </c>
      <c r="I262" s="276">
        <v>5.0684874750030753</v>
      </c>
      <c r="J262" s="276">
        <v>5.0497416313612549</v>
      </c>
      <c r="K262" s="276">
        <v>4.9966746743501549</v>
      </c>
      <c r="L262" s="276">
        <v>4.9739214619010763</v>
      </c>
      <c r="M262" s="276">
        <v>4.91992152267024</v>
      </c>
      <c r="N262" s="276">
        <v>4.8494504631426505</v>
      </c>
      <c r="O262" s="276">
        <v>4.7703232626646619</v>
      </c>
      <c r="P262" s="276">
        <v>4.6615757648245113</v>
      </c>
      <c r="Q262" s="276">
        <v>4.5325206573792745</v>
      </c>
      <c r="R262" s="276">
        <v>4.4049054262528369</v>
      </c>
      <c r="S262" s="276">
        <v>4.284597666873017</v>
      </c>
      <c r="T262" s="276">
        <v>4.1547050721626828</v>
      </c>
      <c r="U262" s="276">
        <v>4.0407333594822195</v>
      </c>
      <c r="V262" s="276">
        <v>3.9396729499767273</v>
      </c>
      <c r="W262" s="276">
        <v>3.8482334413627473</v>
      </c>
      <c r="X262" s="276">
        <v>3.7804995932596248</v>
      </c>
      <c r="Y262" s="276">
        <v>3.7220389112674761</v>
      </c>
      <c r="Z262" s="276">
        <v>3.6657637186544729</v>
      </c>
      <c r="AA262" s="276">
        <v>3.6362896187927727</v>
      </c>
      <c r="AB262" s="276">
        <v>3.6029484097378131</v>
      </c>
      <c r="AC262" s="276">
        <v>3.5715213348883088</v>
      </c>
      <c r="AD262" s="276">
        <v>3.5421414618253881</v>
      </c>
      <c r="AE262" s="276">
        <v>3.5050373998195643</v>
      </c>
      <c r="AF262" s="276">
        <v>3.4607444526770172</v>
      </c>
      <c r="AG262" s="276">
        <v>3.4054468054029274</v>
      </c>
      <c r="AH262" s="276">
        <v>3.3327139377657033</v>
      </c>
      <c r="AI262" s="276">
        <v>3.2588112162815812</v>
      </c>
      <c r="AJ262" s="276">
        <v>3.1683700461329001</v>
      </c>
      <c r="AK262" s="276">
        <v>3.0813271464480305</v>
      </c>
      <c r="AL262" s="276">
        <v>2.9939197039998082</v>
      </c>
      <c r="AM262" s="276">
        <v>2.9228003993074614</v>
      </c>
      <c r="AN262" s="276">
        <v>2.8563037051002778</v>
      </c>
      <c r="AO262" s="276">
        <v>2.8035475749842407</v>
      </c>
      <c r="AP262" s="276">
        <v>2.7565745097436252</v>
      </c>
      <c r="AQ262" s="276">
        <v>2.7209920972752411</v>
      </c>
      <c r="AR262" s="276">
        <v>2.68876551912801</v>
      </c>
      <c r="AS262" s="276">
        <v>2.6681845292996584</v>
      </c>
      <c r="AT262" s="276">
        <v>2.6396829028799114</v>
      </c>
      <c r="AU262" s="276">
        <v>2.6198490192676789</v>
      </c>
      <c r="AV262" s="276">
        <v>2.603576602839504</v>
      </c>
      <c r="AW262" s="276">
        <v>2.5895793520145962</v>
      </c>
      <c r="AX262" s="276">
        <v>2.5705990848586491</v>
      </c>
      <c r="AY262" s="276">
        <v>2.5614622607392281</v>
      </c>
      <c r="AZ262" s="276">
        <v>2.5528027665161726</v>
      </c>
      <c r="BA262" s="276">
        <v>2.5422411401715919</v>
      </c>
      <c r="BB262" s="276">
        <v>2.5237626959171937</v>
      </c>
      <c r="BC262" s="276">
        <v>2.5081501273821347</v>
      </c>
      <c r="BD262" s="276">
        <v>2.4920925792313846</v>
      </c>
      <c r="BE262" s="276">
        <v>2.4838855004585292</v>
      </c>
      <c r="BF262" s="276">
        <v>2.4683536807961808</v>
      </c>
      <c r="BG262" s="276">
        <v>2.4617274744280677</v>
      </c>
      <c r="BH262" s="276">
        <v>2.452645557460055</v>
      </c>
    </row>
    <row r="263" spans="1:60" ht="15" x14ac:dyDescent="0.25">
      <c r="A263" s="276" t="s">
        <v>553</v>
      </c>
      <c r="B263" s="276" t="s">
        <v>554</v>
      </c>
      <c r="C263" s="276" t="s">
        <v>579</v>
      </c>
      <c r="D263" s="276" t="s">
        <v>580</v>
      </c>
      <c r="E263" s="276">
        <v>7.6509999999999998</v>
      </c>
      <c r="F263" s="276">
        <v>7.6449999999999996</v>
      </c>
      <c r="G263" s="276">
        <v>7.63</v>
      </c>
      <c r="H263" s="276">
        <v>7.6040000000000001</v>
      </c>
      <c r="I263" s="276">
        <v>7.5670000000000002</v>
      </c>
      <c r="J263" s="276">
        <v>7.5190000000000001</v>
      </c>
      <c r="K263" s="276">
        <v>7.4619999999999997</v>
      </c>
      <c r="L263" s="276">
        <v>7.4</v>
      </c>
      <c r="M263" s="276">
        <v>7.3339999999999996</v>
      </c>
      <c r="N263" s="276">
        <v>7.2649999999999997</v>
      </c>
      <c r="O263" s="276">
        <v>7.194</v>
      </c>
      <c r="P263" s="276">
        <v>7.1189999999999998</v>
      </c>
      <c r="Q263" s="276">
        <v>7.0389999999999997</v>
      </c>
      <c r="R263" s="276">
        <v>6.952</v>
      </c>
      <c r="S263" s="276">
        <v>6.859</v>
      </c>
      <c r="T263" s="276">
        <v>6.7610000000000001</v>
      </c>
      <c r="U263" s="276">
        <v>6.6559999999999997</v>
      </c>
      <c r="V263" s="276">
        <v>6.5469999999999997</v>
      </c>
      <c r="W263" s="276">
        <v>6.4340000000000002</v>
      </c>
      <c r="X263" s="276">
        <v>6.32</v>
      </c>
      <c r="Y263" s="276">
        <v>6.2030000000000003</v>
      </c>
      <c r="Z263" s="276">
        <v>6.0860000000000003</v>
      </c>
      <c r="AA263" s="276">
        <v>5.968</v>
      </c>
      <c r="AB263" s="276">
        <v>5.85</v>
      </c>
      <c r="AC263" s="276">
        <v>5.734</v>
      </c>
      <c r="AD263" s="276">
        <v>5.62</v>
      </c>
      <c r="AE263" s="276">
        <v>5.51</v>
      </c>
      <c r="AF263" s="276">
        <v>5.4039999999999999</v>
      </c>
      <c r="AG263" s="276">
        <v>5.3029999999999999</v>
      </c>
      <c r="AH263" s="276">
        <v>5.2080000000000002</v>
      </c>
      <c r="AI263" s="276">
        <v>5.1180000000000003</v>
      </c>
      <c r="AJ263" s="276">
        <v>5.0339999999999998</v>
      </c>
      <c r="AK263" s="276">
        <v>4.9560000000000004</v>
      </c>
      <c r="AL263" s="276">
        <v>4.8819999999999997</v>
      </c>
      <c r="AM263" s="276">
        <v>4.8150000000000004</v>
      </c>
      <c r="AN263" s="276">
        <v>4.7510000000000003</v>
      </c>
      <c r="AO263" s="276">
        <v>4.6920000000000002</v>
      </c>
      <c r="AP263" s="276">
        <v>4.6369999999999996</v>
      </c>
      <c r="AQ263" s="276">
        <v>4.5869999999999997</v>
      </c>
      <c r="AR263" s="276">
        <v>4.5410000000000004</v>
      </c>
      <c r="AS263" s="276">
        <v>4.5030000000000001</v>
      </c>
      <c r="AT263" s="276">
        <v>4.476</v>
      </c>
      <c r="AU263" s="276">
        <v>4.46</v>
      </c>
      <c r="AV263" s="276">
        <v>4.4539999999999997</v>
      </c>
      <c r="AW263" s="276">
        <v>4.4560000000000004</v>
      </c>
      <c r="AX263" s="276">
        <v>4.46</v>
      </c>
      <c r="AY263" s="276">
        <v>4.46</v>
      </c>
      <c r="AZ263" s="276">
        <v>4.45</v>
      </c>
      <c r="BA263" s="276">
        <v>4.4260000000000002</v>
      </c>
      <c r="BB263" s="276">
        <v>4.3879999999999999</v>
      </c>
      <c r="BC263" s="276">
        <v>4.3380000000000001</v>
      </c>
      <c r="BD263" s="276">
        <v>4.2770000000000001</v>
      </c>
      <c r="BE263" s="276">
        <v>4.2119999999999997</v>
      </c>
      <c r="BF263" s="276">
        <v>4.1479999999999997</v>
      </c>
      <c r="BG263" s="276">
        <v>4.0860000000000003</v>
      </c>
      <c r="BH263" s="276">
        <v>4.0289999999999999</v>
      </c>
    </row>
    <row r="264" spans="1:60" ht="15" x14ac:dyDescent="0.25">
      <c r="A264" s="276" t="s">
        <v>314</v>
      </c>
      <c r="B264" s="276" t="s">
        <v>828</v>
      </c>
      <c r="C264" s="276" t="s">
        <v>579</v>
      </c>
      <c r="D264" s="276" t="s">
        <v>580</v>
      </c>
      <c r="E264" s="276"/>
      <c r="F264" s="276"/>
      <c r="G264" s="276"/>
      <c r="H264" s="276"/>
      <c r="I264" s="276"/>
      <c r="J264" s="276"/>
      <c r="K264" s="276"/>
      <c r="L264" s="276"/>
      <c r="M264" s="276"/>
      <c r="N264" s="276"/>
      <c r="O264" s="276"/>
      <c r="P264" s="276"/>
      <c r="Q264" s="276"/>
      <c r="R264" s="276"/>
      <c r="S264" s="276"/>
      <c r="T264" s="276"/>
      <c r="U264" s="276"/>
      <c r="V264" s="276"/>
      <c r="W264" s="276"/>
      <c r="X264" s="276"/>
      <c r="Y264" s="276"/>
      <c r="Z264" s="276">
        <v>4.58</v>
      </c>
      <c r="AA264" s="276">
        <v>4.88</v>
      </c>
      <c r="AB264" s="276">
        <v>4.4800000000000004</v>
      </c>
      <c r="AC264" s="276">
        <v>4.82</v>
      </c>
      <c r="AD264" s="276">
        <v>4.5599999999999996</v>
      </c>
      <c r="AE264" s="276">
        <v>4.47</v>
      </c>
      <c r="AF264" s="276">
        <v>4.43</v>
      </c>
      <c r="AG264" s="276">
        <v>4.26</v>
      </c>
      <c r="AH264" s="276">
        <v>3.92</v>
      </c>
      <c r="AI264" s="276">
        <v>3.9</v>
      </c>
      <c r="AJ264" s="276">
        <v>3.58</v>
      </c>
      <c r="AK264" s="276">
        <v>2.96</v>
      </c>
      <c r="AL264" s="276">
        <v>2.84</v>
      </c>
      <c r="AM264" s="276">
        <v>2.71</v>
      </c>
      <c r="AN264" s="276">
        <v>2.7</v>
      </c>
      <c r="AO264" s="276">
        <v>2.7</v>
      </c>
      <c r="AP264" s="276">
        <v>2.46</v>
      </c>
      <c r="AQ264" s="276">
        <v>2.57</v>
      </c>
      <c r="AR264" s="276">
        <v>2.88</v>
      </c>
      <c r="AS264" s="276">
        <v>2.95</v>
      </c>
      <c r="AT264" s="276">
        <v>2.8</v>
      </c>
      <c r="AU264" s="276">
        <v>2.66</v>
      </c>
      <c r="AV264" s="276">
        <v>2.34</v>
      </c>
      <c r="AW264" s="276">
        <v>2.5299999999999998</v>
      </c>
      <c r="AX264" s="276">
        <v>2.65</v>
      </c>
      <c r="AY264" s="276">
        <v>2.4300000000000002</v>
      </c>
      <c r="AZ264" s="276">
        <v>2.4300000000000002</v>
      </c>
      <c r="BA264" s="276">
        <v>2.38</v>
      </c>
      <c r="BB264" s="276">
        <v>2.34</v>
      </c>
      <c r="BC264" s="276">
        <v>2.29</v>
      </c>
      <c r="BD264" s="276">
        <v>2.2400000000000002</v>
      </c>
      <c r="BE264" s="276">
        <v>2.19</v>
      </c>
      <c r="BF264" s="276">
        <v>2.16</v>
      </c>
      <c r="BG264" s="276">
        <v>2.13</v>
      </c>
      <c r="BH264" s="276">
        <v>2.09</v>
      </c>
    </row>
    <row r="265" spans="1:60" ht="15" x14ac:dyDescent="0.25">
      <c r="A265" s="276" t="s">
        <v>555</v>
      </c>
      <c r="B265" s="276" t="s">
        <v>556</v>
      </c>
      <c r="C265" s="276" t="s">
        <v>579</v>
      </c>
      <c r="D265" s="276" t="s">
        <v>580</v>
      </c>
      <c r="E265" s="276">
        <v>7.4880000000000004</v>
      </c>
      <c r="F265" s="276">
        <v>7.5309999999999997</v>
      </c>
      <c r="G265" s="276">
        <v>7.5750000000000002</v>
      </c>
      <c r="H265" s="276">
        <v>7.6210000000000004</v>
      </c>
      <c r="I265" s="276">
        <v>7.665</v>
      </c>
      <c r="J265" s="276">
        <v>7.7050000000000001</v>
      </c>
      <c r="K265" s="276">
        <v>7.7370000000000001</v>
      </c>
      <c r="L265" s="276">
        <v>7.76</v>
      </c>
      <c r="M265" s="276">
        <v>7.7770000000000001</v>
      </c>
      <c r="N265" s="276">
        <v>7.7919999999999998</v>
      </c>
      <c r="O265" s="276">
        <v>7.8129999999999997</v>
      </c>
      <c r="P265" s="276">
        <v>7.8520000000000003</v>
      </c>
      <c r="Q265" s="276">
        <v>7.915</v>
      </c>
      <c r="R265" s="276">
        <v>8.0030000000000001</v>
      </c>
      <c r="S265" s="276">
        <v>8.1150000000000002</v>
      </c>
      <c r="T265" s="276">
        <v>8.2430000000000003</v>
      </c>
      <c r="U265" s="276">
        <v>8.3759999999999994</v>
      </c>
      <c r="V265" s="276">
        <v>8.5020000000000007</v>
      </c>
      <c r="W265" s="276">
        <v>8.609</v>
      </c>
      <c r="X265" s="276">
        <v>8.6929999999999996</v>
      </c>
      <c r="Y265" s="276">
        <v>8.7539999999999996</v>
      </c>
      <c r="Z265" s="276">
        <v>8.7949999999999999</v>
      </c>
      <c r="AA265" s="276">
        <v>8.8249999999999993</v>
      </c>
      <c r="AB265" s="276">
        <v>8.8469999999999995</v>
      </c>
      <c r="AC265" s="276">
        <v>8.8610000000000007</v>
      </c>
      <c r="AD265" s="276">
        <v>8.8659999999999997</v>
      </c>
      <c r="AE265" s="276">
        <v>8.8580000000000005</v>
      </c>
      <c r="AF265" s="276">
        <v>8.8330000000000002</v>
      </c>
      <c r="AG265" s="276">
        <v>8.7859999999999996</v>
      </c>
      <c r="AH265" s="276">
        <v>8.7129999999999992</v>
      </c>
      <c r="AI265" s="276">
        <v>8.6059999999999999</v>
      </c>
      <c r="AJ265" s="276">
        <v>8.4589999999999996</v>
      </c>
      <c r="AK265" s="276">
        <v>8.2720000000000002</v>
      </c>
      <c r="AL265" s="276">
        <v>8.048</v>
      </c>
      <c r="AM265" s="276">
        <v>7.7949999999999999</v>
      </c>
      <c r="AN265" s="276">
        <v>7.5250000000000004</v>
      </c>
      <c r="AO265" s="276">
        <v>7.2510000000000003</v>
      </c>
      <c r="AP265" s="276">
        <v>6.9859999999999998</v>
      </c>
      <c r="AQ265" s="276">
        <v>6.7380000000000004</v>
      </c>
      <c r="AR265" s="276">
        <v>6.5140000000000002</v>
      </c>
      <c r="AS265" s="276">
        <v>6.3129999999999997</v>
      </c>
      <c r="AT265" s="276">
        <v>6.13</v>
      </c>
      <c r="AU265" s="276">
        <v>5.9539999999999997</v>
      </c>
      <c r="AV265" s="276">
        <v>5.7779999999999996</v>
      </c>
      <c r="AW265" s="276">
        <v>5.601</v>
      </c>
      <c r="AX265" s="276">
        <v>5.4249999999999998</v>
      </c>
      <c r="AY265" s="276">
        <v>5.2530000000000001</v>
      </c>
      <c r="AZ265" s="276">
        <v>5.09</v>
      </c>
      <c r="BA265" s="276">
        <v>4.9400000000000004</v>
      </c>
      <c r="BB265" s="276">
        <v>4.8010000000000002</v>
      </c>
      <c r="BC265" s="276">
        <v>4.6740000000000004</v>
      </c>
      <c r="BD265" s="276">
        <v>4.5540000000000003</v>
      </c>
      <c r="BE265" s="276">
        <v>4.4400000000000004</v>
      </c>
      <c r="BF265" s="276">
        <v>4.327</v>
      </c>
      <c r="BG265" s="276">
        <v>4.2149999999999999</v>
      </c>
      <c r="BH265" s="276">
        <v>4.1040000000000001</v>
      </c>
    </row>
    <row r="266" spans="1:60" ht="15" x14ac:dyDescent="0.25">
      <c r="A266" s="276" t="s">
        <v>557</v>
      </c>
      <c r="B266" s="276" t="s">
        <v>558</v>
      </c>
      <c r="C266" s="276" t="s">
        <v>579</v>
      </c>
      <c r="D266" s="276" t="s">
        <v>580</v>
      </c>
      <c r="E266" s="276">
        <v>6.0410000000000004</v>
      </c>
      <c r="F266" s="276">
        <v>6.0279999999999996</v>
      </c>
      <c r="G266" s="276">
        <v>6.01</v>
      </c>
      <c r="H266" s="276">
        <v>5.9859999999999998</v>
      </c>
      <c r="I266" s="276">
        <v>5.9560000000000004</v>
      </c>
      <c r="J266" s="276">
        <v>5.92</v>
      </c>
      <c r="K266" s="276">
        <v>5.8780000000000001</v>
      </c>
      <c r="L266" s="276">
        <v>5.8319999999999999</v>
      </c>
      <c r="M266" s="276">
        <v>5.782</v>
      </c>
      <c r="N266" s="276">
        <v>5.7279999999999998</v>
      </c>
      <c r="O266" s="276">
        <v>5.67</v>
      </c>
      <c r="P266" s="276">
        <v>5.6050000000000004</v>
      </c>
      <c r="Q266" s="276">
        <v>5.5350000000000001</v>
      </c>
      <c r="R266" s="276">
        <v>5.4569999999999999</v>
      </c>
      <c r="S266" s="276">
        <v>5.3739999999999997</v>
      </c>
      <c r="T266" s="276">
        <v>5.2869999999999999</v>
      </c>
      <c r="U266" s="276">
        <v>5.1980000000000004</v>
      </c>
      <c r="V266" s="276">
        <v>5.1079999999999997</v>
      </c>
      <c r="W266" s="276">
        <v>5.0179999999999998</v>
      </c>
      <c r="X266" s="276">
        <v>4.9279999999999999</v>
      </c>
      <c r="Y266" s="276">
        <v>4.8369999999999997</v>
      </c>
      <c r="Z266" s="276">
        <v>4.7439999999999998</v>
      </c>
      <c r="AA266" s="276">
        <v>4.6459999999999999</v>
      </c>
      <c r="AB266" s="276">
        <v>4.5419999999999998</v>
      </c>
      <c r="AC266" s="276">
        <v>4.4320000000000004</v>
      </c>
      <c r="AD266" s="276">
        <v>4.3150000000000004</v>
      </c>
      <c r="AE266" s="276">
        <v>4.1900000000000004</v>
      </c>
      <c r="AF266" s="276">
        <v>4.0590000000000002</v>
      </c>
      <c r="AG266" s="276">
        <v>3.9239999999999999</v>
      </c>
      <c r="AH266" s="276">
        <v>3.7879999999999998</v>
      </c>
      <c r="AI266" s="276">
        <v>3.6539999999999999</v>
      </c>
      <c r="AJ266" s="276">
        <v>3.5249999999999999</v>
      </c>
      <c r="AK266" s="276">
        <v>3.4049999999999998</v>
      </c>
      <c r="AL266" s="276">
        <v>3.294</v>
      </c>
      <c r="AM266" s="276">
        <v>3.1960000000000002</v>
      </c>
      <c r="AN266" s="276">
        <v>3.11</v>
      </c>
      <c r="AO266" s="276">
        <v>3.036</v>
      </c>
      <c r="AP266" s="276">
        <v>2.9729999999999999</v>
      </c>
      <c r="AQ266" s="276">
        <v>2.9180000000000001</v>
      </c>
      <c r="AR266" s="276">
        <v>2.871</v>
      </c>
      <c r="AS266" s="276">
        <v>2.8290000000000002</v>
      </c>
      <c r="AT266" s="276">
        <v>2.7919999999999998</v>
      </c>
      <c r="AU266" s="276">
        <v>2.7589999999999999</v>
      </c>
      <c r="AV266" s="276">
        <v>2.7290000000000001</v>
      </c>
      <c r="AW266" s="276">
        <v>2.702</v>
      </c>
      <c r="AX266" s="276">
        <v>2.677</v>
      </c>
      <c r="AY266" s="276">
        <v>2.6549999999999998</v>
      </c>
      <c r="AZ266" s="276">
        <v>2.6360000000000001</v>
      </c>
      <c r="BA266" s="276">
        <v>2.6190000000000002</v>
      </c>
      <c r="BB266" s="276">
        <v>2.6030000000000002</v>
      </c>
      <c r="BC266" s="276">
        <v>2.5880000000000001</v>
      </c>
      <c r="BD266" s="276">
        <v>2.5720000000000001</v>
      </c>
      <c r="BE266" s="276">
        <v>2.5539999999999998</v>
      </c>
      <c r="BF266" s="276">
        <v>2.5329999999999999</v>
      </c>
      <c r="BG266" s="276">
        <v>2.5099999999999998</v>
      </c>
      <c r="BH266" s="276">
        <v>2.4849999999999999</v>
      </c>
    </row>
    <row r="267" spans="1:60" ht="15" x14ac:dyDescent="0.25">
      <c r="A267" s="276" t="s">
        <v>561</v>
      </c>
      <c r="B267" s="276" t="s">
        <v>562</v>
      </c>
      <c r="C267" s="276" t="s">
        <v>579</v>
      </c>
      <c r="D267" s="276" t="s">
        <v>580</v>
      </c>
      <c r="E267" s="276">
        <v>7.1150000000000002</v>
      </c>
      <c r="F267" s="276">
        <v>7.1689999999999996</v>
      </c>
      <c r="G267" s="276">
        <v>7.2140000000000004</v>
      </c>
      <c r="H267" s="276">
        <v>7.2489999999999997</v>
      </c>
      <c r="I267" s="276">
        <v>7.274</v>
      </c>
      <c r="J267" s="276">
        <v>7.2910000000000004</v>
      </c>
      <c r="K267" s="276">
        <v>7.3040000000000003</v>
      </c>
      <c r="L267" s="276">
        <v>7.3170000000000002</v>
      </c>
      <c r="M267" s="276">
        <v>7.3319999999999999</v>
      </c>
      <c r="N267" s="276">
        <v>7.3490000000000002</v>
      </c>
      <c r="O267" s="276">
        <v>7.367</v>
      </c>
      <c r="P267" s="276">
        <v>7.383</v>
      </c>
      <c r="Q267" s="276">
        <v>7.3920000000000003</v>
      </c>
      <c r="R267" s="276">
        <v>7.3929999999999998</v>
      </c>
      <c r="S267" s="276">
        <v>7.3819999999999997</v>
      </c>
      <c r="T267" s="276">
        <v>7.359</v>
      </c>
      <c r="U267" s="276">
        <v>7.3230000000000004</v>
      </c>
      <c r="V267" s="276">
        <v>7.2759999999999998</v>
      </c>
      <c r="W267" s="276">
        <v>7.2190000000000003</v>
      </c>
      <c r="X267" s="276">
        <v>7.1559999999999997</v>
      </c>
      <c r="Y267" s="276">
        <v>7.0869999999999997</v>
      </c>
      <c r="Z267" s="276">
        <v>7.0170000000000003</v>
      </c>
      <c r="AA267" s="276">
        <v>6.9459999999999997</v>
      </c>
      <c r="AB267" s="276">
        <v>6.8769999999999998</v>
      </c>
      <c r="AC267" s="276">
        <v>6.81</v>
      </c>
      <c r="AD267" s="276">
        <v>6.7460000000000004</v>
      </c>
      <c r="AE267" s="276">
        <v>6.6849999999999996</v>
      </c>
      <c r="AF267" s="276">
        <v>6.6239999999999997</v>
      </c>
      <c r="AG267" s="276">
        <v>6.5629999999999997</v>
      </c>
      <c r="AH267" s="276">
        <v>6.5019999999999998</v>
      </c>
      <c r="AI267" s="276">
        <v>6.4420000000000002</v>
      </c>
      <c r="AJ267" s="276">
        <v>6.3840000000000003</v>
      </c>
      <c r="AK267" s="276">
        <v>6.3289999999999997</v>
      </c>
      <c r="AL267" s="276">
        <v>6.2779999999999996</v>
      </c>
      <c r="AM267" s="276">
        <v>6.2309999999999999</v>
      </c>
      <c r="AN267" s="276">
        <v>6.1890000000000001</v>
      </c>
      <c r="AO267" s="276">
        <v>6.1529999999999996</v>
      </c>
      <c r="AP267" s="276">
        <v>6.1210000000000004</v>
      </c>
      <c r="AQ267" s="276">
        <v>6.093</v>
      </c>
      <c r="AR267" s="276">
        <v>6.0650000000000004</v>
      </c>
      <c r="AS267" s="276">
        <v>6.0359999999999996</v>
      </c>
      <c r="AT267" s="276">
        <v>6.0030000000000001</v>
      </c>
      <c r="AU267" s="276">
        <v>5.9630000000000001</v>
      </c>
      <c r="AV267" s="276">
        <v>5.915</v>
      </c>
      <c r="AW267" s="276">
        <v>5.859</v>
      </c>
      <c r="AX267" s="276">
        <v>5.7939999999999996</v>
      </c>
      <c r="AY267" s="276">
        <v>5.7210000000000001</v>
      </c>
      <c r="AZ267" s="276">
        <v>5.6420000000000003</v>
      </c>
      <c r="BA267" s="276">
        <v>5.5609999999999999</v>
      </c>
      <c r="BB267" s="276">
        <v>5.4779999999999998</v>
      </c>
      <c r="BC267" s="276">
        <v>5.3970000000000002</v>
      </c>
      <c r="BD267" s="276">
        <v>5.3179999999999996</v>
      </c>
      <c r="BE267" s="276">
        <v>5.242</v>
      </c>
      <c r="BF267" s="276">
        <v>5.1710000000000003</v>
      </c>
      <c r="BG267" s="276">
        <v>5.1040000000000001</v>
      </c>
      <c r="BH267" s="276">
        <v>5.0410000000000004</v>
      </c>
    </row>
    <row r="268" spans="1:60" ht="15" x14ac:dyDescent="0.25">
      <c r="A268" s="276" t="s">
        <v>563</v>
      </c>
      <c r="B268" s="276" t="s">
        <v>564</v>
      </c>
      <c r="C268" s="276" t="s">
        <v>579</v>
      </c>
      <c r="D268" s="276" t="s">
        <v>580</v>
      </c>
      <c r="E268" s="276">
        <v>7.1580000000000004</v>
      </c>
      <c r="F268" s="276">
        <v>7.2149999999999999</v>
      </c>
      <c r="G268" s="276">
        <v>7.2670000000000003</v>
      </c>
      <c r="H268" s="276">
        <v>7.3109999999999999</v>
      </c>
      <c r="I268" s="276">
        <v>7.3470000000000004</v>
      </c>
      <c r="J268" s="276">
        <v>7.3730000000000002</v>
      </c>
      <c r="K268" s="276">
        <v>7.391</v>
      </c>
      <c r="L268" s="276">
        <v>7.4029999999999996</v>
      </c>
      <c r="M268" s="276">
        <v>7.4109999999999996</v>
      </c>
      <c r="N268" s="276">
        <v>7.415</v>
      </c>
      <c r="O268" s="276">
        <v>7.4169999999999998</v>
      </c>
      <c r="P268" s="276">
        <v>7.4189999999999996</v>
      </c>
      <c r="Q268" s="276">
        <v>7.42</v>
      </c>
      <c r="R268" s="276">
        <v>7.4169999999999998</v>
      </c>
      <c r="S268" s="276">
        <v>7.41</v>
      </c>
      <c r="T268" s="276">
        <v>7.3949999999999996</v>
      </c>
      <c r="U268" s="276">
        <v>7.3689999999999998</v>
      </c>
      <c r="V268" s="276">
        <v>7.33</v>
      </c>
      <c r="W268" s="276">
        <v>7.2729999999999997</v>
      </c>
      <c r="X268" s="276">
        <v>7.1959999999999997</v>
      </c>
      <c r="Y268" s="276">
        <v>7.0949999999999998</v>
      </c>
      <c r="Z268" s="276">
        <v>6.9669999999999996</v>
      </c>
      <c r="AA268" s="276">
        <v>6.8109999999999999</v>
      </c>
      <c r="AB268" s="276">
        <v>6.633</v>
      </c>
      <c r="AC268" s="276">
        <v>6.4349999999999996</v>
      </c>
      <c r="AD268" s="276">
        <v>6.2229999999999999</v>
      </c>
      <c r="AE268" s="276">
        <v>6.0039999999999996</v>
      </c>
      <c r="AF268" s="276">
        <v>5.7839999999999998</v>
      </c>
      <c r="AG268" s="276">
        <v>5.569</v>
      </c>
      <c r="AH268" s="276">
        <v>5.3650000000000002</v>
      </c>
      <c r="AI268" s="276">
        <v>5.1760000000000002</v>
      </c>
      <c r="AJ268" s="276">
        <v>5.0010000000000003</v>
      </c>
      <c r="AK268" s="276">
        <v>4.84</v>
      </c>
      <c r="AL268" s="276">
        <v>4.6909999999999998</v>
      </c>
      <c r="AM268" s="276">
        <v>4.5549999999999997</v>
      </c>
      <c r="AN268" s="276">
        <v>4.4329999999999998</v>
      </c>
      <c r="AO268" s="276">
        <v>4.327</v>
      </c>
      <c r="AP268" s="276">
        <v>4.2359999999999998</v>
      </c>
      <c r="AQ268" s="276">
        <v>4.1609999999999996</v>
      </c>
      <c r="AR268" s="276">
        <v>4.101</v>
      </c>
      <c r="AS268" s="276">
        <v>4.0549999999999997</v>
      </c>
      <c r="AT268" s="276">
        <v>4.0220000000000002</v>
      </c>
      <c r="AU268" s="276">
        <v>4.0010000000000003</v>
      </c>
      <c r="AV268" s="276">
        <v>3.9889999999999999</v>
      </c>
      <c r="AW268" s="276">
        <v>3.984</v>
      </c>
      <c r="AX268" s="276">
        <v>3.9849999999999999</v>
      </c>
      <c r="AY268" s="276">
        <v>3.9910000000000001</v>
      </c>
      <c r="AZ268" s="276">
        <v>4.0010000000000003</v>
      </c>
      <c r="BA268" s="276">
        <v>4.0140000000000002</v>
      </c>
      <c r="BB268" s="276">
        <v>4.024</v>
      </c>
      <c r="BC268" s="276">
        <v>4.0279999999999996</v>
      </c>
      <c r="BD268" s="276">
        <v>4.0190000000000001</v>
      </c>
      <c r="BE268" s="276">
        <v>3.996</v>
      </c>
      <c r="BF268" s="276">
        <v>3.9569999999999999</v>
      </c>
      <c r="BG268" s="276">
        <v>3.903</v>
      </c>
      <c r="BH268" s="276">
        <v>3.8359999999999999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3"/>
  <sheetViews>
    <sheetView workbookViewId="0">
      <selection activeCell="A19" sqref="A19"/>
    </sheetView>
  </sheetViews>
  <sheetFormatPr defaultRowHeight="12.75" x14ac:dyDescent="0.2"/>
  <cols>
    <col min="1" max="1" width="9.140625" style="23"/>
    <col min="2" max="2" width="7.7109375" bestFit="1" customWidth="1"/>
    <col min="3" max="3" width="9.42578125" customWidth="1"/>
    <col min="4" max="4" width="11.42578125" customWidth="1"/>
    <col min="7" max="7" width="20.7109375" customWidth="1"/>
  </cols>
  <sheetData>
    <row r="1" spans="1:7" s="23" customFormat="1" ht="15.75" x14ac:dyDescent="0.2">
      <c r="B1" s="280" t="s">
        <v>636</v>
      </c>
      <c r="C1" s="281"/>
      <c r="D1" s="282"/>
      <c r="E1" s="283" t="s">
        <v>639</v>
      </c>
    </row>
    <row r="2" spans="1:7" s="23" customFormat="1" ht="30" x14ac:dyDescent="0.2">
      <c r="B2" s="31" t="s">
        <v>637</v>
      </c>
      <c r="C2" s="31" t="s">
        <v>638</v>
      </c>
      <c r="D2" s="31" t="s">
        <v>565</v>
      </c>
      <c r="E2" s="284"/>
      <c r="G2" s="32" t="s">
        <v>640</v>
      </c>
    </row>
    <row r="3" spans="1:7" ht="12.75" customHeight="1" x14ac:dyDescent="0.2">
      <c r="A3" s="29">
        <v>2000</v>
      </c>
      <c r="B3" s="27">
        <v>69.825672146897105</v>
      </c>
      <c r="C3" s="27">
        <v>66.006266787454678</v>
      </c>
      <c r="D3" s="27">
        <v>73.920244720679577</v>
      </c>
      <c r="E3" s="27">
        <v>2.3857442937841484</v>
      </c>
      <c r="G3" s="33">
        <f>D3-C3</f>
        <v>7.9139779332248992</v>
      </c>
    </row>
    <row r="4" spans="1:7" x14ac:dyDescent="0.2">
      <c r="A4" s="29">
        <v>2001</v>
      </c>
      <c r="B4" s="27">
        <v>70.283509012311455</v>
      </c>
      <c r="C4" s="27">
        <v>66.481097299756271</v>
      </c>
      <c r="D4" s="27">
        <v>74.339870471442623</v>
      </c>
      <c r="E4" s="27">
        <v>2.3189288723147907</v>
      </c>
      <c r="G4" s="33">
        <f t="shared" ref="G4:G63" si="0">D4-C4</f>
        <v>7.8587731716863516</v>
      </c>
    </row>
    <row r="5" spans="1:7" x14ac:dyDescent="0.2">
      <c r="A5" s="29">
        <v>2002</v>
      </c>
      <c r="B5" s="27">
        <v>70.726992342104026</v>
      </c>
      <c r="C5" s="27">
        <v>66.94082455914365</v>
      </c>
      <c r="D5" s="27">
        <v>74.74629981538331</v>
      </c>
      <c r="E5" s="27">
        <v>2.2559396802908767</v>
      </c>
      <c r="G5" s="33">
        <f t="shared" si="0"/>
        <v>7.8054752562396601</v>
      </c>
    </row>
    <row r="6" spans="1:7" x14ac:dyDescent="0.2">
      <c r="A6" s="29">
        <v>2003</v>
      </c>
      <c r="B6" s="27">
        <v>71.158393665695002</v>
      </c>
      <c r="C6" s="27">
        <v>67.388906955892139</v>
      </c>
      <c r="D6" s="27">
        <v>75.140882650737439</v>
      </c>
      <c r="E6" s="27">
        <v>2.1963735544698779</v>
      </c>
      <c r="G6" s="33">
        <f t="shared" si="0"/>
        <v>7.7519756948452994</v>
      </c>
    </row>
    <row r="7" spans="1:7" x14ac:dyDescent="0.2">
      <c r="A7" s="29">
        <v>2004</v>
      </c>
      <c r="B7" s="27">
        <v>71.579980097029392</v>
      </c>
      <c r="C7" s="27">
        <v>67.827217374017792</v>
      </c>
      <c r="D7" s="27">
        <v>75.526401698067914</v>
      </c>
      <c r="E7" s="27">
        <v>2.1401174760298267</v>
      </c>
      <c r="G7" s="33">
        <f t="shared" si="0"/>
        <v>7.6991843240501225</v>
      </c>
    </row>
    <row r="8" spans="1:7" x14ac:dyDescent="0.2">
      <c r="A8" s="29">
        <v>2005</v>
      </c>
      <c r="B8" s="27">
        <v>71.989380010308778</v>
      </c>
      <c r="C8" s="27">
        <v>68.252502218952415</v>
      </c>
      <c r="D8" s="27">
        <v>75.901497636455971</v>
      </c>
      <c r="E8" s="27">
        <v>2.0870830852631399</v>
      </c>
      <c r="G8" s="33">
        <f t="shared" si="0"/>
        <v>7.6489954175035564</v>
      </c>
    </row>
    <row r="9" spans="1:7" x14ac:dyDescent="0.2">
      <c r="A9" s="29">
        <v>2006</v>
      </c>
      <c r="B9" s="27">
        <v>72.387502412443695</v>
      </c>
      <c r="C9" s="27">
        <v>68.668149928090784</v>
      </c>
      <c r="D9" s="27">
        <v>76.264445915359559</v>
      </c>
      <c r="E9" s="27">
        <v>2.0372762676124538</v>
      </c>
      <c r="G9" s="33">
        <f t="shared" si="0"/>
        <v>7.5962959872687748</v>
      </c>
    </row>
    <row r="10" spans="1:7" x14ac:dyDescent="0.2">
      <c r="A10" s="29">
        <v>2007</v>
      </c>
      <c r="B10" s="27">
        <v>72.772617106741833</v>
      </c>
      <c r="C10" s="27">
        <v>69.070496700693027</v>
      </c>
      <c r="D10" s="27">
        <v>76.616279074403153</v>
      </c>
      <c r="E10" s="27">
        <v>1.9906720981337349</v>
      </c>
      <c r="G10" s="33">
        <f t="shared" si="0"/>
        <v>7.5457823737101251</v>
      </c>
    </row>
    <row r="11" spans="1:7" x14ac:dyDescent="0.2">
      <c r="A11" s="29">
        <v>2008</v>
      </c>
      <c r="B11" s="27">
        <v>73.14561210517067</v>
      </c>
      <c r="C11" s="27">
        <v>69.462945041426238</v>
      </c>
      <c r="D11" s="27">
        <v>76.954786227066194</v>
      </c>
      <c r="E11" s="27">
        <v>1.9471333541859397</v>
      </c>
      <c r="G11" s="33">
        <f t="shared" si="0"/>
        <v>7.4918411856399558</v>
      </c>
    </row>
    <row r="12" spans="1:7" x14ac:dyDescent="0.2">
      <c r="A12" s="29">
        <v>2009</v>
      </c>
      <c r="B12" s="27">
        <v>73.507215354594578</v>
      </c>
      <c r="C12" s="27">
        <v>69.84229003213045</v>
      </c>
      <c r="D12" s="27">
        <v>77.285218285257528</v>
      </c>
      <c r="E12" s="27">
        <v>1.906498535237475</v>
      </c>
      <c r="G12" s="33">
        <f t="shared" si="0"/>
        <v>7.4429282531270786</v>
      </c>
    </row>
    <row r="13" spans="1:7" x14ac:dyDescent="0.2">
      <c r="A13" s="29">
        <v>2010</v>
      </c>
      <c r="B13" s="27">
        <v>73.856994611286666</v>
      </c>
      <c r="C13" s="27">
        <v>70.209797214245626</v>
      </c>
      <c r="D13" s="27">
        <v>77.60499688951964</v>
      </c>
      <c r="E13" s="27">
        <v>1.8686073447451712</v>
      </c>
      <c r="G13" s="33">
        <f t="shared" si="0"/>
        <v>7.3951996752740143</v>
      </c>
    </row>
    <row r="14" spans="1:7" x14ac:dyDescent="0.2">
      <c r="A14" s="29">
        <v>2011</v>
      </c>
      <c r="B14" s="27">
        <v>74.195954082863111</v>
      </c>
      <c r="C14" s="27">
        <v>70.56764983750405</v>
      </c>
      <c r="D14" s="27">
        <v>77.914752824725426</v>
      </c>
      <c r="E14" s="27">
        <v>1.8332933233432724</v>
      </c>
      <c r="G14" s="33">
        <f t="shared" si="0"/>
        <v>7.3471029872213762</v>
      </c>
    </row>
    <row r="15" spans="1:7" x14ac:dyDescent="0.2">
      <c r="A15" s="29">
        <v>2012</v>
      </c>
      <c r="B15" s="27">
        <v>74.523301370466726</v>
      </c>
      <c r="C15" s="27">
        <v>70.912443847329527</v>
      </c>
      <c r="D15" s="27">
        <v>78.215340544474827</v>
      </c>
      <c r="E15" s="27">
        <v>1.8005069826860154</v>
      </c>
      <c r="G15" s="33">
        <f t="shared" si="0"/>
        <v>7.3028966971453002</v>
      </c>
    </row>
    <row r="16" spans="1:7" x14ac:dyDescent="0.2">
      <c r="A16" s="29">
        <v>2013</v>
      </c>
      <c r="B16" s="27">
        <v>74.838875455045653</v>
      </c>
      <c r="C16" s="27">
        <v>71.245105474552645</v>
      </c>
      <c r="D16" s="27">
        <v>78.505178985043258</v>
      </c>
      <c r="E16" s="27">
        <v>1.7701582547549466</v>
      </c>
      <c r="G16" s="33">
        <f t="shared" si="0"/>
        <v>7.2600735104906136</v>
      </c>
    </row>
    <row r="17" spans="1:7" x14ac:dyDescent="0.2">
      <c r="A17" s="29">
        <v>2014</v>
      </c>
      <c r="B17" s="27">
        <v>75.143353565118701</v>
      </c>
      <c r="C17" s="27">
        <v>71.567249745762993</v>
      </c>
      <c r="D17" s="27">
        <v>78.783730734377983</v>
      </c>
      <c r="E17" s="27">
        <v>1.7421530324093195</v>
      </c>
      <c r="G17" s="33">
        <f t="shared" si="0"/>
        <v>7.2164809886149897</v>
      </c>
    </row>
    <row r="18" spans="1:7" ht="15.75" x14ac:dyDescent="0.25">
      <c r="A18" s="29">
        <v>2015</v>
      </c>
      <c r="B18" s="52">
        <v>75.491737777276171</v>
      </c>
      <c r="C18" s="53">
        <v>71.930946609223696</v>
      </c>
      <c r="D18" s="52">
        <v>79.10474105664143</v>
      </c>
      <c r="E18" s="27">
        <v>1.716371674192404</v>
      </c>
      <c r="G18" s="33">
        <f t="shared" si="0"/>
        <v>7.173794447417734</v>
      </c>
    </row>
    <row r="19" spans="1:7" x14ac:dyDescent="0.2">
      <c r="A19" s="29">
        <v>2016</v>
      </c>
      <c r="B19" s="27">
        <v>75.8</v>
      </c>
      <c r="C19" s="27">
        <v>72.2</v>
      </c>
      <c r="D19" s="27">
        <v>79.400000000000006</v>
      </c>
      <c r="E19" s="27">
        <v>1.692103053550533</v>
      </c>
      <c r="G19" s="33">
        <f t="shared" si="0"/>
        <v>7.2000000000000028</v>
      </c>
    </row>
    <row r="20" spans="1:7" x14ac:dyDescent="0.2">
      <c r="A20" s="29">
        <v>2017</v>
      </c>
      <c r="B20" s="27">
        <v>75.990340055605245</v>
      </c>
      <c r="C20" s="27">
        <v>72.463383170400093</v>
      </c>
      <c r="D20" s="27">
        <v>79.560199899807898</v>
      </c>
      <c r="E20" s="27">
        <v>1.6698880137778693</v>
      </c>
      <c r="G20" s="33">
        <f t="shared" si="0"/>
        <v>7.0968167294078057</v>
      </c>
    </row>
    <row r="21" spans="1:7" x14ac:dyDescent="0.2">
      <c r="A21" s="29">
        <v>2018</v>
      </c>
      <c r="B21" s="27">
        <v>76.251506401642033</v>
      </c>
      <c r="C21" s="27">
        <v>72.739833994888585</v>
      </c>
      <c r="D21" s="27">
        <v>79.800289198281277</v>
      </c>
      <c r="E21" s="27">
        <v>1.6495723805774931</v>
      </c>
      <c r="G21" s="33">
        <f t="shared" si="0"/>
        <v>7.0604552033926922</v>
      </c>
    </row>
    <row r="22" spans="1:7" x14ac:dyDescent="0.2">
      <c r="A22" s="29">
        <v>2019</v>
      </c>
      <c r="B22" s="27">
        <v>76.50104652848124</v>
      </c>
      <c r="C22" s="27">
        <v>73.003765940033375</v>
      </c>
      <c r="D22" s="27">
        <v>80.030213173649457</v>
      </c>
      <c r="E22" s="27">
        <v>1.6310052174629655</v>
      </c>
      <c r="G22" s="33">
        <f t="shared" si="0"/>
        <v>7.0264472336160821</v>
      </c>
    </row>
    <row r="23" spans="1:7" x14ac:dyDescent="0.2">
      <c r="A23" s="29">
        <v>2020</v>
      </c>
      <c r="B23" s="27">
        <v>76.741496965109775</v>
      </c>
      <c r="C23" s="27">
        <v>73.259145963676232</v>
      </c>
      <c r="D23" s="27">
        <v>80.250657423486018</v>
      </c>
      <c r="E23" s="27">
        <v>1.6140310424609103</v>
      </c>
      <c r="G23" s="33">
        <f t="shared" si="0"/>
        <v>6.9915114598097858</v>
      </c>
    </row>
    <row r="24" spans="1:7" x14ac:dyDescent="0.2">
      <c r="A24" s="29">
        <v>2021</v>
      </c>
      <c r="B24" s="27">
        <v>76.972162569289438</v>
      </c>
      <c r="C24" s="27">
        <v>73.503342170296335</v>
      </c>
      <c r="D24" s="27">
        <v>80.463387224871298</v>
      </c>
      <c r="E24" s="27">
        <v>1.5984866672643439</v>
      </c>
      <c r="G24" s="33">
        <f t="shared" si="0"/>
        <v>6.9600450545749624</v>
      </c>
    </row>
    <row r="25" spans="1:7" x14ac:dyDescent="0.2">
      <c r="A25" s="29">
        <v>2022</v>
      </c>
      <c r="B25" s="27">
        <v>77.191697035609593</v>
      </c>
      <c r="C25" s="27">
        <v>73.736008674313766</v>
      </c>
      <c r="D25" s="27">
        <v>80.665922540411898</v>
      </c>
      <c r="E25" s="27">
        <v>1.5842254953651149</v>
      </c>
      <c r="G25" s="33">
        <f t="shared" si="0"/>
        <v>6.9299138660981328</v>
      </c>
    </row>
    <row r="26" spans="1:7" x14ac:dyDescent="0.2">
      <c r="A26" s="29">
        <v>2023</v>
      </c>
      <c r="B26" s="27">
        <v>77.402385205204695</v>
      </c>
      <c r="C26" s="27">
        <v>73.958962198173779</v>
      </c>
      <c r="D26" s="27">
        <v>80.861045319085861</v>
      </c>
      <c r="E26" s="27">
        <v>1.5711408480339695</v>
      </c>
      <c r="G26" s="33">
        <f t="shared" si="0"/>
        <v>6.9020831209120814</v>
      </c>
    </row>
    <row r="27" spans="1:7" x14ac:dyDescent="0.2">
      <c r="A27" s="29">
        <v>2024</v>
      </c>
      <c r="B27" s="27">
        <v>77.603631350623232</v>
      </c>
      <c r="C27" s="27">
        <v>74.173379409040209</v>
      </c>
      <c r="D27" s="27">
        <v>81.046090212485268</v>
      </c>
      <c r="E27" s="27">
        <v>1.5591409797403044</v>
      </c>
      <c r="G27" s="33">
        <f t="shared" si="0"/>
        <v>6.8727108034450595</v>
      </c>
    </row>
    <row r="28" spans="1:7" x14ac:dyDescent="0.2">
      <c r="A28" s="29">
        <v>2025</v>
      </c>
      <c r="B28" s="27">
        <v>77.796834948481717</v>
      </c>
      <c r="C28" s="27">
        <v>74.379503635493506</v>
      </c>
      <c r="D28" s="27">
        <v>81.223735108376502</v>
      </c>
      <c r="E28" s="27">
        <v>1.548142037840381</v>
      </c>
      <c r="G28" s="33">
        <f t="shared" si="0"/>
        <v>6.8442314728829956</v>
      </c>
    </row>
    <row r="29" spans="1:7" x14ac:dyDescent="0.2">
      <c r="A29" s="29">
        <v>2026</v>
      </c>
      <c r="B29" s="27">
        <v>77.979456689511778</v>
      </c>
      <c r="C29" s="27">
        <v>74.573920451967254</v>
      </c>
      <c r="D29" s="27">
        <v>81.392563287009523</v>
      </c>
      <c r="E29" s="27">
        <v>1.5380653333062293</v>
      </c>
      <c r="G29" s="33">
        <f t="shared" si="0"/>
        <v>6.8186428350422688</v>
      </c>
    </row>
    <row r="30" spans="1:7" x14ac:dyDescent="0.2">
      <c r="A30" s="29">
        <v>2027</v>
      </c>
      <c r="B30" s="27">
        <v>78.155547065410715</v>
      </c>
      <c r="C30" s="27">
        <v>74.761346815160863</v>
      </c>
      <c r="D30" s="27">
        <v>81.555888681699841</v>
      </c>
      <c r="E30" s="27">
        <v>1.5288298845459054</v>
      </c>
      <c r="G30" s="33">
        <f t="shared" si="0"/>
        <v>6.7945418665389781</v>
      </c>
    </row>
    <row r="31" spans="1:7" x14ac:dyDescent="0.2">
      <c r="A31" s="29">
        <v>2028</v>
      </c>
      <c r="B31" s="27">
        <v>78.324522021045567</v>
      </c>
      <c r="C31" s="27">
        <v>74.942855123179513</v>
      </c>
      <c r="D31" s="27">
        <v>81.711038394941383</v>
      </c>
      <c r="E31" s="27">
        <v>1.5203760611133645</v>
      </c>
      <c r="G31" s="33">
        <f t="shared" si="0"/>
        <v>6.7681832717618704</v>
      </c>
    </row>
    <row r="32" spans="1:7" x14ac:dyDescent="0.2">
      <c r="A32" s="29">
        <v>2029</v>
      </c>
      <c r="B32" s="27">
        <v>78.485166375760883</v>
      </c>
      <c r="C32" s="27">
        <v>75.113853686127726</v>
      </c>
      <c r="D32" s="27">
        <v>81.860624607285018</v>
      </c>
      <c r="E32" s="27">
        <v>1.512652977465766</v>
      </c>
      <c r="G32" s="33">
        <f t="shared" si="0"/>
        <v>6.7467709211572924</v>
      </c>
    </row>
    <row r="33" spans="1:7" x14ac:dyDescent="0.2">
      <c r="A33" s="29">
        <v>2030</v>
      </c>
      <c r="B33" s="27">
        <v>78.637608721412022</v>
      </c>
      <c r="C33" s="27">
        <v>75.276265037354122</v>
      </c>
      <c r="D33" s="27">
        <v>82.002596159858541</v>
      </c>
      <c r="E33" s="27">
        <v>1.5056126747125949</v>
      </c>
      <c r="G33" s="33">
        <f t="shared" si="0"/>
        <v>6.7263311225044191</v>
      </c>
    </row>
    <row r="34" spans="1:7" x14ac:dyDescent="0.2">
      <c r="A34" s="30">
        <v>2031</v>
      </c>
      <c r="B34" s="28">
        <v>78.792207719503068</v>
      </c>
      <c r="C34" s="28">
        <v>75.442134026103616</v>
      </c>
      <c r="D34" s="28">
        <v>82.145821970464127</v>
      </c>
      <c r="E34" s="28">
        <v>1.5054257522221755</v>
      </c>
      <c r="G34" s="33">
        <f t="shared" si="0"/>
        <v>6.7036879443605102</v>
      </c>
    </row>
    <row r="35" spans="1:7" x14ac:dyDescent="0.2">
      <c r="A35" s="30">
        <v>2032</v>
      </c>
      <c r="B35" s="28">
        <v>78.937512471454085</v>
      </c>
      <c r="C35" s="28">
        <v>75.595913456713106</v>
      </c>
      <c r="D35" s="28">
        <v>82.279472734584004</v>
      </c>
      <c r="E35" s="28">
        <v>1.5052388297317552</v>
      </c>
      <c r="G35" s="33">
        <f t="shared" si="0"/>
        <v>6.6835592778708985</v>
      </c>
    </row>
    <row r="36" spans="1:7" x14ac:dyDescent="0.2">
      <c r="A36" s="30">
        <v>2033</v>
      </c>
      <c r="B36" s="28">
        <v>79.071604496188854</v>
      </c>
      <c r="C36" s="28">
        <v>75.743315758408258</v>
      </c>
      <c r="D36" s="28">
        <v>82.407657697747666</v>
      </c>
      <c r="E36" s="28">
        <v>1.5050519072413351</v>
      </c>
      <c r="G36" s="33">
        <f t="shared" si="0"/>
        <v>6.6643419393394083</v>
      </c>
    </row>
    <row r="37" spans="1:7" x14ac:dyDescent="0.2">
      <c r="A37" s="30">
        <v>2034</v>
      </c>
      <c r="B37" s="28">
        <v>79.205931800195103</v>
      </c>
      <c r="C37" s="28">
        <v>75.884579472854227</v>
      </c>
      <c r="D37" s="28">
        <v>82.530581931723304</v>
      </c>
      <c r="E37" s="28">
        <v>1.5048649847509155</v>
      </c>
      <c r="G37" s="33">
        <f t="shared" si="0"/>
        <v>6.6460024588690771</v>
      </c>
    </row>
    <row r="38" spans="1:7" x14ac:dyDescent="0.2">
      <c r="A38" s="30">
        <v>2035</v>
      </c>
      <c r="B38" s="28">
        <v>79.331488911636356</v>
      </c>
      <c r="C38" s="28">
        <v>76.019936570207619</v>
      </c>
      <c r="D38" s="28">
        <v>82.648444481226662</v>
      </c>
      <c r="E38" s="28">
        <v>1.5046780622604958</v>
      </c>
      <c r="G38" s="33">
        <f t="shared" si="0"/>
        <v>6.6285079110190424</v>
      </c>
    </row>
    <row r="39" spans="1:7" x14ac:dyDescent="0.2">
      <c r="A39" s="30">
        <v>2036</v>
      </c>
      <c r="B39" s="28">
        <v>79.457043040067347</v>
      </c>
      <c r="C39" s="28">
        <v>76.14961237156281</v>
      </c>
      <c r="D39" s="28">
        <v>82.761438371389886</v>
      </c>
      <c r="E39" s="28">
        <v>1.5044911397700762</v>
      </c>
      <c r="G39" s="33">
        <f t="shared" si="0"/>
        <v>6.6118259998270759</v>
      </c>
    </row>
    <row r="40" spans="1:7" x14ac:dyDescent="0.2">
      <c r="A40" s="30">
        <v>2037</v>
      </c>
      <c r="B40" s="28">
        <v>79.566183497050886</v>
      </c>
      <c r="C40" s="28">
        <v>76.273825531939323</v>
      </c>
      <c r="D40" s="28">
        <v>82.869750642876909</v>
      </c>
      <c r="E40" s="28">
        <v>1.5043042172796564</v>
      </c>
      <c r="G40" s="33">
        <f t="shared" si="0"/>
        <v>6.5959251109375856</v>
      </c>
    </row>
    <row r="41" spans="1:7" x14ac:dyDescent="0.2">
      <c r="A41" s="30">
        <v>2038</v>
      </c>
      <c r="B41" s="28">
        <v>79.675623179652007</v>
      </c>
      <c r="C41" s="28">
        <v>76.39278805255897</v>
      </c>
      <c r="D41" s="28">
        <v>82.973562405156542</v>
      </c>
      <c r="E41" s="28">
        <v>1.5041172947892365</v>
      </c>
      <c r="G41" s="33">
        <f t="shared" si="0"/>
        <v>6.5807743525975724</v>
      </c>
    </row>
    <row r="42" spans="1:7" x14ac:dyDescent="0.2">
      <c r="A42" s="30">
        <v>2039</v>
      </c>
      <c r="B42" s="28">
        <v>79.784967812450674</v>
      </c>
      <c r="C42" s="28">
        <v>76.506705316104487</v>
      </c>
      <c r="D42" s="28">
        <v>83.07304890490623</v>
      </c>
      <c r="E42" s="28">
        <v>1.5039303722988164</v>
      </c>
      <c r="G42" s="33">
        <f t="shared" si="0"/>
        <v>6.5663435888017432</v>
      </c>
    </row>
    <row r="43" spans="1:7" x14ac:dyDescent="0.2">
      <c r="A43" s="30">
        <v>2040</v>
      </c>
      <c r="B43" s="28">
        <v>79.884059174749567</v>
      </c>
      <c r="C43" s="28">
        <v>76.615776141605494</v>
      </c>
      <c r="D43" s="28">
        <v>83.168379607371932</v>
      </c>
      <c r="E43" s="28">
        <v>1.5037434498083966</v>
      </c>
      <c r="G43" s="33">
        <f t="shared" si="0"/>
        <v>6.5526034657664383</v>
      </c>
    </row>
    <row r="44" spans="1:7" x14ac:dyDescent="0.2">
      <c r="A44" s="30">
        <v>2041</v>
      </c>
      <c r="B44" s="28">
        <v>79.981864934358043</v>
      </c>
      <c r="C44" s="28">
        <v>76.720192856329049</v>
      </c>
      <c r="D44" s="28">
        <v>83.259718288811243</v>
      </c>
      <c r="E44" s="28">
        <v>1.503556527317977</v>
      </c>
      <c r="G44" s="33">
        <f t="shared" si="0"/>
        <v>6.5395254324821934</v>
      </c>
    </row>
    <row r="45" spans="1:7" x14ac:dyDescent="0.2">
      <c r="A45" s="30">
        <v>2042</v>
      </c>
      <c r="B45" s="28">
        <v>80.07412204592741</v>
      </c>
      <c r="C45" s="28">
        <v>76.820141382392706</v>
      </c>
      <c r="D45" s="28">
        <v>83.347223138340894</v>
      </c>
      <c r="E45" s="28">
        <v>1.5033696048275569</v>
      </c>
      <c r="G45" s="33">
        <f t="shared" si="0"/>
        <v>6.5270817559481884</v>
      </c>
    </row>
    <row r="46" spans="1:7" x14ac:dyDescent="0.2">
      <c r="A46" s="30">
        <v>2043</v>
      </c>
      <c r="B46" s="28">
        <v>80.166981057156661</v>
      </c>
      <c r="C46" s="28">
        <v>76.915801336056177</v>
      </c>
      <c r="D46" s="28">
        <v>83.431046867681133</v>
      </c>
      <c r="E46" s="28">
        <v>1.5031826823371373</v>
      </c>
      <c r="G46" s="33">
        <f t="shared" si="0"/>
        <v>6.5152455316249558</v>
      </c>
    </row>
    <row r="47" spans="1:7" x14ac:dyDescent="0.2">
      <c r="A47" s="30">
        <v>2044</v>
      </c>
      <c r="B47" s="28">
        <v>80.250136525529555</v>
      </c>
      <c r="C47" s="28">
        <v>77.007346137840955</v>
      </c>
      <c r="D47" s="28">
        <v>83.511336827435684</v>
      </c>
      <c r="E47" s="28">
        <v>1.5029957598467172</v>
      </c>
      <c r="G47" s="33">
        <f t="shared" si="0"/>
        <v>6.5039906895947297</v>
      </c>
    </row>
    <row r="48" spans="1:7" x14ac:dyDescent="0.2">
      <c r="A48" s="30">
        <v>2045</v>
      </c>
      <c r="B48" s="28">
        <v>80.333025234133729</v>
      </c>
      <c r="C48" s="28">
        <v>77.094943131808577</v>
      </c>
      <c r="D48" s="28">
        <v>83.588235128682939</v>
      </c>
      <c r="E48" s="28">
        <v>1.5028088373562973</v>
      </c>
      <c r="G48" s="33">
        <f t="shared" si="0"/>
        <v>6.4932919968743619</v>
      </c>
    </row>
    <row r="49" spans="1:7" x14ac:dyDescent="0.2">
      <c r="A49" s="30">
        <v>2046</v>
      </c>
      <c r="B49" s="28">
        <v>80.406915111563507</v>
      </c>
      <c r="C49" s="28">
        <v>77.178753712484593</v>
      </c>
      <c r="D49" s="28">
        <v>83.661878768783822</v>
      </c>
      <c r="E49" s="28">
        <v>1.5026219148658773</v>
      </c>
      <c r="G49" s="33">
        <f t="shared" si="0"/>
        <v>6.4831250562992295</v>
      </c>
    </row>
    <row r="50" spans="1:7" x14ac:dyDescent="0.2">
      <c r="A50" s="30">
        <v>2047</v>
      </c>
      <c r="B50" s="28">
        <v>80.482355664478888</v>
      </c>
      <c r="C50" s="28">
        <v>77.258933458065826</v>
      </c>
      <c r="D50" s="28">
        <v>83.732399760424727</v>
      </c>
      <c r="E50" s="28">
        <v>1.5024349923754574</v>
      </c>
      <c r="G50" s="33">
        <f t="shared" si="0"/>
        <v>6.4734663023589007</v>
      </c>
    </row>
    <row r="51" spans="1:7" x14ac:dyDescent="0.2">
      <c r="A51" s="30">
        <v>2048</v>
      </c>
      <c r="B51" s="28">
        <v>80.555365835329766</v>
      </c>
      <c r="C51" s="28">
        <v>77.335632268684734</v>
      </c>
      <c r="D51" s="28">
        <v>83.799925263022303</v>
      </c>
      <c r="E51" s="28">
        <v>1.5022480698850376</v>
      </c>
      <c r="G51" s="33">
        <f t="shared" si="0"/>
        <v>6.4642929943375691</v>
      </c>
    </row>
    <row r="52" spans="1:7" x14ac:dyDescent="0.2">
      <c r="A52" s="30">
        <v>2049</v>
      </c>
      <c r="B52" s="28">
        <v>80.621031181743291</v>
      </c>
      <c r="C52" s="28">
        <v>77.408994508627629</v>
      </c>
      <c r="D52" s="28">
        <v>83.864577715714688</v>
      </c>
      <c r="E52" s="28">
        <v>1.5020611473946177</v>
      </c>
      <c r="G52" s="33">
        <f t="shared" si="0"/>
        <v>6.4555832070870593</v>
      </c>
    </row>
    <row r="53" spans="1:7" x14ac:dyDescent="0.2">
      <c r="A53" s="30">
        <v>2050</v>
      </c>
      <c r="B53" s="28">
        <v>80.687400756466104</v>
      </c>
      <c r="C53" s="28">
        <v>77.479159151520534</v>
      </c>
      <c r="D53" s="28">
        <v>83.92647497125283</v>
      </c>
      <c r="E53" s="28">
        <v>1.5018742249041981</v>
      </c>
      <c r="G53" s="33">
        <f t="shared" si="0"/>
        <v>6.4473158197322959</v>
      </c>
    </row>
    <row r="54" spans="1:7" x14ac:dyDescent="0.2">
      <c r="A54" s="30">
        <v>2051</v>
      </c>
      <c r="B54" s="28">
        <v>80.748109310132364</v>
      </c>
      <c r="C54" s="28">
        <v>77.546259927602506</v>
      </c>
      <c r="D54" s="28">
        <v>83.985730430185015</v>
      </c>
      <c r="E54" s="28">
        <v>1.5016873024137785</v>
      </c>
      <c r="G54" s="33">
        <f t="shared" si="0"/>
        <v>6.439470502582509</v>
      </c>
    </row>
    <row r="55" spans="1:7" x14ac:dyDescent="0.2">
      <c r="A55" s="30">
        <v>2052</v>
      </c>
      <c r="B55" s="28">
        <v>80.804577394858313</v>
      </c>
      <c r="C55" s="28">
        <v>77.610425472299909</v>
      </c>
      <c r="D55" s="28">
        <v>84.042453174806013</v>
      </c>
      <c r="E55" s="28">
        <v>1.5015003799233582</v>
      </c>
      <c r="G55" s="33">
        <f t="shared" si="0"/>
        <v>6.4320277025061046</v>
      </c>
    </row>
    <row r="56" spans="1:7" x14ac:dyDescent="0.2">
      <c r="A56" s="30">
        <v>2053</v>
      </c>
      <c r="B56" s="28">
        <v>80.864276396168577</v>
      </c>
      <c r="C56" s="28">
        <v>77.67177947540722</v>
      </c>
      <c r="D56" s="28">
        <v>84.096748102402785</v>
      </c>
      <c r="E56" s="28">
        <v>1.5013134574329381</v>
      </c>
      <c r="G56" s="33">
        <f t="shared" si="0"/>
        <v>6.4249686269955646</v>
      </c>
    </row>
    <row r="57" spans="1:7" x14ac:dyDescent="0.2">
      <c r="A57" s="30">
        <v>2054</v>
      </c>
      <c r="B57" s="28">
        <v>80.918583116843308</v>
      </c>
      <c r="C57" s="28">
        <v>77.730440830257436</v>
      </c>
      <c r="D57" s="28">
        <v>84.148716057395063</v>
      </c>
      <c r="E57" s="28">
        <v>1.5011265349425185</v>
      </c>
      <c r="G57" s="33">
        <f t="shared" si="0"/>
        <v>6.4182752271376273</v>
      </c>
    </row>
    <row r="58" spans="1:7" x14ac:dyDescent="0.2">
      <c r="A58" s="30">
        <v>2055</v>
      </c>
      <c r="B58" s="28">
        <v>80.972901663967065</v>
      </c>
      <c r="C58" s="28">
        <v>77.786523782340495</v>
      </c>
      <c r="D58" s="28">
        <v>84.198453962018021</v>
      </c>
      <c r="E58" s="28">
        <v>1.5009396124520986</v>
      </c>
      <c r="G58" s="33">
        <f t="shared" si="0"/>
        <v>6.4119301796775261</v>
      </c>
    </row>
    <row r="59" spans="1:7" x14ac:dyDescent="0.2">
      <c r="A59" s="30">
        <v>2056</v>
      </c>
      <c r="B59" s="28">
        <v>81.01959991193425</v>
      </c>
      <c r="C59" s="28">
        <v>77.840138076893737</v>
      </c>
      <c r="D59" s="28">
        <v>84.246054945249654</v>
      </c>
      <c r="E59" s="28">
        <v>1.5007526899616794</v>
      </c>
      <c r="G59" s="33">
        <f t="shared" si="0"/>
        <v>6.4059168683559164</v>
      </c>
    </row>
    <row r="60" spans="1:7" x14ac:dyDescent="0.2">
      <c r="A60" s="30">
        <v>2057</v>
      </c>
      <c r="B60" s="28">
        <v>81.064826761730728</v>
      </c>
      <c r="C60" s="28">
        <v>77.891389105050635</v>
      </c>
      <c r="D60" s="28">
        <v>84.291608469723016</v>
      </c>
      <c r="E60" s="28">
        <v>1.5005657674712594</v>
      </c>
      <c r="G60" s="33">
        <f t="shared" si="0"/>
        <v>6.4002193646723811</v>
      </c>
    </row>
    <row r="61" spans="1:7" x14ac:dyDescent="0.2">
      <c r="A61" s="30">
        <v>2058</v>
      </c>
      <c r="B61" s="28">
        <v>81.111605247192031</v>
      </c>
      <c r="C61" s="28">
        <v>77.940378048186659</v>
      </c>
      <c r="D61" s="28">
        <v>84.335200456406994</v>
      </c>
      <c r="E61" s="28">
        <v>1.5003788449808395</v>
      </c>
      <c r="G61" s="33">
        <f t="shared" si="0"/>
        <v>6.3948224082203353</v>
      </c>
    </row>
    <row r="62" spans="1:7" x14ac:dyDescent="0.2">
      <c r="A62" s="30">
        <v>2059</v>
      </c>
      <c r="B62" s="28">
        <v>81.154702354049817</v>
      </c>
      <c r="C62" s="28">
        <v>77.987202020152978</v>
      </c>
      <c r="D62" s="28">
        <v>84.376913406874749</v>
      </c>
      <c r="E62" s="28">
        <v>1.5001919224904194</v>
      </c>
      <c r="G62" s="33">
        <f t="shared" si="0"/>
        <v>6.3897113867217712</v>
      </c>
    </row>
    <row r="63" spans="1:7" x14ac:dyDescent="0.2">
      <c r="A63" s="30">
        <v>2060</v>
      </c>
      <c r="B63" s="28">
        <v>81.195350877019649</v>
      </c>
      <c r="C63" s="28">
        <v>78.031954207133765</v>
      </c>
      <c r="D63" s="28">
        <v>84.416826523008297</v>
      </c>
      <c r="E63" s="28">
        <v>1.500005</v>
      </c>
      <c r="G63" s="33">
        <f t="shared" si="0"/>
        <v>6.3848723158745315</v>
      </c>
    </row>
  </sheetData>
  <mergeCells count="2">
    <mergeCell ref="B1:D1"/>
    <mergeCell ref="E1:E2"/>
  </mergeCells>
  <pageMargins left="0.511811024" right="0.511811024" top="0.78740157499999996" bottom="0.78740157499999996" header="0.31496062000000002" footer="0.31496062000000002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85"/>
  <sheetViews>
    <sheetView topLeftCell="K19" workbookViewId="0">
      <selection activeCell="K57" sqref="K57"/>
    </sheetView>
  </sheetViews>
  <sheetFormatPr defaultRowHeight="12.75" x14ac:dyDescent="0.2"/>
  <cols>
    <col min="2" max="2" width="23.7109375" bestFit="1" customWidth="1"/>
    <col min="3" max="3" width="18.28515625" bestFit="1" customWidth="1"/>
    <col min="4" max="4" width="24.5703125" bestFit="1" customWidth="1"/>
    <col min="5" max="5" width="19.140625" bestFit="1" customWidth="1"/>
    <col min="6" max="6" width="24.5703125" bestFit="1" customWidth="1"/>
    <col min="7" max="7" width="19.140625" bestFit="1" customWidth="1"/>
    <col min="8" max="8" width="27" style="23" bestFit="1" customWidth="1"/>
    <col min="9" max="9" width="21.5703125" style="23" bestFit="1" customWidth="1"/>
    <col min="10" max="10" width="23.7109375" style="23" bestFit="1" customWidth="1"/>
    <col min="11" max="11" width="18.28515625" style="23" bestFit="1" customWidth="1"/>
  </cols>
  <sheetData>
    <row r="1" spans="1:11" x14ac:dyDescent="0.2">
      <c r="B1" t="s">
        <v>584</v>
      </c>
      <c r="C1" t="s">
        <v>585</v>
      </c>
      <c r="D1" t="s">
        <v>586</v>
      </c>
      <c r="E1" t="s">
        <v>587</v>
      </c>
      <c r="F1" s="23" t="s">
        <v>688</v>
      </c>
      <c r="G1" s="23" t="s">
        <v>689</v>
      </c>
      <c r="H1" s="23" t="s">
        <v>796</v>
      </c>
      <c r="I1" s="23" t="s">
        <v>797</v>
      </c>
      <c r="J1" s="23" t="s">
        <v>794</v>
      </c>
      <c r="K1" s="23" t="s">
        <v>795</v>
      </c>
    </row>
    <row r="2" spans="1:11" ht="15" x14ac:dyDescent="0.25">
      <c r="A2">
        <v>1960</v>
      </c>
      <c r="B2" s="34">
        <v>54.205463414634153</v>
      </c>
      <c r="C2" s="34">
        <v>6.21</v>
      </c>
      <c r="D2" s="279">
        <v>52.585685272336413</v>
      </c>
      <c r="E2" s="279">
        <v>4.9849051463302265</v>
      </c>
      <c r="F2" s="279">
        <v>55.682653939258536</v>
      </c>
      <c r="G2" s="279">
        <v>6.0188640785467369</v>
      </c>
      <c r="H2" s="279">
        <v>65.215536585365854</v>
      </c>
      <c r="I2" s="278">
        <v>3.109</v>
      </c>
      <c r="J2" s="279">
        <v>43.778365853658549</v>
      </c>
      <c r="K2" s="279">
        <v>5.7480000000000002</v>
      </c>
    </row>
    <row r="3" spans="1:11" ht="15" x14ac:dyDescent="0.25">
      <c r="A3">
        <f>1+A2</f>
        <v>1961</v>
      </c>
      <c r="B3" s="34">
        <v>54.718707317073175</v>
      </c>
      <c r="C3" s="34">
        <v>6.19</v>
      </c>
      <c r="D3" s="279">
        <v>53.089030482626853</v>
      </c>
      <c r="E3" s="279">
        <v>5.0124277792405429</v>
      </c>
      <c r="F3" s="279">
        <v>56.177946305920052</v>
      </c>
      <c r="G3" s="279">
        <v>6.0166172852516597</v>
      </c>
      <c r="H3" s="279">
        <v>65.33851219512195</v>
      </c>
      <c r="I3" s="278">
        <v>3.1</v>
      </c>
      <c r="J3" s="279">
        <v>44.098707317073178</v>
      </c>
      <c r="K3" s="279">
        <v>5.9189999999999996</v>
      </c>
    </row>
    <row r="4" spans="1:11" ht="15" x14ac:dyDescent="0.25">
      <c r="A4" s="23">
        <f t="shared" ref="A4:A67" si="0">1+A3</f>
        <v>1962</v>
      </c>
      <c r="B4" s="34">
        <v>55.235658536585376</v>
      </c>
      <c r="C4" s="34">
        <v>6.1429999999999998</v>
      </c>
      <c r="D4" s="279">
        <v>53.510894061347805</v>
      </c>
      <c r="E4" s="279">
        <v>5.037172199127375</v>
      </c>
      <c r="F4" s="279">
        <v>56.654545590634065</v>
      </c>
      <c r="G4" s="279">
        <v>6.002487979281506</v>
      </c>
      <c r="H4" s="279">
        <v>65.432609756097563</v>
      </c>
      <c r="I4" s="278">
        <v>3.089</v>
      </c>
      <c r="J4" s="279">
        <v>44.824219512195128</v>
      </c>
      <c r="K4" s="279">
        <v>6.0890000000000004</v>
      </c>
    </row>
    <row r="5" spans="1:11" ht="15" x14ac:dyDescent="0.25">
      <c r="A5" s="23">
        <f t="shared" si="0"/>
        <v>1963</v>
      </c>
      <c r="B5" s="34">
        <v>55.751390243902449</v>
      </c>
      <c r="C5" s="34">
        <v>6.0629999999999997</v>
      </c>
      <c r="D5" s="279">
        <v>54.041987458143574</v>
      </c>
      <c r="E5" s="279">
        <v>5.0584901237602331</v>
      </c>
      <c r="F5" s="279">
        <v>57.112197900072431</v>
      </c>
      <c r="G5" s="279">
        <v>5.9731347608525596</v>
      </c>
      <c r="H5" s="279">
        <v>65.509390243902445</v>
      </c>
      <c r="I5" s="278">
        <v>3.0779999999999998</v>
      </c>
      <c r="J5" s="279">
        <v>46.005756097560983</v>
      </c>
      <c r="K5" s="279">
        <v>6.2370000000000001</v>
      </c>
    </row>
    <row r="6" spans="1:11" ht="15" x14ac:dyDescent="0.25">
      <c r="A6" s="23">
        <f t="shared" si="0"/>
        <v>1964</v>
      </c>
      <c r="B6" s="34">
        <v>56.262951219512203</v>
      </c>
      <c r="C6" s="34">
        <v>5.9530000000000003</v>
      </c>
      <c r="D6" s="279">
        <v>54.718961629141852</v>
      </c>
      <c r="E6" s="279">
        <v>5.0684874750030753</v>
      </c>
      <c r="F6" s="279">
        <v>57.553396317302756</v>
      </c>
      <c r="G6" s="279">
        <v>5.9287087868015016</v>
      </c>
      <c r="H6" s="279">
        <v>65.582414634146346</v>
      </c>
      <c r="I6" s="278">
        <v>3.0680000000000001</v>
      </c>
      <c r="J6" s="279">
        <v>47.617463414634152</v>
      </c>
      <c r="K6" s="279">
        <v>6.3460000000000001</v>
      </c>
    </row>
    <row r="7" spans="1:11" ht="15" x14ac:dyDescent="0.25">
      <c r="A7" s="23">
        <f t="shared" si="0"/>
        <v>1965</v>
      </c>
      <c r="B7" s="34">
        <v>56.767365853658539</v>
      </c>
      <c r="C7" s="34">
        <v>5.8150000000000004</v>
      </c>
      <c r="D7" s="279">
        <v>55.385825893779717</v>
      </c>
      <c r="E7" s="279">
        <v>5.0497416313612549</v>
      </c>
      <c r="F7" s="279">
        <v>57.983080623139493</v>
      </c>
      <c r="G7" s="279">
        <v>5.8682518784398319</v>
      </c>
      <c r="H7" s="279">
        <v>65.668682926829277</v>
      </c>
      <c r="I7" s="278">
        <v>3.0579999999999998</v>
      </c>
      <c r="J7" s="279">
        <v>49.566731707317082</v>
      </c>
      <c r="K7" s="279">
        <v>6.3959999999999999</v>
      </c>
    </row>
    <row r="8" spans="1:11" ht="15" x14ac:dyDescent="0.25">
      <c r="A8" s="23">
        <f t="shared" si="0"/>
        <v>1966</v>
      </c>
      <c r="B8" s="34">
        <v>57.265682926829278</v>
      </c>
      <c r="C8" s="34">
        <v>5.6580000000000004</v>
      </c>
      <c r="D8" s="279">
        <v>56.124477605701912</v>
      </c>
      <c r="E8" s="279">
        <v>4.9966746743501549</v>
      </c>
      <c r="F8" s="279">
        <v>58.407158107005138</v>
      </c>
      <c r="G8" s="279">
        <v>5.7939753589103571</v>
      </c>
      <c r="H8" s="279">
        <v>65.782243902439049</v>
      </c>
      <c r="I8" s="278">
        <v>3.0510000000000002</v>
      </c>
      <c r="J8" s="279">
        <v>51.706146341463423</v>
      </c>
      <c r="K8" s="279">
        <v>6.375</v>
      </c>
    </row>
    <row r="9" spans="1:11" ht="15" x14ac:dyDescent="0.25">
      <c r="A9" s="23">
        <f t="shared" si="0"/>
        <v>1967</v>
      </c>
      <c r="B9" s="34">
        <v>57.7579268292683</v>
      </c>
      <c r="C9" s="34">
        <v>5.4909999999999997</v>
      </c>
      <c r="D9" s="279">
        <v>56.836767301562865</v>
      </c>
      <c r="E9" s="279">
        <v>4.9739214619010763</v>
      </c>
      <c r="F9" s="279">
        <v>58.830641577208269</v>
      </c>
      <c r="G9" s="279">
        <v>5.7093719625591977</v>
      </c>
      <c r="H9" s="279">
        <v>65.930024390243915</v>
      </c>
      <c r="I9" s="278">
        <v>3.048</v>
      </c>
      <c r="J9" s="279">
        <v>53.849804878048786</v>
      </c>
      <c r="K9" s="279">
        <v>6.2859999999999996</v>
      </c>
    </row>
    <row r="10" spans="1:11" ht="15" x14ac:dyDescent="0.25">
      <c r="A10" s="23">
        <f t="shared" si="0"/>
        <v>1968</v>
      </c>
      <c r="B10" s="34">
        <v>58.24068292682928</v>
      </c>
      <c r="C10" s="34">
        <v>5.3259999999999996</v>
      </c>
      <c r="D10" s="279">
        <v>57.441998716795553</v>
      </c>
      <c r="E10" s="279">
        <v>4.91992152267024</v>
      </c>
      <c r="F10" s="279">
        <v>59.256614169710254</v>
      </c>
      <c r="G10" s="279">
        <v>5.6181627989077993</v>
      </c>
      <c r="H10" s="279">
        <v>66.113487804878048</v>
      </c>
      <c r="I10" s="278">
        <v>3.0489999999999999</v>
      </c>
      <c r="J10" s="279">
        <v>55.839560975609764</v>
      </c>
      <c r="K10" s="279">
        <v>6.133</v>
      </c>
    </row>
    <row r="11" spans="1:11" ht="15" x14ac:dyDescent="0.25">
      <c r="A11" s="23">
        <f t="shared" si="0"/>
        <v>1969</v>
      </c>
      <c r="B11" s="34">
        <v>58.708024390243907</v>
      </c>
      <c r="C11" s="34">
        <v>5.1680000000000001</v>
      </c>
      <c r="D11" s="279">
        <v>58.055657385294225</v>
      </c>
      <c r="E11" s="279">
        <v>4.8494504631426505</v>
      </c>
      <c r="F11" s="279">
        <v>59.686775888390635</v>
      </c>
      <c r="G11" s="279">
        <v>5.5214557860018827</v>
      </c>
      <c r="H11" s="279">
        <v>66.335097560975626</v>
      </c>
      <c r="I11" s="278">
        <v>3.056</v>
      </c>
      <c r="J11" s="279">
        <v>57.594000000000008</v>
      </c>
      <c r="K11" s="279">
        <v>5.92</v>
      </c>
    </row>
    <row r="12" spans="1:11" ht="15" x14ac:dyDescent="0.25">
      <c r="A12" s="23">
        <f t="shared" si="0"/>
        <v>1970</v>
      </c>
      <c r="B12" s="34">
        <v>59.150585365853665</v>
      </c>
      <c r="C12" s="34">
        <v>5.024</v>
      </c>
      <c r="D12" s="279">
        <v>58.647313185668395</v>
      </c>
      <c r="E12" s="279">
        <v>4.7703232626646619</v>
      </c>
      <c r="F12" s="279">
        <v>60.118533426225056</v>
      </c>
      <c r="G12" s="279">
        <v>5.4218067547208584</v>
      </c>
      <c r="H12" s="279">
        <v>66.590829268292694</v>
      </c>
      <c r="I12" s="278">
        <v>3.073</v>
      </c>
      <c r="J12" s="279">
        <v>59.071000000000005</v>
      </c>
      <c r="K12" s="279">
        <v>5.6479999999999997</v>
      </c>
    </row>
    <row r="13" spans="1:11" ht="15" x14ac:dyDescent="0.25">
      <c r="A13" s="23">
        <f t="shared" si="0"/>
        <v>1971</v>
      </c>
      <c r="B13" s="34">
        <v>59.558000000000007</v>
      </c>
      <c r="C13" s="34">
        <v>4.8959999999999999</v>
      </c>
      <c r="D13" s="279">
        <v>59.173368303591673</v>
      </c>
      <c r="E13" s="279">
        <v>4.6615757648245113</v>
      </c>
      <c r="F13" s="279">
        <v>60.547636445914705</v>
      </c>
      <c r="G13" s="279">
        <v>5.3180322744769981</v>
      </c>
      <c r="H13" s="279">
        <v>66.873121951219517</v>
      </c>
      <c r="I13" s="278">
        <v>3.1040000000000001</v>
      </c>
      <c r="J13" s="279">
        <v>60.285243902439028</v>
      </c>
      <c r="K13" s="279">
        <v>5.3220000000000001</v>
      </c>
    </row>
    <row r="14" spans="1:11" ht="15" x14ac:dyDescent="0.25">
      <c r="A14" s="23">
        <f t="shared" si="0"/>
        <v>1972</v>
      </c>
      <c r="B14" s="34">
        <v>59.924804878048789</v>
      </c>
      <c r="C14" s="34">
        <v>4.782</v>
      </c>
      <c r="D14" s="279">
        <v>59.658695288653959</v>
      </c>
      <c r="E14" s="279">
        <v>4.5325206573792745</v>
      </c>
      <c r="F14" s="279">
        <v>60.967975368040989</v>
      </c>
      <c r="G14" s="279">
        <v>5.2110660025197593</v>
      </c>
      <c r="H14" s="279">
        <v>67.167951219512204</v>
      </c>
      <c r="I14" s="278">
        <v>3.1480000000000001</v>
      </c>
      <c r="J14" s="279">
        <v>61.323658536585377</v>
      </c>
      <c r="K14" s="279">
        <v>4.9560000000000004</v>
      </c>
    </row>
    <row r="15" spans="1:11" ht="15" x14ac:dyDescent="0.25">
      <c r="A15" s="23">
        <f t="shared" si="0"/>
        <v>1973</v>
      </c>
      <c r="B15" s="34">
        <v>60.251512195121961</v>
      </c>
      <c r="C15" s="34">
        <v>4.6790000000000003</v>
      </c>
      <c r="D15" s="279">
        <v>60.10516176400224</v>
      </c>
      <c r="E15" s="279">
        <v>4.4049054262528369</v>
      </c>
      <c r="F15" s="279">
        <v>61.375712181815651</v>
      </c>
      <c r="G15" s="279">
        <v>5.1013496328716164</v>
      </c>
      <c r="H15" s="279">
        <v>67.465317073170738</v>
      </c>
      <c r="I15" s="278">
        <v>3.2029999999999998</v>
      </c>
      <c r="J15" s="279">
        <v>62.258317073170737</v>
      </c>
      <c r="K15" s="279">
        <v>4.57</v>
      </c>
    </row>
    <row r="16" spans="1:11" ht="15" x14ac:dyDescent="0.25">
      <c r="A16" s="23">
        <f t="shared" si="0"/>
        <v>1974</v>
      </c>
      <c r="B16" s="34">
        <v>60.541097560975615</v>
      </c>
      <c r="C16" s="34">
        <v>4.585</v>
      </c>
      <c r="D16" s="279">
        <v>60.596991205798702</v>
      </c>
      <c r="E16" s="279">
        <v>4.284597666873017</v>
      </c>
      <c r="F16" s="279">
        <v>61.769810219172037</v>
      </c>
      <c r="G16" s="279">
        <v>4.9899128269651749</v>
      </c>
      <c r="H16" s="279">
        <v>67.758658536585372</v>
      </c>
      <c r="I16" s="278">
        <v>3.2639999999999998</v>
      </c>
      <c r="J16" s="279">
        <v>63.109487804878064</v>
      </c>
      <c r="K16" s="279">
        <v>4.181</v>
      </c>
    </row>
    <row r="17" spans="1:11" ht="15" x14ac:dyDescent="0.25">
      <c r="A17" s="23">
        <f t="shared" si="0"/>
        <v>1975</v>
      </c>
      <c r="B17" s="34">
        <v>60.800512195121961</v>
      </c>
      <c r="C17" s="34">
        <v>4.4989999999999997</v>
      </c>
      <c r="D17" s="279">
        <v>61.038502102849598</v>
      </c>
      <c r="E17" s="279">
        <v>4.1547050721626828</v>
      </c>
      <c r="F17" s="279">
        <v>62.15138802109491</v>
      </c>
      <c r="G17" s="279">
        <v>4.8769037655775342</v>
      </c>
      <c r="H17" s="279">
        <v>68.047951219512214</v>
      </c>
      <c r="I17" s="278">
        <v>3.3210000000000002</v>
      </c>
      <c r="J17" s="279">
        <v>63.890048780487817</v>
      </c>
      <c r="K17" s="279">
        <v>3.8090000000000002</v>
      </c>
    </row>
    <row r="18" spans="1:11" ht="15" x14ac:dyDescent="0.25">
      <c r="A18" s="23">
        <f t="shared" si="0"/>
        <v>1976</v>
      </c>
      <c r="B18" s="34">
        <v>61.039121951219521</v>
      </c>
      <c r="C18" s="34">
        <v>4.4180000000000001</v>
      </c>
      <c r="D18" s="279">
        <v>61.45510669131211</v>
      </c>
      <c r="E18" s="279">
        <v>4.0407333594822195</v>
      </c>
      <c r="F18" s="279">
        <v>62.524377199140268</v>
      </c>
      <c r="G18" s="279">
        <v>4.7629923564525507</v>
      </c>
      <c r="H18" s="279">
        <v>68.336707317073191</v>
      </c>
      <c r="I18" s="278">
        <v>3.3660000000000001</v>
      </c>
      <c r="J18" s="279">
        <v>64.606463414634149</v>
      </c>
      <c r="K18" s="279">
        <v>3.472</v>
      </c>
    </row>
    <row r="19" spans="1:11" ht="15" x14ac:dyDescent="0.25">
      <c r="A19" s="23">
        <f t="shared" si="0"/>
        <v>1977</v>
      </c>
      <c r="B19" s="34">
        <v>61.270829268292687</v>
      </c>
      <c r="C19" s="34">
        <v>4.3390000000000004</v>
      </c>
      <c r="D19" s="279">
        <v>61.872696794375344</v>
      </c>
      <c r="E19" s="279">
        <v>3.9396729499767273</v>
      </c>
      <c r="F19" s="279">
        <v>62.893507495649956</v>
      </c>
      <c r="G19" s="279">
        <v>4.6493952262631861</v>
      </c>
      <c r="H19" s="279">
        <v>68.629439024390251</v>
      </c>
      <c r="I19" s="278">
        <v>3.391</v>
      </c>
      <c r="J19" s="279">
        <v>65.254439024390251</v>
      </c>
      <c r="K19" s="279">
        <v>3.18</v>
      </c>
    </row>
    <row r="20" spans="1:11" ht="15" x14ac:dyDescent="0.25">
      <c r="A20" s="23">
        <f t="shared" si="0"/>
        <v>1978</v>
      </c>
      <c r="B20" s="34">
        <v>61.506463414634162</v>
      </c>
      <c r="C20" s="34">
        <v>4.2560000000000002</v>
      </c>
      <c r="D20" s="279">
        <v>62.228363965256811</v>
      </c>
      <c r="E20" s="279">
        <v>3.8482334413627473</v>
      </c>
      <c r="F20" s="279">
        <v>63.262332548911729</v>
      </c>
      <c r="G20" s="279">
        <v>4.5354835568495666</v>
      </c>
      <c r="H20" s="279">
        <v>68.92663414634147</v>
      </c>
      <c r="I20" s="278">
        <v>3.391</v>
      </c>
      <c r="J20" s="279">
        <v>65.836121951219511</v>
      </c>
      <c r="K20" s="279">
        <v>2.9380000000000002</v>
      </c>
    </row>
    <row r="21" spans="1:11" ht="15" x14ac:dyDescent="0.25">
      <c r="A21" s="23">
        <f t="shared" si="0"/>
        <v>1979</v>
      </c>
      <c r="B21" s="34">
        <v>61.754975609756102</v>
      </c>
      <c r="C21" s="34">
        <v>4.1689999999999996</v>
      </c>
      <c r="D21" s="279">
        <v>62.584729993068187</v>
      </c>
      <c r="E21" s="279">
        <v>3.7804995932596248</v>
      </c>
      <c r="F21" s="279">
        <v>63.632512426523306</v>
      </c>
      <c r="G21" s="279">
        <v>4.4226422336298796</v>
      </c>
      <c r="H21" s="279">
        <v>69.224317073170738</v>
      </c>
      <c r="I21" s="278">
        <v>3.3679999999999999</v>
      </c>
      <c r="J21" s="279">
        <v>66.358585365853671</v>
      </c>
      <c r="K21" s="279">
        <v>2.7530000000000001</v>
      </c>
    </row>
    <row r="22" spans="1:11" ht="15" x14ac:dyDescent="0.25">
      <c r="A22" s="23">
        <f t="shared" si="0"/>
        <v>1980</v>
      </c>
      <c r="B22" s="34">
        <v>62.020292682926843</v>
      </c>
      <c r="C22" s="34">
        <v>4.0730000000000004</v>
      </c>
      <c r="D22" s="279">
        <v>62.86580021084805</v>
      </c>
      <c r="E22" s="279">
        <v>3.7220389112674761</v>
      </c>
      <c r="F22" s="279">
        <v>64.003454350964418</v>
      </c>
      <c r="G22" s="279">
        <v>4.3104751745377481</v>
      </c>
      <c r="H22" s="279">
        <v>69.514487804878058</v>
      </c>
      <c r="I22" s="278">
        <v>3.3250000000000002</v>
      </c>
      <c r="J22" s="279">
        <v>66.826951219512196</v>
      </c>
      <c r="K22" s="279">
        <v>2.63</v>
      </c>
    </row>
    <row r="23" spans="1:11" ht="15" x14ac:dyDescent="0.25">
      <c r="A23" s="23">
        <f t="shared" si="0"/>
        <v>1981</v>
      </c>
      <c r="B23" s="34">
        <v>62.304365853658545</v>
      </c>
      <c r="C23" s="34">
        <v>3.9660000000000002</v>
      </c>
      <c r="D23" s="279">
        <v>63.200694067925681</v>
      </c>
      <c r="E23" s="279">
        <v>3.6657637186544729</v>
      </c>
      <c r="F23" s="279">
        <v>64.372969754784378</v>
      </c>
      <c r="G23" s="279">
        <v>4.1991914760101867</v>
      </c>
      <c r="H23" s="279">
        <v>69.786658536585378</v>
      </c>
      <c r="I23" s="278">
        <v>3.27</v>
      </c>
      <c r="J23" s="279">
        <v>67.242804878048801</v>
      </c>
      <c r="K23" s="279">
        <v>2.57</v>
      </c>
    </row>
    <row r="24" spans="1:11" ht="15" x14ac:dyDescent="0.25">
      <c r="A24" s="23">
        <f t="shared" si="0"/>
        <v>1982</v>
      </c>
      <c r="B24" s="34">
        <v>62.602243902439028</v>
      </c>
      <c r="C24" s="34">
        <v>3.8479999999999999</v>
      </c>
      <c r="D24" s="279">
        <v>63.519297984757706</v>
      </c>
      <c r="E24" s="279">
        <v>3.6362896187927727</v>
      </c>
      <c r="F24" s="279">
        <v>64.739846354378713</v>
      </c>
      <c r="G24" s="279">
        <v>4.0883502180955702</v>
      </c>
      <c r="H24" s="279">
        <v>70.035317073170745</v>
      </c>
      <c r="I24" s="278">
        <v>3.2130000000000001</v>
      </c>
      <c r="J24" s="279">
        <v>67.608219512195134</v>
      </c>
      <c r="K24" s="279">
        <v>2.56</v>
      </c>
    </row>
    <row r="25" spans="1:11" ht="15" x14ac:dyDescent="0.25">
      <c r="A25" s="23">
        <f t="shared" si="0"/>
        <v>1983</v>
      </c>
      <c r="B25" s="34">
        <v>62.911463414634156</v>
      </c>
      <c r="C25" s="34">
        <v>3.7210000000000001</v>
      </c>
      <c r="D25" s="279">
        <v>63.760132893158968</v>
      </c>
      <c r="E25" s="279">
        <v>3.6029484097378131</v>
      </c>
      <c r="F25" s="279">
        <v>65.097992116152668</v>
      </c>
      <c r="G25" s="279">
        <v>3.9784426090744236</v>
      </c>
      <c r="H25" s="279">
        <v>70.257000000000005</v>
      </c>
      <c r="I25" s="278">
        <v>3.1629999999999998</v>
      </c>
      <c r="J25" s="279">
        <v>67.926731707317074</v>
      </c>
      <c r="K25" s="279">
        <v>2.5819999999999999</v>
      </c>
    </row>
    <row r="26" spans="1:11" ht="15" x14ac:dyDescent="0.25">
      <c r="A26" s="23">
        <f t="shared" si="0"/>
        <v>1984</v>
      </c>
      <c r="B26" s="34">
        <v>63.232073170731717</v>
      </c>
      <c r="C26" s="34">
        <v>3.5870000000000002</v>
      </c>
      <c r="D26" s="279">
        <v>64.018093191990076</v>
      </c>
      <c r="E26" s="279">
        <v>3.5715213348883088</v>
      </c>
      <c r="F26" s="279">
        <v>65.451879590183452</v>
      </c>
      <c r="G26" s="279">
        <v>3.8701914961281325</v>
      </c>
      <c r="H26" s="279">
        <v>70.45419512195123</v>
      </c>
      <c r="I26" s="278">
        <v>3.1230000000000002</v>
      </c>
      <c r="J26" s="279">
        <v>68.206365853658554</v>
      </c>
      <c r="K26" s="279">
        <v>2.6230000000000002</v>
      </c>
    </row>
    <row r="27" spans="1:11" ht="15" x14ac:dyDescent="0.25">
      <c r="A27" s="23">
        <f t="shared" si="0"/>
        <v>1985</v>
      </c>
      <c r="B27" s="34">
        <v>63.562560975609756</v>
      </c>
      <c r="C27" s="34">
        <v>3.4489999999999998</v>
      </c>
      <c r="D27" s="279">
        <v>64.268337409086683</v>
      </c>
      <c r="E27" s="279">
        <v>3.5421414618253881</v>
      </c>
      <c r="F27" s="279">
        <v>65.800288878858339</v>
      </c>
      <c r="G27" s="279">
        <v>3.7634843507687417</v>
      </c>
      <c r="H27" s="279">
        <v>70.631390243902445</v>
      </c>
      <c r="I27" s="278">
        <v>3.093</v>
      </c>
      <c r="J27" s="279">
        <v>68.451073170731718</v>
      </c>
      <c r="K27" s="279">
        <v>2.661</v>
      </c>
    </row>
    <row r="28" spans="1:11" ht="15" x14ac:dyDescent="0.25">
      <c r="A28" s="23">
        <f t="shared" si="0"/>
        <v>1986</v>
      </c>
      <c r="B28" s="34">
        <v>63.900463414634146</v>
      </c>
      <c r="C28" s="34">
        <v>3.3079999999999998</v>
      </c>
      <c r="D28" s="279">
        <v>64.564328130651518</v>
      </c>
      <c r="E28" s="279">
        <v>3.5050373998195643</v>
      </c>
      <c r="F28" s="279">
        <v>66.143298579181291</v>
      </c>
      <c r="G28" s="279">
        <v>3.660343395288169</v>
      </c>
      <c r="H28" s="279">
        <v>70.799073170731717</v>
      </c>
      <c r="I28" s="278">
        <v>3.073</v>
      </c>
      <c r="J28" s="279">
        <v>68.664804878048798</v>
      </c>
      <c r="K28" s="279">
        <v>2.6749999999999998</v>
      </c>
    </row>
    <row r="29" spans="1:11" ht="15" x14ac:dyDescent="0.25">
      <c r="A29" s="23">
        <f t="shared" si="0"/>
        <v>1987</v>
      </c>
      <c r="B29" s="34">
        <v>64.245829268292681</v>
      </c>
      <c r="C29" s="34">
        <v>3.17</v>
      </c>
      <c r="D29" s="279">
        <v>64.815683987476689</v>
      </c>
      <c r="E29" s="279">
        <v>3.4607444526770172</v>
      </c>
      <c r="F29" s="279">
        <v>66.48430444526835</v>
      </c>
      <c r="G29" s="279">
        <v>3.5608914184006113</v>
      </c>
      <c r="H29" s="279">
        <v>70.967756097560979</v>
      </c>
      <c r="I29" s="278">
        <v>3.056</v>
      </c>
      <c r="J29" s="279">
        <v>68.850926829268303</v>
      </c>
      <c r="K29" s="279">
        <v>2.6539999999999999</v>
      </c>
    </row>
    <row r="30" spans="1:11" ht="15" x14ac:dyDescent="0.25">
      <c r="A30" s="23">
        <f t="shared" si="0"/>
        <v>1988</v>
      </c>
      <c r="B30" s="34">
        <v>64.598219512195129</v>
      </c>
      <c r="C30" s="34">
        <v>3.0390000000000001</v>
      </c>
      <c r="D30" s="279">
        <v>65.021309157582195</v>
      </c>
      <c r="E30" s="279">
        <v>3.4054468054029274</v>
      </c>
      <c r="F30" s="279">
        <v>66.822498246265766</v>
      </c>
      <c r="G30" s="279">
        <v>3.4658412302300787</v>
      </c>
      <c r="H30" s="279">
        <v>71.145902439024411</v>
      </c>
      <c r="I30" s="278">
        <v>3.0369999999999999</v>
      </c>
      <c r="J30" s="279">
        <v>69.016414634146358</v>
      </c>
      <c r="K30" s="279">
        <v>2.593</v>
      </c>
    </row>
    <row r="31" spans="1:11" ht="15" x14ac:dyDescent="0.25">
      <c r="A31" s="23">
        <f t="shared" si="0"/>
        <v>1989</v>
      </c>
      <c r="B31" s="34">
        <v>64.961195121951235</v>
      </c>
      <c r="C31" s="34">
        <v>2.9169999999999998</v>
      </c>
      <c r="D31" s="279">
        <v>65.240467444232863</v>
      </c>
      <c r="E31" s="279">
        <v>3.3327139377657033</v>
      </c>
      <c r="F31" s="279">
        <v>67.163665664425224</v>
      </c>
      <c r="G31" s="279">
        <v>3.3760966577716602</v>
      </c>
      <c r="H31" s="279">
        <v>71.337536585365868</v>
      </c>
      <c r="I31" s="278">
        <v>3.016</v>
      </c>
      <c r="J31" s="279">
        <v>69.171268292682939</v>
      </c>
      <c r="K31" s="279">
        <v>2.4889999999999999</v>
      </c>
    </row>
    <row r="32" spans="1:11" ht="15" x14ac:dyDescent="0.25">
      <c r="A32" s="23">
        <f t="shared" si="0"/>
        <v>1990</v>
      </c>
      <c r="B32" s="34">
        <v>65.340317073170738</v>
      </c>
      <c r="C32" s="34">
        <v>2.8090000000000002</v>
      </c>
      <c r="D32" s="279">
        <v>65.434316335452593</v>
      </c>
      <c r="E32" s="279">
        <v>3.2588112162815812</v>
      </c>
      <c r="F32" s="279">
        <v>67.511063104291196</v>
      </c>
      <c r="G32" s="279">
        <v>3.2914891809284708</v>
      </c>
      <c r="H32" s="279">
        <v>71.543658536585369</v>
      </c>
      <c r="I32" s="278">
        <v>2.9889999999999999</v>
      </c>
      <c r="J32" s="279">
        <v>69.321487804878046</v>
      </c>
      <c r="K32" s="279">
        <v>2.35</v>
      </c>
    </row>
    <row r="33" spans="1:11" ht="15" x14ac:dyDescent="0.25">
      <c r="A33" s="23">
        <f t="shared" si="0"/>
        <v>1991</v>
      </c>
      <c r="B33" s="34">
        <v>65.742682926829275</v>
      </c>
      <c r="C33" s="34">
        <v>2.7170000000000001</v>
      </c>
      <c r="D33" s="279">
        <v>65.623915180621125</v>
      </c>
      <c r="E33" s="279">
        <v>3.1683700461329001</v>
      </c>
      <c r="F33" s="279">
        <v>67.869556257662722</v>
      </c>
      <c r="G33" s="279">
        <v>3.2122851155360652</v>
      </c>
      <c r="H33" s="279">
        <v>71.763292682926846</v>
      </c>
      <c r="I33" s="278">
        <v>2.9540000000000002</v>
      </c>
      <c r="J33" s="279">
        <v>69.473073170731723</v>
      </c>
      <c r="K33" s="279">
        <v>2.1869999999999998</v>
      </c>
    </row>
    <row r="34" spans="1:11" ht="15" x14ac:dyDescent="0.25">
      <c r="A34" s="23">
        <f t="shared" si="0"/>
        <v>1992</v>
      </c>
      <c r="B34" s="34">
        <v>66.171804878048789</v>
      </c>
      <c r="C34" s="34">
        <v>2.6429999999999998</v>
      </c>
      <c r="D34" s="279">
        <v>65.78967887668945</v>
      </c>
      <c r="E34" s="279">
        <v>3.0813271464480305</v>
      </c>
      <c r="F34" s="279">
        <v>68.241339679779955</v>
      </c>
      <c r="G34" s="279">
        <v>3.1379502886986685</v>
      </c>
      <c r="H34" s="279">
        <v>71.988951219512202</v>
      </c>
      <c r="I34" s="278">
        <v>2.9129999999999998</v>
      </c>
      <c r="J34" s="279">
        <v>69.629121951219517</v>
      </c>
      <c r="K34" s="279">
        <v>2.0209999999999999</v>
      </c>
    </row>
    <row r="35" spans="1:11" ht="15" x14ac:dyDescent="0.25">
      <c r="A35" s="23">
        <f t="shared" si="0"/>
        <v>1993</v>
      </c>
      <c r="B35" s="34">
        <v>66.627682926829266</v>
      </c>
      <c r="C35" s="34">
        <v>2.5830000000000002</v>
      </c>
      <c r="D35" s="279">
        <v>65.91708380374628</v>
      </c>
      <c r="E35" s="279">
        <v>2.9939197039998082</v>
      </c>
      <c r="F35" s="279">
        <v>68.622885743673066</v>
      </c>
      <c r="G35" s="279">
        <v>3.0679200043636716</v>
      </c>
      <c r="H35" s="279">
        <v>72.21565853658538</v>
      </c>
      <c r="I35" s="278">
        <v>2.8660000000000001</v>
      </c>
      <c r="J35" s="279">
        <v>69.798219512195132</v>
      </c>
      <c r="K35" s="279">
        <v>1.8680000000000001</v>
      </c>
    </row>
    <row r="36" spans="1:11" ht="15" x14ac:dyDescent="0.25">
      <c r="A36" s="23">
        <f t="shared" si="0"/>
        <v>1994</v>
      </c>
      <c r="B36" s="34">
        <v>67.106829268292699</v>
      </c>
      <c r="C36" s="34">
        <v>2.5369999999999999</v>
      </c>
      <c r="D36" s="279">
        <v>66.127375306093867</v>
      </c>
      <c r="E36" s="279">
        <v>2.9228003993074614</v>
      </c>
      <c r="F36" s="279">
        <v>69.014541044526212</v>
      </c>
      <c r="G36" s="279">
        <v>3.0011595837412379</v>
      </c>
      <c r="H36" s="279">
        <v>72.441390243902447</v>
      </c>
      <c r="I36" s="278">
        <v>2.8149999999999999</v>
      </c>
      <c r="J36" s="279">
        <v>69.986951219512207</v>
      </c>
      <c r="K36" s="279">
        <v>1.7390000000000001</v>
      </c>
    </row>
    <row r="37" spans="1:11" ht="15" x14ac:dyDescent="0.25">
      <c r="A37" s="23">
        <f t="shared" si="0"/>
        <v>1995</v>
      </c>
      <c r="B37" s="34">
        <v>67.603195121951217</v>
      </c>
      <c r="C37" s="34">
        <v>2.5019999999999998</v>
      </c>
      <c r="D37" s="279">
        <v>66.325950472031479</v>
      </c>
      <c r="E37" s="279">
        <v>2.8563037051002778</v>
      </c>
      <c r="F37" s="279">
        <v>69.410927884978634</v>
      </c>
      <c r="G37" s="279">
        <v>2.9373224631854438</v>
      </c>
      <c r="H37" s="279">
        <v>72.665121951219518</v>
      </c>
      <c r="I37" s="278">
        <v>2.762</v>
      </c>
      <c r="J37" s="279">
        <v>70.210463414634148</v>
      </c>
      <c r="K37" s="279">
        <v>1.639</v>
      </c>
    </row>
    <row r="38" spans="1:11" ht="15" x14ac:dyDescent="0.25">
      <c r="A38" s="23">
        <f t="shared" si="0"/>
        <v>1996</v>
      </c>
      <c r="B38" s="34">
        <v>68.109731707317081</v>
      </c>
      <c r="C38" s="34">
        <v>2.4740000000000002</v>
      </c>
      <c r="D38" s="279">
        <v>66.615176642128986</v>
      </c>
      <c r="E38" s="279">
        <v>2.8035475749842407</v>
      </c>
      <c r="F38" s="279">
        <v>69.807006827631625</v>
      </c>
      <c r="G38" s="279">
        <v>2.8757062280001815</v>
      </c>
      <c r="H38" s="279">
        <v>72.887341463414643</v>
      </c>
      <c r="I38" s="278">
        <v>2.7109999999999999</v>
      </c>
      <c r="J38" s="279">
        <v>70.481390243902453</v>
      </c>
      <c r="K38" s="279">
        <v>1.571</v>
      </c>
    </row>
    <row r="39" spans="1:11" ht="15" x14ac:dyDescent="0.25">
      <c r="A39" s="23">
        <f t="shared" si="0"/>
        <v>1997</v>
      </c>
      <c r="B39" s="34">
        <v>68.616390243902444</v>
      </c>
      <c r="C39" s="34">
        <v>2.4510000000000001</v>
      </c>
      <c r="D39" s="279">
        <v>66.91332879286638</v>
      </c>
      <c r="E39" s="279">
        <v>2.7565745097436252</v>
      </c>
      <c r="F39" s="279">
        <v>70.197119756749146</v>
      </c>
      <c r="G39" s="279">
        <v>2.8155366675144666</v>
      </c>
      <c r="H39" s="279">
        <v>73.108048780487806</v>
      </c>
      <c r="I39" s="278">
        <v>2.6640000000000001</v>
      </c>
      <c r="J39" s="279">
        <v>70.800268292682944</v>
      </c>
      <c r="K39" s="279">
        <v>1.5269999999999999</v>
      </c>
    </row>
    <row r="40" spans="1:11" ht="15" x14ac:dyDescent="0.25">
      <c r="A40" s="23">
        <f t="shared" si="0"/>
        <v>1998</v>
      </c>
      <c r="B40" s="34">
        <v>69.113097560975618</v>
      </c>
      <c r="C40" s="34">
        <v>2.427</v>
      </c>
      <c r="D40" s="279">
        <v>67.173119646806981</v>
      </c>
      <c r="E40" s="279">
        <v>2.7209920972752411</v>
      </c>
      <c r="F40" s="279">
        <v>70.57315467428451</v>
      </c>
      <c r="G40" s="279">
        <v>2.7569195407322655</v>
      </c>
      <c r="H40" s="279">
        <v>73.327682926829283</v>
      </c>
      <c r="I40" s="278">
        <v>2.6230000000000002</v>
      </c>
      <c r="J40" s="279">
        <v>71.164073170731712</v>
      </c>
      <c r="K40" s="279">
        <v>1.5029999999999999</v>
      </c>
    </row>
    <row r="41" spans="1:11" ht="15" x14ac:dyDescent="0.25">
      <c r="A41" s="23">
        <f t="shared" si="0"/>
        <v>1999</v>
      </c>
      <c r="B41" s="34">
        <v>69.591292682926834</v>
      </c>
      <c r="C41" s="34">
        <v>2.399</v>
      </c>
      <c r="D41" s="279">
        <v>67.407277143230473</v>
      </c>
      <c r="E41" s="279">
        <v>2.68876551912801</v>
      </c>
      <c r="F41" s="279">
        <v>70.934079544824257</v>
      </c>
      <c r="G41" s="279">
        <v>2.6985330070995901</v>
      </c>
      <c r="H41" s="279">
        <v>73.544268292682929</v>
      </c>
      <c r="I41" s="278">
        <v>2.589</v>
      </c>
      <c r="J41" s="279">
        <v>71.566243902439027</v>
      </c>
      <c r="K41" s="279">
        <v>1.494</v>
      </c>
    </row>
    <row r="42" spans="1:11" ht="15" x14ac:dyDescent="0.25">
      <c r="A42" s="23">
        <f t="shared" si="0"/>
        <v>2000</v>
      </c>
      <c r="B42" s="34">
        <f>'Exp de Vida Fecundidade - IBGE'!B3</f>
        <v>69.825672146897105</v>
      </c>
      <c r="C42" s="34">
        <f>'Exp de Vida Fecundidade - IBGE'!E3</f>
        <v>2.3857442937841484</v>
      </c>
      <c r="D42" s="279">
        <v>67.684931242469034</v>
      </c>
      <c r="E42" s="279">
        <v>2.6681845292996584</v>
      </c>
      <c r="F42" s="279">
        <v>71.276075816521711</v>
      </c>
      <c r="G42" s="279">
        <v>2.6410901134984544</v>
      </c>
      <c r="H42" s="279">
        <v>73.755804878048792</v>
      </c>
      <c r="I42" s="278">
        <v>2.5609999999999999</v>
      </c>
      <c r="J42" s="279">
        <v>71.995585365853671</v>
      </c>
      <c r="K42" s="279">
        <v>1.4970000000000001</v>
      </c>
    </row>
    <row r="43" spans="1:11" ht="15" x14ac:dyDescent="0.25">
      <c r="A43" s="23">
        <f t="shared" si="0"/>
        <v>2001</v>
      </c>
      <c r="B43" s="34">
        <f>'Exp de Vida Fecundidade - IBGE'!B4</f>
        <v>70.283509012311455</v>
      </c>
      <c r="C43" s="34">
        <f>'Exp de Vida Fecundidade - IBGE'!E4</f>
        <v>2.3189288723147907</v>
      </c>
      <c r="D43" s="279">
        <v>67.982431127110715</v>
      </c>
      <c r="E43" s="279">
        <v>2.6396829028799114</v>
      </c>
      <c r="F43" s="279">
        <v>71.598479560738909</v>
      </c>
      <c r="G43" s="279">
        <v>2.5842897781151803</v>
      </c>
      <c r="H43" s="279">
        <v>73.960317073170742</v>
      </c>
      <c r="I43" s="278">
        <v>2.5369999999999999</v>
      </c>
      <c r="J43" s="279">
        <v>72.436902439024408</v>
      </c>
      <c r="K43" s="279">
        <v>1.508</v>
      </c>
    </row>
    <row r="44" spans="1:11" ht="15" x14ac:dyDescent="0.25">
      <c r="A44" s="23">
        <f t="shared" si="0"/>
        <v>2002</v>
      </c>
      <c r="B44" s="34">
        <f>'Exp de Vida Fecundidade - IBGE'!B5</f>
        <v>70.726992342104026</v>
      </c>
      <c r="C44" s="34">
        <f>'Exp de Vida Fecundidade - IBGE'!E5</f>
        <v>2.2559396802908767</v>
      </c>
      <c r="D44" s="279">
        <v>68.249094821595648</v>
      </c>
      <c r="E44" s="279">
        <v>2.6198490192676789</v>
      </c>
      <c r="F44" s="279">
        <v>71.904514555502431</v>
      </c>
      <c r="G44" s="279">
        <v>2.5282779939484827</v>
      </c>
      <c r="H44" s="279">
        <v>74.15578048780489</v>
      </c>
      <c r="I44" s="278">
        <v>2.516</v>
      </c>
      <c r="J44" s="279">
        <v>72.873000000000005</v>
      </c>
      <c r="K44" s="279">
        <v>1.524</v>
      </c>
    </row>
    <row r="45" spans="1:11" ht="15" x14ac:dyDescent="0.25">
      <c r="A45" s="23">
        <f t="shared" si="0"/>
        <v>2003</v>
      </c>
      <c r="B45" s="34">
        <f>'Exp de Vida Fecundidade - IBGE'!B6</f>
        <v>71.158393665695002</v>
      </c>
      <c r="C45" s="34">
        <f>'Exp de Vida Fecundidade - IBGE'!E6</f>
        <v>2.1963735544698779</v>
      </c>
      <c r="D45" s="279">
        <v>68.52261610810676</v>
      </c>
      <c r="E45" s="279">
        <v>2.603576602839504</v>
      </c>
      <c r="F45" s="279">
        <v>72.195223602133169</v>
      </c>
      <c r="G45" s="279">
        <v>2.4743531296713028</v>
      </c>
      <c r="H45" s="279">
        <v>74.34126829268294</v>
      </c>
      <c r="I45" s="278">
        <v>2.4950000000000001</v>
      </c>
      <c r="J45" s="279">
        <v>73.287731707317079</v>
      </c>
      <c r="K45" s="279">
        <v>1.54</v>
      </c>
    </row>
    <row r="46" spans="1:11" ht="15" x14ac:dyDescent="0.25">
      <c r="A46" s="23">
        <f t="shared" si="0"/>
        <v>2004</v>
      </c>
      <c r="B46" s="34">
        <f>'Exp de Vida Fecundidade - IBGE'!B7</f>
        <v>71.579980097029392</v>
      </c>
      <c r="C46" s="34">
        <f>'Exp de Vida Fecundidade - IBGE'!E7</f>
        <v>2.1401174760298267</v>
      </c>
      <c r="D46" s="279">
        <v>68.862513700237315</v>
      </c>
      <c r="E46" s="279">
        <v>2.5895793520145962</v>
      </c>
      <c r="F46" s="279">
        <v>72.474548418736958</v>
      </c>
      <c r="G46" s="279">
        <v>2.4229839414235248</v>
      </c>
      <c r="H46" s="279">
        <v>74.518780487804875</v>
      </c>
      <c r="I46" s="278">
        <v>2.4740000000000002</v>
      </c>
      <c r="J46" s="279">
        <v>73.672073170731707</v>
      </c>
      <c r="K46" s="279">
        <v>1.554</v>
      </c>
    </row>
    <row r="47" spans="1:11" ht="15" x14ac:dyDescent="0.25">
      <c r="A47" s="23">
        <f t="shared" si="0"/>
        <v>2005</v>
      </c>
      <c r="B47" s="34">
        <f>'Exp de Vida Fecundidade - IBGE'!B8</f>
        <v>71.989380010308778</v>
      </c>
      <c r="C47" s="34">
        <f>'Exp de Vida Fecundidade - IBGE'!E8</f>
        <v>2.0870830852631399</v>
      </c>
      <c r="D47" s="279">
        <v>69.136153074757686</v>
      </c>
      <c r="E47" s="279">
        <v>2.5705990848586491</v>
      </c>
      <c r="F47" s="279">
        <v>72.743934019927934</v>
      </c>
      <c r="G47" s="279">
        <v>2.3747535713025401</v>
      </c>
      <c r="H47" s="279">
        <v>74.688317073170737</v>
      </c>
      <c r="I47" s="278">
        <v>2.452</v>
      </c>
      <c r="J47" s="279">
        <v>74.017560975609769</v>
      </c>
      <c r="K47" s="279">
        <v>1.5649999999999999</v>
      </c>
    </row>
    <row r="48" spans="1:11" ht="15" x14ac:dyDescent="0.25">
      <c r="A48" s="23">
        <f t="shared" si="0"/>
        <v>2006</v>
      </c>
      <c r="B48" s="34">
        <f>'Exp de Vida Fecundidade - IBGE'!B9</f>
        <v>72.387502412443695</v>
      </c>
      <c r="C48" s="34">
        <f>'Exp de Vida Fecundidade - IBGE'!E9</f>
        <v>2.0372762676124538</v>
      </c>
      <c r="D48" s="279">
        <v>69.475579087246842</v>
      </c>
      <c r="E48" s="279">
        <v>2.5614622607392281</v>
      </c>
      <c r="F48" s="279">
        <v>73.006117355661729</v>
      </c>
      <c r="G48" s="279">
        <v>2.3313926375705192</v>
      </c>
      <c r="H48" s="279">
        <v>74.851414634146352</v>
      </c>
      <c r="I48" s="278">
        <v>2.4319999999999999</v>
      </c>
      <c r="J48" s="279">
        <v>74.322829268292693</v>
      </c>
      <c r="K48" s="279">
        <v>1.5720000000000001</v>
      </c>
    </row>
    <row r="49" spans="1:12" ht="15" x14ac:dyDescent="0.25">
      <c r="A49" s="23">
        <f t="shared" si="0"/>
        <v>2007</v>
      </c>
      <c r="B49" s="34">
        <f>'Exp de Vida Fecundidade - IBGE'!B10</f>
        <v>72.772617106741833</v>
      </c>
      <c r="C49" s="34">
        <f>'Exp de Vida Fecundidade - IBGE'!E10</f>
        <v>1.9906720981337349</v>
      </c>
      <c r="D49" s="279">
        <v>69.794630727201209</v>
      </c>
      <c r="E49" s="279">
        <v>2.5528027665161726</v>
      </c>
      <c r="F49" s="279">
        <v>73.262528171046128</v>
      </c>
      <c r="G49" s="279">
        <v>2.2925720035728694</v>
      </c>
      <c r="H49" s="279">
        <v>75.011560975609768</v>
      </c>
      <c r="I49" s="278">
        <v>2.4129999999999998</v>
      </c>
      <c r="J49" s="279">
        <v>74.594073170731704</v>
      </c>
      <c r="K49" s="279">
        <v>1.577</v>
      </c>
    </row>
    <row r="50" spans="1:12" ht="15" x14ac:dyDescent="0.25">
      <c r="A50" s="23">
        <f t="shared" si="0"/>
        <v>2008</v>
      </c>
      <c r="B50" s="34">
        <f>'Exp de Vida Fecundidade - IBGE'!B11</f>
        <v>73.14561210517067</v>
      </c>
      <c r="C50" s="34">
        <f>'Exp de Vida Fecundidade - IBGE'!E11</f>
        <v>1.9471333541859397</v>
      </c>
      <c r="D50" s="279">
        <v>70.084533347943193</v>
      </c>
      <c r="E50" s="279">
        <v>2.5422411401715919</v>
      </c>
      <c r="F50" s="279">
        <v>73.514965868318981</v>
      </c>
      <c r="G50" s="279">
        <v>2.2592026083769494</v>
      </c>
      <c r="H50" s="279">
        <v>75.171292682926847</v>
      </c>
      <c r="I50" s="278">
        <v>2.3959999999999999</v>
      </c>
      <c r="J50" s="279">
        <v>74.839926829268308</v>
      </c>
      <c r="K50" s="279">
        <v>1.581</v>
      </c>
    </row>
    <row r="51" spans="1:12" ht="15" x14ac:dyDescent="0.25">
      <c r="A51" s="23">
        <f t="shared" si="0"/>
        <v>2009</v>
      </c>
      <c r="B51" s="34">
        <f>'Exp de Vida Fecundidade - IBGE'!B12</f>
        <v>73.507215354594578</v>
      </c>
      <c r="C51" s="34">
        <f>'Exp de Vida Fecundidade - IBGE'!E12</f>
        <v>1.906498535237475</v>
      </c>
      <c r="D51" s="279">
        <v>70.406749445876514</v>
      </c>
      <c r="E51" s="279">
        <v>2.5237626959171937</v>
      </c>
      <c r="F51" s="279">
        <v>73.763325638868949</v>
      </c>
      <c r="G51" s="279">
        <v>2.2298212039163952</v>
      </c>
      <c r="H51" s="279">
        <v>75.331097560975621</v>
      </c>
      <c r="I51" s="278">
        <v>2.3820000000000001</v>
      </c>
      <c r="J51" s="279">
        <v>75.063439024390263</v>
      </c>
      <c r="K51" s="279">
        <v>1.5860000000000001</v>
      </c>
    </row>
    <row r="52" spans="1:12" ht="15" x14ac:dyDescent="0.25">
      <c r="A52" s="23">
        <f t="shared" si="0"/>
        <v>2010</v>
      </c>
      <c r="B52" s="34">
        <f>'Exp de Vida Fecundidade - IBGE'!B13</f>
        <v>73.856994611286666</v>
      </c>
      <c r="C52" s="34">
        <f>'Exp de Vida Fecundidade - IBGE'!E13</f>
        <v>1.8686073447451712</v>
      </c>
      <c r="D52" s="279">
        <v>70.684957451303973</v>
      </c>
      <c r="E52" s="279">
        <v>2.5081501273821347</v>
      </c>
      <c r="F52" s="279">
        <v>74.00789206318089</v>
      </c>
      <c r="G52" s="279">
        <v>2.2050849678563567</v>
      </c>
      <c r="H52" s="279">
        <v>75.492024390243898</v>
      </c>
      <c r="I52" s="278">
        <v>2.37</v>
      </c>
      <c r="J52" s="279">
        <v>75.266097560975624</v>
      </c>
      <c r="K52" s="279">
        <v>1.59</v>
      </c>
    </row>
    <row r="53" spans="1:12" ht="15" x14ac:dyDescent="0.25">
      <c r="A53" s="23">
        <f t="shared" si="0"/>
        <v>2011</v>
      </c>
      <c r="B53" s="34">
        <f>'Exp de Vida Fecundidade - IBGE'!B14</f>
        <v>74.195954082863111</v>
      </c>
      <c r="C53" s="34">
        <f>'Exp de Vida Fecundidade - IBGE'!E14</f>
        <v>1.8332933233432724</v>
      </c>
      <c r="D53" s="279">
        <v>70.973762946489671</v>
      </c>
      <c r="E53" s="279">
        <v>2.4920925792313846</v>
      </c>
      <c r="F53" s="279">
        <v>74.247024135326015</v>
      </c>
      <c r="G53" s="279">
        <v>2.182579072918641</v>
      </c>
      <c r="H53" s="279">
        <v>75.653560975609778</v>
      </c>
      <c r="I53" s="278">
        <v>2.3580000000000001</v>
      </c>
      <c r="J53" s="279">
        <v>75.453829268292694</v>
      </c>
      <c r="K53" s="279">
        <v>1.5940000000000001</v>
      </c>
    </row>
    <row r="54" spans="1:12" ht="15" x14ac:dyDescent="0.25">
      <c r="A54" s="23">
        <f t="shared" si="0"/>
        <v>2012</v>
      </c>
      <c r="B54" s="34">
        <f>'Exp de Vida Fecundidade - IBGE'!B15</f>
        <v>74.523301370466726</v>
      </c>
      <c r="C54" s="34">
        <f>'Exp de Vida Fecundidade - IBGE'!E15</f>
        <v>1.8005069826860154</v>
      </c>
      <c r="D54" s="279">
        <v>71.216975918708528</v>
      </c>
      <c r="E54" s="279">
        <v>2.4838855004585292</v>
      </c>
      <c r="F54" s="279">
        <v>74.479228406877212</v>
      </c>
      <c r="G54" s="279">
        <v>2.1615019705107401</v>
      </c>
      <c r="H54" s="279">
        <v>75.814756097560988</v>
      </c>
      <c r="I54" s="278">
        <v>2.347</v>
      </c>
      <c r="J54" s="279">
        <v>75.628048780487816</v>
      </c>
      <c r="K54" s="279">
        <v>1.599</v>
      </c>
    </row>
    <row r="55" spans="1:12" ht="15" x14ac:dyDescent="0.25">
      <c r="A55" s="23">
        <f t="shared" si="0"/>
        <v>2013</v>
      </c>
      <c r="B55" s="34">
        <f>'Exp de Vida Fecundidade - IBGE'!B16</f>
        <v>74.838875455045653</v>
      </c>
      <c r="C55" s="34">
        <f>'Exp de Vida Fecundidade - IBGE'!E16</f>
        <v>1.7701582547549466</v>
      </c>
      <c r="D55" s="279">
        <v>71.46206472231178</v>
      </c>
      <c r="E55" s="279">
        <v>2.4683536807961808</v>
      </c>
      <c r="F55" s="279">
        <v>74.703491655296162</v>
      </c>
      <c r="G55" s="279">
        <v>2.1409261072039318</v>
      </c>
      <c r="H55" s="279">
        <v>75.974560975609762</v>
      </c>
      <c r="I55" s="278">
        <v>2.335</v>
      </c>
      <c r="J55" s="279">
        <v>75.79517073170733</v>
      </c>
      <c r="K55" s="279">
        <v>1.6040000000000001</v>
      </c>
    </row>
    <row r="56" spans="1:12" ht="15" x14ac:dyDescent="0.25">
      <c r="A56" s="23">
        <f t="shared" si="0"/>
        <v>2014</v>
      </c>
      <c r="B56" s="34">
        <f>'Exp de Vida Fecundidade - IBGE'!B17</f>
        <v>75.143353565118701</v>
      </c>
      <c r="C56" s="34">
        <f>'Exp de Vida Fecundidade - IBGE'!E17</f>
        <v>1.7421530324093195</v>
      </c>
      <c r="D56" s="279">
        <v>71.69170193519065</v>
      </c>
      <c r="E56" s="279">
        <v>2.4617274744280677</v>
      </c>
      <c r="F56" s="279">
        <v>74.920184563237271</v>
      </c>
      <c r="G56" s="279">
        <v>2.120431896368753</v>
      </c>
      <c r="H56" s="279">
        <v>76.134000000000015</v>
      </c>
      <c r="I56" s="278">
        <v>2.3220000000000001</v>
      </c>
      <c r="J56" s="279">
        <v>75.957195121951216</v>
      </c>
      <c r="K56" s="279">
        <v>1.61</v>
      </c>
      <c r="L56" s="50"/>
    </row>
    <row r="57" spans="1:12" ht="15" x14ac:dyDescent="0.25">
      <c r="A57" s="23">
        <f t="shared" si="0"/>
        <v>2015</v>
      </c>
      <c r="B57" s="34">
        <f>'Exp de Vida Fecundidade - IBGE'!B18</f>
        <v>75.491737777276171</v>
      </c>
      <c r="C57" s="34">
        <f>'Exp de Vida Fecundidade - IBGE'!E18</f>
        <v>1.716371674192404</v>
      </c>
      <c r="D57" s="279">
        <v>71.888804211693909</v>
      </c>
      <c r="E57" s="279">
        <v>2.452645557460055</v>
      </c>
      <c r="F57" s="279">
        <v>75.130396194405435</v>
      </c>
      <c r="G57" s="279">
        <v>2.0996505106915651</v>
      </c>
      <c r="H57" s="279">
        <v>76.293024390243914</v>
      </c>
      <c r="I57" s="278">
        <v>2.3079999999999998</v>
      </c>
      <c r="J57" s="279">
        <v>76.117097560975623</v>
      </c>
      <c r="K57" s="279">
        <v>1.617</v>
      </c>
      <c r="L57" s="50"/>
    </row>
    <row r="58" spans="1:12" x14ac:dyDescent="0.2">
      <c r="A58" s="23">
        <f t="shared" si="0"/>
        <v>2016</v>
      </c>
      <c r="B58" s="34">
        <f>'Exp de Vida Fecundidade - IBGE'!B19</f>
        <v>75.8</v>
      </c>
      <c r="C58" s="34">
        <f>'Exp de Vida Fecundidade - IBGE'!E19</f>
        <v>1.692103053550533</v>
      </c>
      <c r="D58" s="35"/>
      <c r="E58" s="35"/>
      <c r="F58" s="35"/>
    </row>
    <row r="59" spans="1:12" x14ac:dyDescent="0.2">
      <c r="A59" s="23">
        <f t="shared" si="0"/>
        <v>2017</v>
      </c>
      <c r="B59" s="34">
        <f>'Exp de Vida Fecundidade - IBGE'!B20</f>
        <v>75.990340055605245</v>
      </c>
      <c r="C59" s="34">
        <f>'Exp de Vida Fecundidade - IBGE'!E20</f>
        <v>1.6698880137778693</v>
      </c>
      <c r="D59" s="35"/>
      <c r="E59" s="35"/>
      <c r="F59" s="35"/>
    </row>
    <row r="60" spans="1:12" x14ac:dyDescent="0.2">
      <c r="A60" s="23">
        <f t="shared" si="0"/>
        <v>2018</v>
      </c>
      <c r="B60" s="34">
        <f>'Exp de Vida Fecundidade - IBGE'!B21</f>
        <v>76.251506401642033</v>
      </c>
      <c r="C60" s="34">
        <f>'Exp de Vida Fecundidade - IBGE'!E21</f>
        <v>1.6495723805774931</v>
      </c>
      <c r="D60" s="35"/>
      <c r="E60" s="35"/>
      <c r="F60" s="35"/>
    </row>
    <row r="61" spans="1:12" x14ac:dyDescent="0.2">
      <c r="A61" s="23">
        <f t="shared" si="0"/>
        <v>2019</v>
      </c>
      <c r="B61" s="34">
        <f>'Exp de Vida Fecundidade - IBGE'!B22</f>
        <v>76.50104652848124</v>
      </c>
      <c r="C61" s="34">
        <f>'Exp de Vida Fecundidade - IBGE'!E22</f>
        <v>1.6310052174629655</v>
      </c>
      <c r="D61" s="35"/>
      <c r="E61" s="35"/>
      <c r="F61" s="35"/>
    </row>
    <row r="62" spans="1:12" x14ac:dyDescent="0.2">
      <c r="A62" s="23">
        <f t="shared" si="0"/>
        <v>2020</v>
      </c>
      <c r="B62" s="34">
        <f>'Exp de Vida Fecundidade - IBGE'!B23</f>
        <v>76.741496965109775</v>
      </c>
      <c r="C62" s="34">
        <f>'Exp de Vida Fecundidade - IBGE'!E23</f>
        <v>1.6140310424609103</v>
      </c>
      <c r="D62" s="35"/>
      <c r="E62" s="35"/>
      <c r="F62" s="35"/>
    </row>
    <row r="63" spans="1:12" x14ac:dyDescent="0.2">
      <c r="A63" s="23">
        <f t="shared" si="0"/>
        <v>2021</v>
      </c>
      <c r="B63" s="34">
        <f>'Exp de Vida Fecundidade - IBGE'!B24</f>
        <v>76.972162569289438</v>
      </c>
      <c r="C63" s="34">
        <f>'Exp de Vida Fecundidade - IBGE'!E24</f>
        <v>1.5984866672643439</v>
      </c>
      <c r="D63" s="35"/>
      <c r="E63" s="35"/>
      <c r="F63" s="35"/>
    </row>
    <row r="64" spans="1:12" x14ac:dyDescent="0.2">
      <c r="A64" s="23">
        <f t="shared" si="0"/>
        <v>2022</v>
      </c>
      <c r="B64" s="34">
        <f>'Exp de Vida Fecundidade - IBGE'!B25</f>
        <v>77.191697035609593</v>
      </c>
      <c r="C64" s="34">
        <f>'Exp de Vida Fecundidade - IBGE'!E25</f>
        <v>1.5842254953651149</v>
      </c>
      <c r="D64" s="35"/>
      <c r="E64" s="35"/>
      <c r="F64" s="35"/>
    </row>
    <row r="65" spans="1:6" x14ac:dyDescent="0.2">
      <c r="A65" s="23">
        <f t="shared" si="0"/>
        <v>2023</v>
      </c>
      <c r="B65" s="34">
        <f>'Exp de Vida Fecundidade - IBGE'!B26</f>
        <v>77.402385205204695</v>
      </c>
      <c r="C65" s="34">
        <f>'Exp de Vida Fecundidade - IBGE'!E26</f>
        <v>1.5711408480339695</v>
      </c>
      <c r="D65" s="35"/>
      <c r="E65" s="35"/>
      <c r="F65" s="35"/>
    </row>
    <row r="66" spans="1:6" x14ac:dyDescent="0.2">
      <c r="A66" s="23">
        <f t="shared" si="0"/>
        <v>2024</v>
      </c>
      <c r="B66" s="34">
        <f>'Exp de Vida Fecundidade - IBGE'!B27</f>
        <v>77.603631350623232</v>
      </c>
      <c r="C66" s="34">
        <f>'Exp de Vida Fecundidade - IBGE'!E27</f>
        <v>1.5591409797403044</v>
      </c>
      <c r="D66" s="35"/>
      <c r="E66" s="35"/>
      <c r="F66" s="35"/>
    </row>
    <row r="67" spans="1:6" x14ac:dyDescent="0.2">
      <c r="A67" s="23">
        <f t="shared" si="0"/>
        <v>2025</v>
      </c>
      <c r="B67" s="34">
        <f>'Exp de Vida Fecundidade - IBGE'!B28</f>
        <v>77.796834948481717</v>
      </c>
      <c r="C67" s="34">
        <f>'Exp de Vida Fecundidade - IBGE'!E28</f>
        <v>1.548142037840381</v>
      </c>
      <c r="D67" s="35"/>
      <c r="E67" s="35"/>
      <c r="F67" s="35"/>
    </row>
    <row r="68" spans="1:6" x14ac:dyDescent="0.2">
      <c r="A68" s="23">
        <f t="shared" ref="A68:A92" si="1">1+A67</f>
        <v>2026</v>
      </c>
      <c r="B68" s="34">
        <f>'Exp de Vida Fecundidade - IBGE'!B29</f>
        <v>77.979456689511778</v>
      </c>
      <c r="C68" s="34">
        <f>'Exp de Vida Fecundidade - IBGE'!E29</f>
        <v>1.5380653333062293</v>
      </c>
      <c r="D68" s="35"/>
      <c r="E68" s="35"/>
      <c r="F68" s="35"/>
    </row>
    <row r="69" spans="1:6" x14ac:dyDescent="0.2">
      <c r="A69" s="23">
        <f t="shared" si="1"/>
        <v>2027</v>
      </c>
      <c r="B69" s="34">
        <f>'Exp de Vida Fecundidade - IBGE'!B30</f>
        <v>78.155547065410715</v>
      </c>
      <c r="C69" s="34">
        <f>'Exp de Vida Fecundidade - IBGE'!E30</f>
        <v>1.5288298845459054</v>
      </c>
      <c r="D69" s="35"/>
      <c r="E69" s="35"/>
      <c r="F69" s="35"/>
    </row>
    <row r="70" spans="1:6" x14ac:dyDescent="0.2">
      <c r="A70" s="23">
        <f t="shared" si="1"/>
        <v>2028</v>
      </c>
      <c r="B70" s="34">
        <f>'Exp de Vida Fecundidade - IBGE'!B31</f>
        <v>78.324522021045567</v>
      </c>
      <c r="C70" s="34">
        <f>'Exp de Vida Fecundidade - IBGE'!E31</f>
        <v>1.5203760611133645</v>
      </c>
      <c r="D70" s="35"/>
      <c r="E70" s="35"/>
      <c r="F70" s="35"/>
    </row>
    <row r="71" spans="1:6" x14ac:dyDescent="0.2">
      <c r="A71" s="23">
        <f t="shared" si="1"/>
        <v>2029</v>
      </c>
      <c r="B71" s="34">
        <f>'Exp de Vida Fecundidade - IBGE'!B32</f>
        <v>78.485166375760883</v>
      </c>
      <c r="C71" s="34">
        <f>'Exp de Vida Fecundidade - IBGE'!E32</f>
        <v>1.512652977465766</v>
      </c>
      <c r="D71" s="35"/>
      <c r="E71" s="35"/>
      <c r="F71" s="35"/>
    </row>
    <row r="72" spans="1:6" x14ac:dyDescent="0.2">
      <c r="A72" s="23">
        <f t="shared" si="1"/>
        <v>2030</v>
      </c>
      <c r="B72" s="34">
        <f>'Exp de Vida Fecundidade - IBGE'!B33</f>
        <v>78.637608721412022</v>
      </c>
      <c r="C72" s="34">
        <f>'Exp de Vida Fecundidade - IBGE'!E33</f>
        <v>1.5056126747125949</v>
      </c>
      <c r="D72" s="35"/>
      <c r="E72" s="35"/>
      <c r="F72" s="35"/>
    </row>
    <row r="73" spans="1:6" x14ac:dyDescent="0.2">
      <c r="A73" s="23">
        <f t="shared" si="1"/>
        <v>2031</v>
      </c>
      <c r="B73" s="34">
        <f>'Exp de Vida Fecundidade - IBGE'!B34</f>
        <v>78.792207719503068</v>
      </c>
      <c r="C73" s="34">
        <f>'Exp de Vida Fecundidade - IBGE'!E34</f>
        <v>1.5054257522221755</v>
      </c>
      <c r="D73" s="35"/>
      <c r="E73" s="35"/>
      <c r="F73" s="35"/>
    </row>
    <row r="74" spans="1:6" x14ac:dyDescent="0.2">
      <c r="A74" s="23">
        <f t="shared" si="1"/>
        <v>2032</v>
      </c>
      <c r="B74" s="34">
        <f>'Exp de Vida Fecundidade - IBGE'!B35</f>
        <v>78.937512471454085</v>
      </c>
      <c r="C74" s="34">
        <f>'Exp de Vida Fecundidade - IBGE'!E35</f>
        <v>1.5052388297317552</v>
      </c>
      <c r="D74" s="35"/>
      <c r="E74" s="35"/>
      <c r="F74" s="35"/>
    </row>
    <row r="75" spans="1:6" x14ac:dyDescent="0.2">
      <c r="A75" s="23">
        <f t="shared" si="1"/>
        <v>2033</v>
      </c>
      <c r="B75" s="34">
        <f>'Exp de Vida Fecundidade - IBGE'!B36</f>
        <v>79.071604496188854</v>
      </c>
      <c r="C75" s="34">
        <f>'Exp de Vida Fecundidade - IBGE'!E36</f>
        <v>1.5050519072413351</v>
      </c>
      <c r="D75" s="35"/>
      <c r="E75" s="35"/>
      <c r="F75" s="35"/>
    </row>
    <row r="76" spans="1:6" x14ac:dyDescent="0.2">
      <c r="A76" s="23">
        <f t="shared" si="1"/>
        <v>2034</v>
      </c>
      <c r="B76" s="34">
        <f>'Exp de Vida Fecundidade - IBGE'!B37</f>
        <v>79.205931800195103</v>
      </c>
      <c r="C76" s="34">
        <f>'Exp de Vida Fecundidade - IBGE'!E37</f>
        <v>1.5048649847509155</v>
      </c>
      <c r="D76" s="35"/>
      <c r="E76" s="35"/>
      <c r="F76" s="35"/>
    </row>
    <row r="77" spans="1:6" x14ac:dyDescent="0.2">
      <c r="A77" s="23">
        <f t="shared" si="1"/>
        <v>2035</v>
      </c>
      <c r="B77" s="34">
        <f>'Exp de Vida Fecundidade - IBGE'!B38</f>
        <v>79.331488911636356</v>
      </c>
      <c r="C77" s="34">
        <f>'Exp de Vida Fecundidade - IBGE'!E38</f>
        <v>1.5046780622604958</v>
      </c>
      <c r="D77" s="35"/>
      <c r="E77" s="35"/>
      <c r="F77" s="35"/>
    </row>
    <row r="78" spans="1:6" x14ac:dyDescent="0.2">
      <c r="A78" s="23">
        <f t="shared" si="1"/>
        <v>2036</v>
      </c>
      <c r="B78" s="34">
        <f>'Exp de Vida Fecundidade - IBGE'!B39</f>
        <v>79.457043040067347</v>
      </c>
      <c r="C78" s="34">
        <f>'Exp de Vida Fecundidade - IBGE'!E39</f>
        <v>1.5044911397700762</v>
      </c>
      <c r="D78" s="35"/>
      <c r="E78" s="35"/>
      <c r="F78" s="35"/>
    </row>
    <row r="79" spans="1:6" x14ac:dyDescent="0.2">
      <c r="A79" s="23">
        <f t="shared" si="1"/>
        <v>2037</v>
      </c>
      <c r="B79" s="34">
        <f>'Exp de Vida Fecundidade - IBGE'!B40</f>
        <v>79.566183497050886</v>
      </c>
      <c r="C79" s="34">
        <f>'Exp de Vida Fecundidade - IBGE'!E40</f>
        <v>1.5043042172796564</v>
      </c>
      <c r="D79" s="35"/>
      <c r="E79" s="35"/>
      <c r="F79" s="35"/>
    </row>
    <row r="80" spans="1:6" x14ac:dyDescent="0.2">
      <c r="A80" s="23">
        <f t="shared" si="1"/>
        <v>2038</v>
      </c>
      <c r="B80" s="34">
        <f>'Exp de Vida Fecundidade - IBGE'!B41</f>
        <v>79.675623179652007</v>
      </c>
      <c r="C80" s="34">
        <f>'Exp de Vida Fecundidade - IBGE'!E41</f>
        <v>1.5041172947892365</v>
      </c>
      <c r="D80" s="35"/>
      <c r="E80" s="35"/>
      <c r="F80" s="35"/>
    </row>
    <row r="81" spans="1:6" x14ac:dyDescent="0.2">
      <c r="A81" s="23">
        <f t="shared" si="1"/>
        <v>2039</v>
      </c>
      <c r="B81" s="34">
        <f>'Exp de Vida Fecundidade - IBGE'!B42</f>
        <v>79.784967812450674</v>
      </c>
      <c r="C81" s="34">
        <f>'Exp de Vida Fecundidade - IBGE'!E42</f>
        <v>1.5039303722988164</v>
      </c>
      <c r="D81" s="35"/>
      <c r="E81" s="35"/>
      <c r="F81" s="35"/>
    </row>
    <row r="82" spans="1:6" x14ac:dyDescent="0.2">
      <c r="A82" s="23">
        <f t="shared" si="1"/>
        <v>2040</v>
      </c>
      <c r="B82" s="34">
        <f>'Exp de Vida Fecundidade - IBGE'!B43</f>
        <v>79.884059174749567</v>
      </c>
      <c r="C82" s="34">
        <f>'Exp de Vida Fecundidade - IBGE'!E43</f>
        <v>1.5037434498083966</v>
      </c>
      <c r="D82" s="35"/>
      <c r="E82" s="35"/>
      <c r="F82" s="35"/>
    </row>
    <row r="83" spans="1:6" x14ac:dyDescent="0.2">
      <c r="A83" s="23">
        <f t="shared" si="1"/>
        <v>2041</v>
      </c>
      <c r="B83" s="34">
        <f>'Exp de Vida Fecundidade - IBGE'!B44</f>
        <v>79.981864934358043</v>
      </c>
      <c r="C83" s="34">
        <f>'Exp de Vida Fecundidade - IBGE'!E44</f>
        <v>1.503556527317977</v>
      </c>
      <c r="D83" s="35"/>
      <c r="E83" s="35"/>
      <c r="F83" s="35"/>
    </row>
    <row r="84" spans="1:6" x14ac:dyDescent="0.2">
      <c r="A84" s="23">
        <f t="shared" si="1"/>
        <v>2042</v>
      </c>
      <c r="B84" s="34">
        <f>'Exp de Vida Fecundidade - IBGE'!B45</f>
        <v>80.07412204592741</v>
      </c>
      <c r="C84" s="34">
        <f>'Exp de Vida Fecundidade - IBGE'!E45</f>
        <v>1.5033696048275569</v>
      </c>
      <c r="D84" s="35"/>
      <c r="E84" s="35"/>
      <c r="F84" s="35"/>
    </row>
    <row r="85" spans="1:6" x14ac:dyDescent="0.2">
      <c r="A85" s="23">
        <f t="shared" si="1"/>
        <v>2043</v>
      </c>
      <c r="B85" s="34">
        <f>'Exp de Vida Fecundidade - IBGE'!B46</f>
        <v>80.166981057156661</v>
      </c>
      <c r="C85" s="34">
        <f>'Exp de Vida Fecundidade - IBGE'!E46</f>
        <v>1.5031826823371373</v>
      </c>
      <c r="D85" s="35"/>
      <c r="E85" s="35"/>
      <c r="F85" s="35"/>
    </row>
    <row r="86" spans="1:6" x14ac:dyDescent="0.2">
      <c r="A86" s="23">
        <f t="shared" si="1"/>
        <v>2044</v>
      </c>
      <c r="B86" s="34">
        <f>'Exp de Vida Fecundidade - IBGE'!B47</f>
        <v>80.250136525529555</v>
      </c>
      <c r="C86" s="34">
        <f>'Exp de Vida Fecundidade - IBGE'!E47</f>
        <v>1.5029957598467172</v>
      </c>
      <c r="D86" s="35"/>
      <c r="E86" s="35"/>
      <c r="F86" s="35"/>
    </row>
    <row r="87" spans="1:6" x14ac:dyDescent="0.2">
      <c r="A87" s="23">
        <f t="shared" si="1"/>
        <v>2045</v>
      </c>
      <c r="B87" s="34">
        <f>'Exp de Vida Fecundidade - IBGE'!B48</f>
        <v>80.333025234133729</v>
      </c>
      <c r="C87" s="34">
        <f>'Exp de Vida Fecundidade - IBGE'!E48</f>
        <v>1.5028088373562973</v>
      </c>
      <c r="D87" s="35"/>
      <c r="E87" s="35"/>
      <c r="F87" s="35"/>
    </row>
    <row r="88" spans="1:6" x14ac:dyDescent="0.2">
      <c r="A88" s="23">
        <f t="shared" si="1"/>
        <v>2046</v>
      </c>
      <c r="B88" s="34">
        <f>'Exp de Vida Fecundidade - IBGE'!B49</f>
        <v>80.406915111563507</v>
      </c>
      <c r="C88" s="34">
        <f>'Exp de Vida Fecundidade - IBGE'!E49</f>
        <v>1.5026219148658773</v>
      </c>
      <c r="D88" s="35"/>
      <c r="E88" s="35"/>
      <c r="F88" s="35"/>
    </row>
    <row r="89" spans="1:6" x14ac:dyDescent="0.2">
      <c r="A89" s="23">
        <f t="shared" si="1"/>
        <v>2047</v>
      </c>
      <c r="B89" s="34">
        <f>'Exp de Vida Fecundidade - IBGE'!B50</f>
        <v>80.482355664478888</v>
      </c>
      <c r="C89" s="34">
        <f>'Exp de Vida Fecundidade - IBGE'!E50</f>
        <v>1.5024349923754574</v>
      </c>
      <c r="D89" s="35"/>
      <c r="E89" s="35"/>
      <c r="F89" s="35"/>
    </row>
    <row r="90" spans="1:6" x14ac:dyDescent="0.2">
      <c r="A90" s="23">
        <f t="shared" si="1"/>
        <v>2048</v>
      </c>
      <c r="B90" s="34">
        <f>'Exp de Vida Fecundidade - IBGE'!B51</f>
        <v>80.555365835329766</v>
      </c>
      <c r="C90" s="34">
        <f>'Exp de Vida Fecundidade - IBGE'!E51</f>
        <v>1.5022480698850376</v>
      </c>
      <c r="D90" s="35"/>
      <c r="E90" s="35"/>
      <c r="F90" s="35"/>
    </row>
    <row r="91" spans="1:6" x14ac:dyDescent="0.2">
      <c r="A91" s="23">
        <f t="shared" si="1"/>
        <v>2049</v>
      </c>
      <c r="B91" s="34">
        <f>'Exp de Vida Fecundidade - IBGE'!B52</f>
        <v>80.621031181743291</v>
      </c>
      <c r="C91" s="34">
        <f>'Exp de Vida Fecundidade - IBGE'!E52</f>
        <v>1.5020611473946177</v>
      </c>
      <c r="D91" s="35"/>
      <c r="E91" s="35"/>
      <c r="F91" s="35"/>
    </row>
    <row r="92" spans="1:6" x14ac:dyDescent="0.2">
      <c r="A92" s="23">
        <f t="shared" si="1"/>
        <v>2050</v>
      </c>
      <c r="B92" s="34">
        <f>'Exp de Vida Fecundidade - IBGE'!B53</f>
        <v>80.687400756466104</v>
      </c>
      <c r="C92" s="34">
        <f>'Exp de Vida Fecundidade - IBGE'!E53</f>
        <v>1.5018742249041981</v>
      </c>
      <c r="D92" s="35"/>
      <c r="E92" s="35"/>
      <c r="F92" s="35"/>
    </row>
    <row r="93" spans="1:6" x14ac:dyDescent="0.2">
      <c r="A93" s="23"/>
    </row>
    <row r="94" spans="1:6" x14ac:dyDescent="0.2">
      <c r="A94" s="23"/>
    </row>
    <row r="95" spans="1:6" x14ac:dyDescent="0.2">
      <c r="A95" s="23"/>
    </row>
    <row r="96" spans="1:6" x14ac:dyDescent="0.2">
      <c r="A96" s="23"/>
    </row>
    <row r="97" spans="1:1" x14ac:dyDescent="0.2">
      <c r="A97" s="23"/>
    </row>
    <row r="98" spans="1:1" x14ac:dyDescent="0.2">
      <c r="A98" s="23"/>
    </row>
    <row r="99" spans="1:1" x14ac:dyDescent="0.2">
      <c r="A99" s="23"/>
    </row>
    <row r="100" spans="1:1" x14ac:dyDescent="0.2">
      <c r="A100" s="23"/>
    </row>
    <row r="101" spans="1:1" x14ac:dyDescent="0.2">
      <c r="A101" s="23"/>
    </row>
    <row r="102" spans="1:1" x14ac:dyDescent="0.2">
      <c r="A102" s="23"/>
    </row>
    <row r="103" spans="1:1" x14ac:dyDescent="0.2">
      <c r="A103" s="23"/>
    </row>
    <row r="104" spans="1:1" x14ac:dyDescent="0.2">
      <c r="A104" s="23"/>
    </row>
    <row r="105" spans="1:1" x14ac:dyDescent="0.2">
      <c r="A105" s="23"/>
    </row>
    <row r="106" spans="1:1" x14ac:dyDescent="0.2">
      <c r="A106" s="23"/>
    </row>
    <row r="107" spans="1:1" x14ac:dyDescent="0.2">
      <c r="A107" s="23"/>
    </row>
    <row r="108" spans="1:1" x14ac:dyDescent="0.2">
      <c r="A108" s="23"/>
    </row>
    <row r="109" spans="1:1" x14ac:dyDescent="0.2">
      <c r="A109" s="23"/>
    </row>
    <row r="110" spans="1:1" x14ac:dyDescent="0.2">
      <c r="A110" s="23"/>
    </row>
    <row r="111" spans="1:1" x14ac:dyDescent="0.2">
      <c r="A111" s="23"/>
    </row>
    <row r="112" spans="1:1" x14ac:dyDescent="0.2">
      <c r="A112" s="23"/>
    </row>
    <row r="113" spans="1:1" x14ac:dyDescent="0.2">
      <c r="A113" s="23"/>
    </row>
    <row r="114" spans="1:1" x14ac:dyDescent="0.2">
      <c r="A114" s="23"/>
    </row>
    <row r="115" spans="1:1" x14ac:dyDescent="0.2">
      <c r="A115" s="23"/>
    </row>
    <row r="116" spans="1:1" x14ac:dyDescent="0.2">
      <c r="A116" s="23"/>
    </row>
    <row r="117" spans="1:1" x14ac:dyDescent="0.2">
      <c r="A117" s="23"/>
    </row>
    <row r="118" spans="1:1" x14ac:dyDescent="0.2">
      <c r="A118" s="23"/>
    </row>
    <row r="119" spans="1:1" x14ac:dyDescent="0.2">
      <c r="A119" s="23"/>
    </row>
    <row r="120" spans="1:1" x14ac:dyDescent="0.2">
      <c r="A120" s="23"/>
    </row>
    <row r="121" spans="1:1" x14ac:dyDescent="0.2">
      <c r="A121" s="23"/>
    </row>
    <row r="122" spans="1:1" x14ac:dyDescent="0.2">
      <c r="A122" s="23"/>
    </row>
    <row r="123" spans="1:1" x14ac:dyDescent="0.2">
      <c r="A123" s="23"/>
    </row>
    <row r="124" spans="1:1" x14ac:dyDescent="0.2">
      <c r="A124" s="23"/>
    </row>
    <row r="125" spans="1:1" x14ac:dyDescent="0.2">
      <c r="A125" s="23"/>
    </row>
    <row r="126" spans="1:1" x14ac:dyDescent="0.2">
      <c r="A126" s="23"/>
    </row>
    <row r="127" spans="1:1" x14ac:dyDescent="0.2">
      <c r="A127" s="23"/>
    </row>
    <row r="128" spans="1:1" x14ac:dyDescent="0.2">
      <c r="A128" s="23"/>
    </row>
    <row r="129" spans="1:1" x14ac:dyDescent="0.2">
      <c r="A129" s="23"/>
    </row>
    <row r="130" spans="1:1" x14ac:dyDescent="0.2">
      <c r="A130" s="23"/>
    </row>
    <row r="131" spans="1:1" x14ac:dyDescent="0.2">
      <c r="A131" s="23"/>
    </row>
    <row r="132" spans="1:1" x14ac:dyDescent="0.2">
      <c r="A132" s="23"/>
    </row>
    <row r="133" spans="1:1" x14ac:dyDescent="0.2">
      <c r="A133" s="23"/>
    </row>
    <row r="134" spans="1:1" x14ac:dyDescent="0.2">
      <c r="A134" s="23"/>
    </row>
    <row r="135" spans="1:1" x14ac:dyDescent="0.2">
      <c r="A135" s="23"/>
    </row>
    <row r="136" spans="1:1" x14ac:dyDescent="0.2">
      <c r="A136" s="23"/>
    </row>
    <row r="137" spans="1:1" x14ac:dyDescent="0.2">
      <c r="A137" s="23"/>
    </row>
    <row r="138" spans="1:1" x14ac:dyDescent="0.2">
      <c r="A138" s="23"/>
    </row>
    <row r="139" spans="1:1" x14ac:dyDescent="0.2">
      <c r="A139" s="23"/>
    </row>
    <row r="140" spans="1:1" x14ac:dyDescent="0.2">
      <c r="A140" s="23"/>
    </row>
    <row r="141" spans="1:1" x14ac:dyDescent="0.2">
      <c r="A141" s="23"/>
    </row>
    <row r="142" spans="1:1" x14ac:dyDescent="0.2">
      <c r="A142" s="23"/>
    </row>
    <row r="143" spans="1:1" x14ac:dyDescent="0.2">
      <c r="A143" s="23"/>
    </row>
    <row r="144" spans="1:1" x14ac:dyDescent="0.2">
      <c r="A144" s="23"/>
    </row>
    <row r="145" spans="1:1" x14ac:dyDescent="0.2">
      <c r="A145" s="23"/>
    </row>
    <row r="146" spans="1:1" x14ac:dyDescent="0.2">
      <c r="A146" s="23"/>
    </row>
    <row r="147" spans="1:1" x14ac:dyDescent="0.2">
      <c r="A147" s="23"/>
    </row>
    <row r="148" spans="1:1" x14ac:dyDescent="0.2">
      <c r="A148" s="23"/>
    </row>
    <row r="149" spans="1:1" x14ac:dyDescent="0.2">
      <c r="A149" s="23"/>
    </row>
    <row r="150" spans="1:1" x14ac:dyDescent="0.2">
      <c r="A150" s="23"/>
    </row>
    <row r="151" spans="1:1" x14ac:dyDescent="0.2">
      <c r="A151" s="23"/>
    </row>
    <row r="152" spans="1:1" x14ac:dyDescent="0.2">
      <c r="A152" s="23"/>
    </row>
    <row r="153" spans="1:1" x14ac:dyDescent="0.2">
      <c r="A153" s="23"/>
    </row>
    <row r="154" spans="1:1" x14ac:dyDescent="0.2">
      <c r="A154" s="23"/>
    </row>
    <row r="155" spans="1:1" x14ac:dyDescent="0.2">
      <c r="A155" s="23"/>
    </row>
    <row r="156" spans="1:1" x14ac:dyDescent="0.2">
      <c r="A156" s="23"/>
    </row>
    <row r="157" spans="1:1" x14ac:dyDescent="0.2">
      <c r="A157" s="23"/>
    </row>
    <row r="158" spans="1:1" x14ac:dyDescent="0.2">
      <c r="A158" s="23"/>
    </row>
    <row r="159" spans="1:1" x14ac:dyDescent="0.2">
      <c r="A159" s="23"/>
    </row>
    <row r="160" spans="1:1" x14ac:dyDescent="0.2">
      <c r="A160" s="23"/>
    </row>
    <row r="161" spans="1:1" x14ac:dyDescent="0.2">
      <c r="A161" s="23"/>
    </row>
    <row r="162" spans="1:1" x14ac:dyDescent="0.2">
      <c r="A162" s="23"/>
    </row>
    <row r="163" spans="1:1" x14ac:dyDescent="0.2">
      <c r="A163" s="23"/>
    </row>
    <row r="164" spans="1:1" x14ac:dyDescent="0.2">
      <c r="A164" s="23"/>
    </row>
    <row r="165" spans="1:1" x14ac:dyDescent="0.2">
      <c r="A165" s="23"/>
    </row>
    <row r="166" spans="1:1" x14ac:dyDescent="0.2">
      <c r="A166" s="23"/>
    </row>
    <row r="167" spans="1:1" x14ac:dyDescent="0.2">
      <c r="A167" s="23"/>
    </row>
    <row r="168" spans="1:1" x14ac:dyDescent="0.2">
      <c r="A168" s="23"/>
    </row>
    <row r="169" spans="1:1" x14ac:dyDescent="0.2">
      <c r="A169" s="23"/>
    </row>
    <row r="170" spans="1:1" x14ac:dyDescent="0.2">
      <c r="A170" s="23"/>
    </row>
    <row r="171" spans="1:1" x14ac:dyDescent="0.2">
      <c r="A171" s="23"/>
    </row>
    <row r="172" spans="1:1" x14ac:dyDescent="0.2">
      <c r="A172" s="23"/>
    </row>
    <row r="173" spans="1:1" x14ac:dyDescent="0.2">
      <c r="A173" s="23"/>
    </row>
    <row r="174" spans="1:1" x14ac:dyDescent="0.2">
      <c r="A174" s="23"/>
    </row>
    <row r="175" spans="1:1" x14ac:dyDescent="0.2">
      <c r="A175" s="23"/>
    </row>
    <row r="176" spans="1:1" x14ac:dyDescent="0.2">
      <c r="A176" s="23"/>
    </row>
    <row r="177" spans="1:1" x14ac:dyDescent="0.2">
      <c r="A177" s="23"/>
    </row>
    <row r="178" spans="1:1" x14ac:dyDescent="0.2">
      <c r="A178" s="23"/>
    </row>
    <row r="179" spans="1:1" x14ac:dyDescent="0.2">
      <c r="A179" s="23"/>
    </row>
    <row r="180" spans="1:1" x14ac:dyDescent="0.2">
      <c r="A180" s="23"/>
    </row>
    <row r="181" spans="1:1" x14ac:dyDescent="0.2">
      <c r="A181" s="23"/>
    </row>
    <row r="182" spans="1:1" x14ac:dyDescent="0.2">
      <c r="A182" s="23"/>
    </row>
    <row r="183" spans="1:1" x14ac:dyDescent="0.2">
      <c r="A183" s="23"/>
    </row>
    <row r="184" spans="1:1" x14ac:dyDescent="0.2">
      <c r="A184" s="23"/>
    </row>
    <row r="185" spans="1:1" x14ac:dyDescent="0.2">
      <c r="A185" s="23"/>
    </row>
    <row r="186" spans="1:1" x14ac:dyDescent="0.2">
      <c r="A186" s="23"/>
    </row>
    <row r="187" spans="1:1" x14ac:dyDescent="0.2">
      <c r="A187" s="23"/>
    </row>
    <row r="188" spans="1:1" x14ac:dyDescent="0.2">
      <c r="A188" s="23"/>
    </row>
    <row r="189" spans="1:1" x14ac:dyDescent="0.2">
      <c r="A189" s="23"/>
    </row>
    <row r="190" spans="1:1" x14ac:dyDescent="0.2">
      <c r="A190" s="23"/>
    </row>
    <row r="191" spans="1:1" x14ac:dyDescent="0.2">
      <c r="A191" s="23"/>
    </row>
    <row r="192" spans="1:1" x14ac:dyDescent="0.2">
      <c r="A192" s="23"/>
    </row>
    <row r="193" spans="1:1" x14ac:dyDescent="0.2">
      <c r="A193" s="23"/>
    </row>
    <row r="194" spans="1:1" x14ac:dyDescent="0.2">
      <c r="A194" s="23"/>
    </row>
    <row r="195" spans="1:1" x14ac:dyDescent="0.2">
      <c r="A195" s="23"/>
    </row>
    <row r="196" spans="1:1" x14ac:dyDescent="0.2">
      <c r="A196" s="23"/>
    </row>
    <row r="197" spans="1:1" x14ac:dyDescent="0.2">
      <c r="A197" s="23"/>
    </row>
    <row r="198" spans="1:1" x14ac:dyDescent="0.2">
      <c r="A198" s="23"/>
    </row>
    <row r="199" spans="1:1" x14ac:dyDescent="0.2">
      <c r="A199" s="23"/>
    </row>
    <row r="200" spans="1:1" x14ac:dyDescent="0.2">
      <c r="A200" s="23"/>
    </row>
    <row r="201" spans="1:1" x14ac:dyDescent="0.2">
      <c r="A201" s="23"/>
    </row>
    <row r="202" spans="1:1" x14ac:dyDescent="0.2">
      <c r="A202" s="23"/>
    </row>
    <row r="203" spans="1:1" x14ac:dyDescent="0.2">
      <c r="A203" s="23"/>
    </row>
    <row r="204" spans="1:1" x14ac:dyDescent="0.2">
      <c r="A204" s="23"/>
    </row>
    <row r="205" spans="1:1" x14ac:dyDescent="0.2">
      <c r="A205" s="23"/>
    </row>
    <row r="206" spans="1:1" x14ac:dyDescent="0.2">
      <c r="A206" s="23"/>
    </row>
    <row r="207" spans="1:1" x14ac:dyDescent="0.2">
      <c r="A207" s="23"/>
    </row>
    <row r="208" spans="1:1" x14ac:dyDescent="0.2">
      <c r="A208" s="23"/>
    </row>
    <row r="209" spans="1:1" x14ac:dyDescent="0.2">
      <c r="A209" s="23"/>
    </row>
    <row r="210" spans="1:1" x14ac:dyDescent="0.2">
      <c r="A210" s="23"/>
    </row>
    <row r="211" spans="1:1" x14ac:dyDescent="0.2">
      <c r="A211" s="23"/>
    </row>
    <row r="212" spans="1:1" x14ac:dyDescent="0.2">
      <c r="A212" s="23"/>
    </row>
    <row r="213" spans="1:1" x14ac:dyDescent="0.2">
      <c r="A213" s="23"/>
    </row>
    <row r="214" spans="1:1" x14ac:dyDescent="0.2">
      <c r="A214" s="23"/>
    </row>
    <row r="215" spans="1:1" x14ac:dyDescent="0.2">
      <c r="A215" s="23"/>
    </row>
    <row r="216" spans="1:1" x14ac:dyDescent="0.2">
      <c r="A216" s="23"/>
    </row>
    <row r="217" spans="1:1" x14ac:dyDescent="0.2">
      <c r="A217" s="23"/>
    </row>
    <row r="218" spans="1:1" x14ac:dyDescent="0.2">
      <c r="A218" s="23"/>
    </row>
    <row r="219" spans="1:1" x14ac:dyDescent="0.2">
      <c r="A219" s="23"/>
    </row>
    <row r="220" spans="1:1" x14ac:dyDescent="0.2">
      <c r="A220" s="23"/>
    </row>
    <row r="221" spans="1:1" x14ac:dyDescent="0.2">
      <c r="A221" s="23"/>
    </row>
    <row r="222" spans="1:1" x14ac:dyDescent="0.2">
      <c r="A222" s="23"/>
    </row>
    <row r="223" spans="1:1" x14ac:dyDescent="0.2">
      <c r="A223" s="23"/>
    </row>
    <row r="224" spans="1:1" x14ac:dyDescent="0.2">
      <c r="A224" s="23"/>
    </row>
    <row r="225" spans="1:1" x14ac:dyDescent="0.2">
      <c r="A225" s="23"/>
    </row>
    <row r="226" spans="1:1" x14ac:dyDescent="0.2">
      <c r="A226" s="23"/>
    </row>
    <row r="227" spans="1:1" x14ac:dyDescent="0.2">
      <c r="A227" s="23"/>
    </row>
    <row r="228" spans="1:1" x14ac:dyDescent="0.2">
      <c r="A228" s="23"/>
    </row>
    <row r="229" spans="1:1" x14ac:dyDescent="0.2">
      <c r="A229" s="23"/>
    </row>
    <row r="230" spans="1:1" x14ac:dyDescent="0.2">
      <c r="A230" s="23"/>
    </row>
    <row r="231" spans="1:1" x14ac:dyDescent="0.2">
      <c r="A231" s="23"/>
    </row>
    <row r="232" spans="1:1" x14ac:dyDescent="0.2">
      <c r="A232" s="23"/>
    </row>
    <row r="233" spans="1:1" x14ac:dyDescent="0.2">
      <c r="A233" s="23"/>
    </row>
    <row r="234" spans="1:1" x14ac:dyDescent="0.2">
      <c r="A234" s="23"/>
    </row>
    <row r="235" spans="1:1" x14ac:dyDescent="0.2">
      <c r="A235" s="23"/>
    </row>
    <row r="236" spans="1:1" x14ac:dyDescent="0.2">
      <c r="A236" s="23"/>
    </row>
    <row r="237" spans="1:1" x14ac:dyDescent="0.2">
      <c r="A237" s="23"/>
    </row>
    <row r="238" spans="1:1" x14ac:dyDescent="0.2">
      <c r="A238" s="23"/>
    </row>
    <row r="239" spans="1:1" x14ac:dyDescent="0.2">
      <c r="A239" s="23"/>
    </row>
    <row r="240" spans="1:1" x14ac:dyDescent="0.2">
      <c r="A240" s="23"/>
    </row>
    <row r="241" spans="1:1" x14ac:dyDescent="0.2">
      <c r="A241" s="23"/>
    </row>
    <row r="242" spans="1:1" x14ac:dyDescent="0.2">
      <c r="A242" s="23"/>
    </row>
    <row r="243" spans="1:1" x14ac:dyDescent="0.2">
      <c r="A243" s="23"/>
    </row>
    <row r="244" spans="1:1" x14ac:dyDescent="0.2">
      <c r="A244" s="23"/>
    </row>
    <row r="245" spans="1:1" x14ac:dyDescent="0.2">
      <c r="A245" s="23"/>
    </row>
    <row r="246" spans="1:1" x14ac:dyDescent="0.2">
      <c r="A246" s="23"/>
    </row>
    <row r="247" spans="1:1" x14ac:dyDescent="0.2">
      <c r="A247" s="23"/>
    </row>
    <row r="248" spans="1:1" x14ac:dyDescent="0.2">
      <c r="A248" s="23"/>
    </row>
    <row r="249" spans="1:1" x14ac:dyDescent="0.2">
      <c r="A249" s="23"/>
    </row>
    <row r="250" spans="1:1" x14ac:dyDescent="0.2">
      <c r="A250" s="23"/>
    </row>
    <row r="251" spans="1:1" x14ac:dyDescent="0.2">
      <c r="A251" s="23"/>
    </row>
    <row r="252" spans="1:1" x14ac:dyDescent="0.2">
      <c r="A252" s="23"/>
    </row>
    <row r="253" spans="1:1" x14ac:dyDescent="0.2">
      <c r="A253" s="23"/>
    </row>
    <row r="254" spans="1:1" x14ac:dyDescent="0.2">
      <c r="A254" s="23"/>
    </row>
    <row r="255" spans="1:1" x14ac:dyDescent="0.2">
      <c r="A255" s="23"/>
    </row>
    <row r="256" spans="1:1" x14ac:dyDescent="0.2">
      <c r="A256" s="23"/>
    </row>
    <row r="257" spans="1:1" x14ac:dyDescent="0.2">
      <c r="A257" s="23"/>
    </row>
    <row r="258" spans="1:1" x14ac:dyDescent="0.2">
      <c r="A258" s="23"/>
    </row>
    <row r="259" spans="1:1" x14ac:dyDescent="0.2">
      <c r="A259" s="23"/>
    </row>
    <row r="260" spans="1:1" x14ac:dyDescent="0.2">
      <c r="A260" s="23"/>
    </row>
    <row r="261" spans="1:1" x14ac:dyDescent="0.2">
      <c r="A261" s="23"/>
    </row>
    <row r="262" spans="1:1" x14ac:dyDescent="0.2">
      <c r="A262" s="23"/>
    </row>
    <row r="263" spans="1:1" x14ac:dyDescent="0.2">
      <c r="A263" s="23"/>
    </row>
    <row r="264" spans="1:1" x14ac:dyDescent="0.2">
      <c r="A264" s="23"/>
    </row>
    <row r="265" spans="1:1" x14ac:dyDescent="0.2">
      <c r="A265" s="23"/>
    </row>
    <row r="266" spans="1:1" x14ac:dyDescent="0.2">
      <c r="A266" s="23"/>
    </row>
    <row r="267" spans="1:1" x14ac:dyDescent="0.2">
      <c r="A267" s="23"/>
    </row>
    <row r="268" spans="1:1" x14ac:dyDescent="0.2">
      <c r="A268" s="23"/>
    </row>
    <row r="269" spans="1:1" x14ac:dyDescent="0.2">
      <c r="A269" s="23"/>
    </row>
    <row r="270" spans="1:1" x14ac:dyDescent="0.2">
      <c r="A270" s="23"/>
    </row>
    <row r="271" spans="1:1" x14ac:dyDescent="0.2">
      <c r="A271" s="23"/>
    </row>
    <row r="272" spans="1:1" x14ac:dyDescent="0.2">
      <c r="A272" s="23"/>
    </row>
    <row r="273" spans="1:1" x14ac:dyDescent="0.2">
      <c r="A273" s="23"/>
    </row>
    <row r="274" spans="1:1" x14ac:dyDescent="0.2">
      <c r="A274" s="23"/>
    </row>
    <row r="275" spans="1:1" x14ac:dyDescent="0.2">
      <c r="A275" s="23"/>
    </row>
    <row r="276" spans="1:1" x14ac:dyDescent="0.2">
      <c r="A276" s="23"/>
    </row>
    <row r="277" spans="1:1" x14ac:dyDescent="0.2">
      <c r="A277" s="23"/>
    </row>
    <row r="278" spans="1:1" x14ac:dyDescent="0.2">
      <c r="A278" s="23"/>
    </row>
    <row r="279" spans="1:1" x14ac:dyDescent="0.2">
      <c r="A279" s="23"/>
    </row>
    <row r="280" spans="1:1" x14ac:dyDescent="0.2">
      <c r="A280" s="23"/>
    </row>
    <row r="281" spans="1:1" x14ac:dyDescent="0.2">
      <c r="A281" s="23"/>
    </row>
    <row r="282" spans="1:1" x14ac:dyDescent="0.2">
      <c r="A282" s="23"/>
    </row>
    <row r="283" spans="1:1" x14ac:dyDescent="0.2">
      <c r="A283" s="23"/>
    </row>
    <row r="284" spans="1:1" x14ac:dyDescent="0.2">
      <c r="A284" s="23"/>
    </row>
    <row r="285" spans="1:1" x14ac:dyDescent="0.2">
      <c r="A285" s="23"/>
    </row>
  </sheetData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I49"/>
  <sheetViews>
    <sheetView workbookViewId="0"/>
  </sheetViews>
  <sheetFormatPr defaultRowHeight="12.75" x14ac:dyDescent="0.2"/>
  <cols>
    <col min="58" max="58" width="9.140625" style="23"/>
    <col min="59" max="61" width="9.5703125" bestFit="1" customWidth="1"/>
  </cols>
  <sheetData>
    <row r="1" spans="1:61" x14ac:dyDescent="0.2">
      <c r="A1" s="23" t="s">
        <v>581</v>
      </c>
      <c r="B1" s="23"/>
      <c r="C1" s="23" t="s">
        <v>27</v>
      </c>
      <c r="D1" s="23" t="s">
        <v>28</v>
      </c>
      <c r="E1" s="23" t="s">
        <v>29</v>
      </c>
      <c r="F1" s="23" t="s">
        <v>30</v>
      </c>
      <c r="G1" s="23" t="s">
        <v>31</v>
      </c>
      <c r="H1" s="23" t="s">
        <v>32</v>
      </c>
      <c r="I1" s="23" t="s">
        <v>33</v>
      </c>
      <c r="J1" s="23" t="s">
        <v>34</v>
      </c>
      <c r="K1" s="23" t="s">
        <v>35</v>
      </c>
      <c r="L1" s="23" t="s">
        <v>36</v>
      </c>
      <c r="M1" s="23" t="s">
        <v>37</v>
      </c>
      <c r="N1" s="23" t="s">
        <v>38</v>
      </c>
      <c r="O1" s="23" t="s">
        <v>39</v>
      </c>
      <c r="P1" s="23" t="s">
        <v>40</v>
      </c>
      <c r="Q1" s="23" t="s">
        <v>41</v>
      </c>
      <c r="R1" s="23" t="s">
        <v>42</v>
      </c>
      <c r="S1" s="23" t="s">
        <v>43</v>
      </c>
      <c r="T1" s="23" t="s">
        <v>44</v>
      </c>
      <c r="U1" s="23" t="s">
        <v>45</v>
      </c>
      <c r="V1" s="23" t="s">
        <v>46</v>
      </c>
      <c r="W1" s="23" t="s">
        <v>47</v>
      </c>
      <c r="X1" s="23" t="s">
        <v>48</v>
      </c>
      <c r="Y1" s="23" t="s">
        <v>49</v>
      </c>
      <c r="Z1" s="23" t="s">
        <v>50</v>
      </c>
      <c r="AA1" s="23" t="s">
        <v>51</v>
      </c>
      <c r="AB1" s="23" t="s">
        <v>52</v>
      </c>
      <c r="AC1" s="23" t="s">
        <v>53</v>
      </c>
      <c r="AD1" s="23" t="s">
        <v>54</v>
      </c>
      <c r="AE1" s="23" t="s">
        <v>55</v>
      </c>
      <c r="AF1" s="23" t="s">
        <v>56</v>
      </c>
      <c r="AG1" s="23" t="s">
        <v>57</v>
      </c>
      <c r="AH1" s="23" t="s">
        <v>58</v>
      </c>
      <c r="AI1" s="23" t="s">
        <v>59</v>
      </c>
      <c r="AJ1" s="23" t="s">
        <v>60</v>
      </c>
      <c r="AK1" s="23" t="s">
        <v>61</v>
      </c>
      <c r="AL1" s="23" t="s">
        <v>62</v>
      </c>
      <c r="AM1" s="23" t="s">
        <v>63</v>
      </c>
      <c r="AN1" s="23" t="s">
        <v>64</v>
      </c>
      <c r="AO1" s="23" t="s">
        <v>65</v>
      </c>
      <c r="AP1" s="23" t="s">
        <v>66</v>
      </c>
      <c r="AQ1" s="23" t="s">
        <v>67</v>
      </c>
      <c r="AR1" s="23" t="s">
        <v>68</v>
      </c>
      <c r="AS1" s="23" t="s">
        <v>69</v>
      </c>
      <c r="AT1" s="23" t="s">
        <v>70</v>
      </c>
      <c r="AU1" s="23" t="s">
        <v>71</v>
      </c>
      <c r="AV1" s="23" t="s">
        <v>72</v>
      </c>
      <c r="AW1" s="23" t="s">
        <v>73</v>
      </c>
      <c r="AX1" s="23" t="s">
        <v>74</v>
      </c>
      <c r="AY1" s="23" t="s">
        <v>75</v>
      </c>
      <c r="AZ1" s="23" t="s">
        <v>76</v>
      </c>
      <c r="BA1" s="23" t="s">
        <v>77</v>
      </c>
      <c r="BB1" s="23" t="s">
        <v>78</v>
      </c>
      <c r="BC1" s="23" t="s">
        <v>79</v>
      </c>
      <c r="BD1" s="23" t="s">
        <v>80</v>
      </c>
      <c r="BE1" s="23" t="s">
        <v>81</v>
      </c>
      <c r="BG1" s="23" t="s">
        <v>641</v>
      </c>
      <c r="BH1" s="23" t="s">
        <v>643</v>
      </c>
      <c r="BI1" s="23" t="s">
        <v>642</v>
      </c>
    </row>
    <row r="2" spans="1:61" s="23" customFormat="1" x14ac:dyDescent="0.2">
      <c r="A2" s="23" t="s">
        <v>99</v>
      </c>
      <c r="B2" s="23" t="s">
        <v>100</v>
      </c>
      <c r="C2" s="23">
        <v>65.215536585365854</v>
      </c>
      <c r="D2" s="23">
        <v>65.33851219512195</v>
      </c>
      <c r="E2" s="23">
        <v>65.432609756097563</v>
      </c>
      <c r="F2" s="23">
        <v>65.509390243902445</v>
      </c>
      <c r="G2" s="23">
        <v>65.582414634146346</v>
      </c>
      <c r="H2" s="23">
        <v>65.668682926829277</v>
      </c>
      <c r="I2" s="23">
        <v>65.782243902439049</v>
      </c>
      <c r="J2" s="23">
        <v>65.930024390243915</v>
      </c>
      <c r="K2" s="23">
        <v>66.113487804878048</v>
      </c>
      <c r="L2" s="23">
        <v>66.335097560975626</v>
      </c>
      <c r="M2" s="23">
        <v>66.590829268292694</v>
      </c>
      <c r="N2" s="23">
        <v>66.873121951219517</v>
      </c>
      <c r="O2" s="23">
        <v>67.167951219512204</v>
      </c>
      <c r="P2" s="23">
        <v>67.465317073170738</v>
      </c>
      <c r="Q2" s="23">
        <v>67.758658536585372</v>
      </c>
      <c r="R2" s="23">
        <v>68.047951219512214</v>
      </c>
      <c r="S2" s="23">
        <v>68.336707317073191</v>
      </c>
      <c r="T2" s="23">
        <v>68.629439024390251</v>
      </c>
      <c r="U2" s="23">
        <v>68.92663414634147</v>
      </c>
      <c r="V2" s="23">
        <v>69.224317073170738</v>
      </c>
      <c r="W2" s="23">
        <v>69.514487804878058</v>
      </c>
      <c r="X2" s="23">
        <v>69.786658536585378</v>
      </c>
      <c r="Y2" s="23">
        <v>70.035317073170745</v>
      </c>
      <c r="Z2" s="23">
        <v>70.257000000000005</v>
      </c>
      <c r="AA2" s="23">
        <v>70.45419512195123</v>
      </c>
      <c r="AB2" s="23">
        <v>70.631390243902445</v>
      </c>
      <c r="AC2" s="23">
        <v>70.799073170731717</v>
      </c>
      <c r="AD2" s="23">
        <v>70.967756097560979</v>
      </c>
      <c r="AE2" s="23">
        <v>71.145902439024411</v>
      </c>
      <c r="AF2" s="23">
        <v>71.337536585365868</v>
      </c>
      <c r="AG2" s="23">
        <v>71.543658536585369</v>
      </c>
      <c r="AH2" s="23">
        <v>71.763292682926846</v>
      </c>
      <c r="AI2" s="23">
        <v>71.988951219512202</v>
      </c>
      <c r="AJ2" s="23">
        <v>72.21565853658538</v>
      </c>
      <c r="AK2" s="23">
        <v>72.441390243902447</v>
      </c>
      <c r="AL2" s="23">
        <v>72.665121951219518</v>
      </c>
      <c r="AM2" s="23">
        <v>72.887341463414643</v>
      </c>
      <c r="AN2" s="23">
        <v>73.108048780487806</v>
      </c>
      <c r="AO2" s="23">
        <v>73.327682926829283</v>
      </c>
      <c r="AP2" s="23">
        <v>73.544268292682929</v>
      </c>
      <c r="AQ2" s="23">
        <v>73.755804878048792</v>
      </c>
      <c r="AR2" s="23">
        <v>73.960317073170742</v>
      </c>
      <c r="AS2" s="23">
        <v>74.15578048780489</v>
      </c>
      <c r="AT2" s="23">
        <v>74.34126829268294</v>
      </c>
      <c r="AU2" s="23">
        <v>74.518780487804875</v>
      </c>
      <c r="AV2" s="23">
        <v>74.687804878048794</v>
      </c>
      <c r="AW2" s="23">
        <v>74.849902439024405</v>
      </c>
      <c r="AX2" s="23">
        <v>75.009048780487817</v>
      </c>
      <c r="AY2" s="23">
        <v>75.166268292682929</v>
      </c>
      <c r="AZ2" s="23">
        <v>75.324560975609756</v>
      </c>
      <c r="BA2" s="23">
        <v>75.484975609756106</v>
      </c>
      <c r="BB2" s="23">
        <v>75.649048780487817</v>
      </c>
      <c r="BC2" s="23">
        <v>75.816243902439041</v>
      </c>
      <c r="BD2" s="23">
        <v>75.986097560975622</v>
      </c>
      <c r="BE2" s="23">
        <v>76.158609756097576</v>
      </c>
      <c r="BG2" s="23">
        <f>BE2-C2</f>
        <v>10.943073170731722</v>
      </c>
      <c r="BH2" s="23">
        <f>AE2-C2</f>
        <v>5.9303658536585573</v>
      </c>
      <c r="BI2" s="23">
        <f>BE2-AE2</f>
        <v>5.0127073170731649</v>
      </c>
    </row>
    <row r="3" spans="1:61" s="23" customFormat="1" x14ac:dyDescent="0.2">
      <c r="A3" s="26" t="s">
        <v>139</v>
      </c>
      <c r="B3" s="26" t="s">
        <v>140</v>
      </c>
      <c r="C3" s="26">
        <v>54.205463414634153</v>
      </c>
      <c r="D3" s="26">
        <v>54.718707317073175</v>
      </c>
      <c r="E3" s="26">
        <v>55.235658536585376</v>
      </c>
      <c r="F3" s="26">
        <v>55.751390243902449</v>
      </c>
      <c r="G3" s="26">
        <v>56.262951219512203</v>
      </c>
      <c r="H3" s="26">
        <v>56.767365853658539</v>
      </c>
      <c r="I3" s="26">
        <v>57.265682926829278</v>
      </c>
      <c r="J3" s="26">
        <v>57.7579268292683</v>
      </c>
      <c r="K3" s="26">
        <v>58.24068292682928</v>
      </c>
      <c r="L3" s="26">
        <v>58.708024390243907</v>
      </c>
      <c r="M3" s="26">
        <v>59.150585365853665</v>
      </c>
      <c r="N3" s="26">
        <v>59.558000000000007</v>
      </c>
      <c r="O3" s="26">
        <v>59.924804878048789</v>
      </c>
      <c r="P3" s="26">
        <v>60.251512195121961</v>
      </c>
      <c r="Q3" s="26">
        <v>60.541097560975615</v>
      </c>
      <c r="R3" s="26">
        <v>60.800512195121961</v>
      </c>
      <c r="S3" s="26">
        <v>61.039121951219521</v>
      </c>
      <c r="T3" s="26">
        <v>61.270829268292687</v>
      </c>
      <c r="U3" s="26">
        <v>61.506463414634162</v>
      </c>
      <c r="V3" s="26">
        <v>61.754975609756102</v>
      </c>
      <c r="W3" s="26">
        <v>62.020292682926843</v>
      </c>
      <c r="X3" s="26">
        <v>62.304365853658545</v>
      </c>
      <c r="Y3" s="26">
        <v>62.602243902439028</v>
      </c>
      <c r="Z3" s="26">
        <v>62.911463414634156</v>
      </c>
      <c r="AA3" s="26">
        <v>63.232073170731717</v>
      </c>
      <c r="AB3" s="26">
        <v>63.562560975609756</v>
      </c>
      <c r="AC3" s="26">
        <v>63.900463414634146</v>
      </c>
      <c r="AD3" s="26">
        <v>64.245829268292681</v>
      </c>
      <c r="AE3" s="26">
        <v>64.598219512195129</v>
      </c>
      <c r="AF3" s="26">
        <v>64.961195121951235</v>
      </c>
      <c r="AG3" s="26">
        <v>65.340317073170738</v>
      </c>
      <c r="AH3" s="26">
        <v>65.742682926829275</v>
      </c>
      <c r="AI3" s="26">
        <v>66.171804878048789</v>
      </c>
      <c r="AJ3" s="26">
        <v>66.627682926829266</v>
      </c>
      <c r="AK3" s="26">
        <v>67.106829268292699</v>
      </c>
      <c r="AL3" s="26">
        <v>67.603195121951217</v>
      </c>
      <c r="AM3" s="26">
        <v>68.109731707317081</v>
      </c>
      <c r="AN3" s="26">
        <v>68.616390243902444</v>
      </c>
      <c r="AO3" s="26">
        <v>69.113097560975618</v>
      </c>
      <c r="AP3" s="26">
        <v>69.591292682926834</v>
      </c>
      <c r="AQ3" s="26">
        <v>69.825672146897105</v>
      </c>
      <c r="AR3" s="26">
        <v>70.283509012311455</v>
      </c>
      <c r="AS3" s="26">
        <v>70.726992342104026</v>
      </c>
      <c r="AT3" s="26">
        <v>71.158393665695002</v>
      </c>
      <c r="AU3" s="26">
        <v>71.579980097029392</v>
      </c>
      <c r="AV3" s="26">
        <v>71.989380010308778</v>
      </c>
      <c r="AW3" s="26">
        <v>72.387502412443695</v>
      </c>
      <c r="AX3" s="26">
        <v>72.772617106741833</v>
      </c>
      <c r="AY3" s="26">
        <v>73.14561210517067</v>
      </c>
      <c r="AZ3" s="26">
        <v>73.507215354594578</v>
      </c>
      <c r="BA3" s="26">
        <v>73.856994611286666</v>
      </c>
      <c r="BB3" s="26">
        <v>74.195954082863111</v>
      </c>
      <c r="BC3" s="26">
        <v>74.523301370466726</v>
      </c>
      <c r="BD3" s="26">
        <v>74.838875455045653</v>
      </c>
      <c r="BE3" s="26">
        <v>75.143353565118701</v>
      </c>
      <c r="BG3" s="26">
        <f t="shared" ref="BG3:BG15" si="0">BE3-C3</f>
        <v>20.937890150484549</v>
      </c>
      <c r="BH3" s="26">
        <f t="shared" ref="BH3:BH15" si="1">AE3-C3</f>
        <v>10.392756097560977</v>
      </c>
      <c r="BI3" s="26">
        <f t="shared" ref="BI3:BI15" si="2">BE3-AE3</f>
        <v>10.545134052923572</v>
      </c>
    </row>
    <row r="4" spans="1:61" s="23" customFormat="1" x14ac:dyDescent="0.2">
      <c r="A4" s="23" t="s">
        <v>159</v>
      </c>
      <c r="B4" s="23" t="s">
        <v>160</v>
      </c>
      <c r="C4" s="23">
        <v>57.458292682926839</v>
      </c>
      <c r="D4" s="23">
        <v>57.986341463414647</v>
      </c>
      <c r="E4" s="23">
        <v>58.515390243902438</v>
      </c>
      <c r="F4" s="23">
        <v>59.046439024390253</v>
      </c>
      <c r="G4" s="23">
        <v>59.578024390243911</v>
      </c>
      <c r="H4" s="23">
        <v>60.110097560975618</v>
      </c>
      <c r="I4" s="23">
        <v>60.643219512195131</v>
      </c>
      <c r="J4" s="23">
        <v>61.175390243902442</v>
      </c>
      <c r="K4" s="23">
        <v>61.707585365853667</v>
      </c>
      <c r="L4" s="23">
        <v>62.238341463414642</v>
      </c>
      <c r="M4" s="23">
        <v>62.768146341463421</v>
      </c>
      <c r="N4" s="23">
        <v>63.296512195121949</v>
      </c>
      <c r="O4" s="23">
        <v>63.822902439024396</v>
      </c>
      <c r="P4" s="23">
        <v>64.347341463414637</v>
      </c>
      <c r="Q4" s="23">
        <v>64.869804878048782</v>
      </c>
      <c r="R4" s="23">
        <v>65.388804878048788</v>
      </c>
      <c r="S4" s="23">
        <v>65.905341463414643</v>
      </c>
      <c r="T4" s="23">
        <v>66.417902439024402</v>
      </c>
      <c r="U4" s="23">
        <v>66.926512195121958</v>
      </c>
      <c r="V4" s="23">
        <v>67.43165853658536</v>
      </c>
      <c r="W4" s="23">
        <v>67.93134146341464</v>
      </c>
      <c r="X4" s="23">
        <v>68.428073170731722</v>
      </c>
      <c r="Y4" s="23">
        <v>68.919853658536596</v>
      </c>
      <c r="Z4" s="23">
        <v>69.407658536585387</v>
      </c>
      <c r="AA4" s="23">
        <v>69.891000000000005</v>
      </c>
      <c r="AB4" s="23">
        <v>70.369390243902444</v>
      </c>
      <c r="AC4" s="23">
        <v>70.842804878048796</v>
      </c>
      <c r="AD4" s="23">
        <v>71.310756097560983</v>
      </c>
      <c r="AE4" s="23">
        <v>71.773243902439035</v>
      </c>
      <c r="AF4" s="23">
        <v>72.229243902439038</v>
      </c>
      <c r="AG4" s="23">
        <v>72.6787804878049</v>
      </c>
      <c r="AH4" s="23">
        <v>73.121341463414637</v>
      </c>
      <c r="AI4" s="23">
        <v>73.558439024390253</v>
      </c>
      <c r="AJ4" s="23">
        <v>73.988560975609772</v>
      </c>
      <c r="AK4" s="23">
        <v>74.412707317073171</v>
      </c>
      <c r="AL4" s="23">
        <v>74.830390243902443</v>
      </c>
      <c r="AM4" s="23">
        <v>75.24160975609756</v>
      </c>
      <c r="AN4" s="23">
        <v>75.646365853658551</v>
      </c>
      <c r="AO4" s="23">
        <v>76.044658536585374</v>
      </c>
      <c r="AP4" s="23">
        <v>76.435975609756099</v>
      </c>
      <c r="AQ4" s="23">
        <v>76.820829268292684</v>
      </c>
      <c r="AR4" s="23">
        <v>77.198707317073172</v>
      </c>
      <c r="AS4" s="23">
        <v>77.569585365853669</v>
      </c>
      <c r="AT4" s="23">
        <v>77.932975609756099</v>
      </c>
      <c r="AU4" s="23">
        <v>78.28939024390246</v>
      </c>
      <c r="AV4" s="23">
        <v>78.638292682926846</v>
      </c>
      <c r="AW4" s="23">
        <v>78.979170731707327</v>
      </c>
      <c r="AX4" s="23">
        <v>79.313536585365867</v>
      </c>
      <c r="AY4" s="23">
        <v>79.640902439024387</v>
      </c>
      <c r="AZ4" s="23">
        <v>79.960804878048776</v>
      </c>
      <c r="BA4" s="23">
        <v>80.275804878048788</v>
      </c>
      <c r="BB4" s="23">
        <v>80.586975609756109</v>
      </c>
      <c r="BC4" s="23">
        <v>80.89485365853659</v>
      </c>
      <c r="BD4" s="23">
        <v>81.197926829268297</v>
      </c>
      <c r="BE4" s="23">
        <v>81.496195121951231</v>
      </c>
      <c r="BG4" s="23">
        <f t="shared" si="0"/>
        <v>24.037902439024393</v>
      </c>
      <c r="BH4" s="23">
        <f t="shared" si="1"/>
        <v>14.314951219512196</v>
      </c>
      <c r="BI4" s="23">
        <f t="shared" si="2"/>
        <v>9.722951219512197</v>
      </c>
    </row>
    <row r="5" spans="1:61" s="23" customFormat="1" x14ac:dyDescent="0.2">
      <c r="A5" s="23" t="s">
        <v>161</v>
      </c>
      <c r="B5" s="23" t="s">
        <v>162</v>
      </c>
      <c r="C5" s="23">
        <v>43.354000000000006</v>
      </c>
      <c r="D5" s="23">
        <v>43.673341463414637</v>
      </c>
      <c r="E5" s="23">
        <v>44.398341463414638</v>
      </c>
      <c r="F5" s="23">
        <v>45.578878048780496</v>
      </c>
      <c r="G5" s="23">
        <v>47.189560975609766</v>
      </c>
      <c r="H5" s="23">
        <v>49.139317073170737</v>
      </c>
      <c r="I5" s="23">
        <v>51.282195121951226</v>
      </c>
      <c r="J5" s="23">
        <v>53.429804878048792</v>
      </c>
      <c r="K5" s="23">
        <v>55.427512195121949</v>
      </c>
      <c r="L5" s="23">
        <v>57.191878048780495</v>
      </c>
      <c r="M5" s="23">
        <v>58.680804878048782</v>
      </c>
      <c r="N5" s="23">
        <v>59.907975609756107</v>
      </c>
      <c r="O5" s="23">
        <v>60.959341463414638</v>
      </c>
      <c r="P5" s="23">
        <v>61.906463414634153</v>
      </c>
      <c r="Q5" s="23">
        <v>62.768121951219527</v>
      </c>
      <c r="R5" s="23">
        <v>63.558658536585384</v>
      </c>
      <c r="S5" s="23">
        <v>64.282585365853649</v>
      </c>
      <c r="T5" s="23">
        <v>64.936536585365857</v>
      </c>
      <c r="U5" s="23">
        <v>65.523219512195126</v>
      </c>
      <c r="V5" s="23">
        <v>66.049682926829277</v>
      </c>
      <c r="W5" s="23">
        <v>66.521512195121957</v>
      </c>
      <c r="X5" s="23">
        <v>66.939853658536592</v>
      </c>
      <c r="Y5" s="23">
        <v>67.307756097560983</v>
      </c>
      <c r="Z5" s="23">
        <v>67.628756097560981</v>
      </c>
      <c r="AA5" s="23">
        <v>67.910365853658547</v>
      </c>
      <c r="AB5" s="23">
        <v>68.157073170731721</v>
      </c>
      <c r="AC5" s="23">
        <v>68.371804878048778</v>
      </c>
      <c r="AD5" s="23">
        <v>68.559439024390258</v>
      </c>
      <c r="AE5" s="23">
        <v>68.725439024390255</v>
      </c>
      <c r="AF5" s="23">
        <v>68.88029268292685</v>
      </c>
      <c r="AG5" s="23">
        <v>69.030512195121958</v>
      </c>
      <c r="AH5" s="23">
        <v>69.18209756097562</v>
      </c>
      <c r="AI5" s="23">
        <v>69.339634146341467</v>
      </c>
      <c r="AJ5" s="23">
        <v>69.509219512195131</v>
      </c>
      <c r="AK5" s="23">
        <v>69.699926829268293</v>
      </c>
      <c r="AL5" s="23">
        <v>69.926414634146354</v>
      </c>
      <c r="AM5" s="23">
        <v>70.199829268292689</v>
      </c>
      <c r="AN5" s="23">
        <v>70.522682926829276</v>
      </c>
      <c r="AO5" s="23">
        <v>70.890463414634141</v>
      </c>
      <c r="AP5" s="23">
        <v>71.297121951219523</v>
      </c>
      <c r="AQ5" s="23">
        <v>71.730463414634158</v>
      </c>
      <c r="AR5" s="23">
        <v>72.175780487804886</v>
      </c>
      <c r="AS5" s="23">
        <v>72.614878048780497</v>
      </c>
      <c r="AT5" s="23">
        <v>73.033121951219513</v>
      </c>
      <c r="AU5" s="23">
        <v>73.4199512195122</v>
      </c>
      <c r="AV5" s="23">
        <v>73.766951219512208</v>
      </c>
      <c r="AW5" s="23">
        <v>74.071707317073177</v>
      </c>
      <c r="AX5" s="23">
        <v>74.34043902439025</v>
      </c>
      <c r="AY5" s="23">
        <v>74.583268292682931</v>
      </c>
      <c r="AZ5" s="23">
        <v>74.80326829268293</v>
      </c>
      <c r="BA5" s="23">
        <v>75.007414634146343</v>
      </c>
      <c r="BB5" s="23">
        <v>75.202170731707312</v>
      </c>
      <c r="BC5" s="23">
        <v>75.392926829268291</v>
      </c>
      <c r="BD5" s="23">
        <v>75.585146341463414</v>
      </c>
      <c r="BE5" s="23">
        <v>75.782268292682943</v>
      </c>
      <c r="BG5" s="23">
        <f t="shared" si="0"/>
        <v>32.428268292682937</v>
      </c>
      <c r="BH5" s="23">
        <f t="shared" si="1"/>
        <v>25.371439024390249</v>
      </c>
      <c r="BI5" s="23">
        <f t="shared" si="2"/>
        <v>7.0568292682926881</v>
      </c>
    </row>
    <row r="6" spans="1:61" s="23" customFormat="1" x14ac:dyDescent="0.2">
      <c r="A6" s="23" t="s">
        <v>169</v>
      </c>
      <c r="B6" s="23" t="s">
        <v>170</v>
      </c>
      <c r="C6" s="23">
        <v>56.716756097560982</v>
      </c>
      <c r="D6" s="23">
        <v>57.247731707317087</v>
      </c>
      <c r="E6" s="23">
        <v>57.739219512195127</v>
      </c>
      <c r="F6" s="23">
        <v>58.200756097560983</v>
      </c>
      <c r="G6" s="23">
        <v>58.641268292682931</v>
      </c>
      <c r="H6" s="23">
        <v>59.062170731707319</v>
      </c>
      <c r="I6" s="23">
        <v>59.463341463414643</v>
      </c>
      <c r="J6" s="23">
        <v>59.840219512195127</v>
      </c>
      <c r="K6" s="23">
        <v>60.195780487804889</v>
      </c>
      <c r="L6" s="23">
        <v>60.537048780487808</v>
      </c>
      <c r="M6" s="23">
        <v>60.873195121951227</v>
      </c>
      <c r="N6" s="23">
        <v>61.211390243902443</v>
      </c>
      <c r="O6" s="23">
        <v>61.560780487804884</v>
      </c>
      <c r="P6" s="23">
        <v>61.928390243902449</v>
      </c>
      <c r="Q6" s="23">
        <v>62.321609756097565</v>
      </c>
      <c r="R6" s="23">
        <v>62.75214634146343</v>
      </c>
      <c r="S6" s="23">
        <v>63.232121951219526</v>
      </c>
      <c r="T6" s="23">
        <v>63.758268292682935</v>
      </c>
      <c r="U6" s="23">
        <v>64.318975609756109</v>
      </c>
      <c r="V6" s="23">
        <v>64.900341463414648</v>
      </c>
      <c r="W6" s="23">
        <v>65.478170731707323</v>
      </c>
      <c r="X6" s="23">
        <v>66.02492682926831</v>
      </c>
      <c r="Y6" s="23">
        <v>66.52007317073172</v>
      </c>
      <c r="Z6" s="23">
        <v>66.946926829268293</v>
      </c>
      <c r="AA6" s="23">
        <v>67.299536585365871</v>
      </c>
      <c r="AB6" s="23">
        <v>67.574292682926853</v>
      </c>
      <c r="AC6" s="23">
        <v>67.776804878048793</v>
      </c>
      <c r="AD6" s="23">
        <v>67.929195121951224</v>
      </c>
      <c r="AE6" s="23">
        <v>68.054731707317089</v>
      </c>
      <c r="AF6" s="23">
        <v>68.170975609756098</v>
      </c>
      <c r="AG6" s="23">
        <v>68.297195121951233</v>
      </c>
      <c r="AH6" s="23">
        <v>68.451317073170742</v>
      </c>
      <c r="AI6" s="23">
        <v>68.640219512195117</v>
      </c>
      <c r="AJ6" s="23">
        <v>68.865634146341478</v>
      </c>
      <c r="AK6" s="23">
        <v>69.129585365853657</v>
      </c>
      <c r="AL6" s="23">
        <v>69.426926829268297</v>
      </c>
      <c r="AM6" s="23">
        <v>69.748365853658541</v>
      </c>
      <c r="AN6" s="23">
        <v>70.075000000000003</v>
      </c>
      <c r="AO6" s="23">
        <v>70.394951219512194</v>
      </c>
      <c r="AP6" s="23">
        <v>70.700560975609761</v>
      </c>
      <c r="AQ6" s="23">
        <v>70.988707317073178</v>
      </c>
      <c r="AR6" s="23">
        <v>71.260390243902449</v>
      </c>
      <c r="AS6" s="23">
        <v>71.521731707317088</v>
      </c>
      <c r="AT6" s="23">
        <v>71.776902439024397</v>
      </c>
      <c r="AU6" s="23">
        <v>72.024951219512204</v>
      </c>
      <c r="AV6" s="23">
        <v>72.2639268292683</v>
      </c>
      <c r="AW6" s="23">
        <v>72.491439024390246</v>
      </c>
      <c r="AX6" s="23">
        <v>72.705512195121955</v>
      </c>
      <c r="AY6" s="23">
        <v>72.907170731707325</v>
      </c>
      <c r="AZ6" s="23">
        <v>73.096951219512192</v>
      </c>
      <c r="BA6" s="23">
        <v>73.2778536585366</v>
      </c>
      <c r="BB6" s="23">
        <v>73.45480487804879</v>
      </c>
      <c r="BC6" s="23">
        <v>73.630780487804898</v>
      </c>
      <c r="BD6" s="23">
        <v>73.809731707317084</v>
      </c>
      <c r="BE6" s="23">
        <v>73.993146341463415</v>
      </c>
      <c r="BG6" s="23">
        <f t="shared" si="0"/>
        <v>17.276390243902433</v>
      </c>
      <c r="BH6" s="23">
        <f t="shared" si="1"/>
        <v>11.337975609756107</v>
      </c>
      <c r="BI6" s="23">
        <f t="shared" si="2"/>
        <v>5.9384146341463264</v>
      </c>
    </row>
    <row r="7" spans="1:61" s="23" customFormat="1" x14ac:dyDescent="0.2">
      <c r="A7" s="23" t="s">
        <v>278</v>
      </c>
      <c r="B7" s="23" t="s">
        <v>279</v>
      </c>
      <c r="C7" s="23">
        <v>41.171951219512202</v>
      </c>
      <c r="D7" s="23">
        <v>41.790487804878055</v>
      </c>
      <c r="E7" s="23">
        <v>42.417414634146347</v>
      </c>
      <c r="F7" s="23">
        <v>43.052731707317079</v>
      </c>
      <c r="G7" s="23">
        <v>43.698414634146346</v>
      </c>
      <c r="H7" s="23">
        <v>44.353512195121958</v>
      </c>
      <c r="I7" s="23">
        <v>45.018512195121957</v>
      </c>
      <c r="J7" s="23">
        <v>45.6909268292683</v>
      </c>
      <c r="K7" s="23">
        <v>46.367756097560978</v>
      </c>
      <c r="L7" s="23">
        <v>47.047000000000011</v>
      </c>
      <c r="M7" s="23">
        <v>47.727073170731707</v>
      </c>
      <c r="N7" s="23">
        <v>48.407414634146349</v>
      </c>
      <c r="O7" s="23">
        <v>49.086975609756102</v>
      </c>
      <c r="P7" s="23">
        <v>49.760292682926831</v>
      </c>
      <c r="Q7" s="23">
        <v>50.42341463414634</v>
      </c>
      <c r="R7" s="23">
        <v>51.067926829268295</v>
      </c>
      <c r="S7" s="23">
        <v>51.689463414634155</v>
      </c>
      <c r="T7" s="23">
        <v>52.284634146341475</v>
      </c>
      <c r="U7" s="23">
        <v>52.849024390243912</v>
      </c>
      <c r="V7" s="23">
        <v>53.380707317073181</v>
      </c>
      <c r="W7" s="23">
        <v>53.874707317073174</v>
      </c>
      <c r="X7" s="23">
        <v>54.32853658536586</v>
      </c>
      <c r="Y7" s="23">
        <v>54.744609756097567</v>
      </c>
      <c r="Z7" s="23">
        <v>55.13234146341464</v>
      </c>
      <c r="AA7" s="23">
        <v>55.499634146341464</v>
      </c>
      <c r="AB7" s="23">
        <v>55.8609024390244</v>
      </c>
      <c r="AC7" s="23">
        <v>56.230512195121953</v>
      </c>
      <c r="AD7" s="23">
        <v>56.618439024390248</v>
      </c>
      <c r="AE7" s="23">
        <v>57.031121951219525</v>
      </c>
      <c r="AF7" s="23">
        <v>57.473048780487808</v>
      </c>
      <c r="AG7" s="23">
        <v>57.943731707317077</v>
      </c>
      <c r="AH7" s="23">
        <v>58.438219512195126</v>
      </c>
      <c r="AI7" s="23">
        <v>58.94507317073171</v>
      </c>
      <c r="AJ7" s="23">
        <v>59.4529268292683</v>
      </c>
      <c r="AK7" s="23">
        <v>59.954829268292684</v>
      </c>
      <c r="AL7" s="23">
        <v>60.444365853658539</v>
      </c>
      <c r="AM7" s="23">
        <v>60.915609756097574</v>
      </c>
      <c r="AN7" s="23">
        <v>61.369560975609765</v>
      </c>
      <c r="AO7" s="23">
        <v>61.807219512195132</v>
      </c>
      <c r="AP7" s="23">
        <v>62.227073170731721</v>
      </c>
      <c r="AQ7" s="23">
        <v>62.630634146341464</v>
      </c>
      <c r="AR7" s="23">
        <v>63.01985365853659</v>
      </c>
      <c r="AS7" s="23">
        <v>63.399195121951216</v>
      </c>
      <c r="AT7" s="23">
        <v>63.774536585365858</v>
      </c>
      <c r="AU7" s="23">
        <v>64.147804878048774</v>
      </c>
      <c r="AV7" s="23">
        <v>64.523878048780503</v>
      </c>
      <c r="AW7" s="23">
        <v>64.908097560975619</v>
      </c>
      <c r="AX7" s="23">
        <v>65.300439024390258</v>
      </c>
      <c r="AY7" s="23">
        <v>65.699439024390259</v>
      </c>
      <c r="AZ7" s="23">
        <v>66.102634146341472</v>
      </c>
      <c r="BA7" s="23">
        <v>66.50614634146342</v>
      </c>
      <c r="BB7" s="23">
        <v>66.904170731707325</v>
      </c>
      <c r="BC7" s="23">
        <v>67.289878048780494</v>
      </c>
      <c r="BD7" s="23">
        <v>67.660414634146335</v>
      </c>
      <c r="BE7" s="23">
        <v>68.013804878048788</v>
      </c>
      <c r="BG7" s="23">
        <f t="shared" si="0"/>
        <v>26.841853658536586</v>
      </c>
      <c r="BH7" s="23">
        <f t="shared" si="1"/>
        <v>15.859170731707323</v>
      </c>
      <c r="BI7" s="23">
        <f t="shared" si="2"/>
        <v>10.982682926829263</v>
      </c>
    </row>
    <row r="8" spans="1:61" s="23" customFormat="1" x14ac:dyDescent="0.2">
      <c r="A8" s="23" t="s">
        <v>607</v>
      </c>
      <c r="B8" s="23" t="s">
        <v>318</v>
      </c>
      <c r="C8" s="23">
        <v>54.59907052710826</v>
      </c>
      <c r="D8" s="23">
        <v>55.150018278008709</v>
      </c>
      <c r="E8" s="23">
        <v>55.682183049807726</v>
      </c>
      <c r="F8" s="23">
        <v>56.19424632126578</v>
      </c>
      <c r="G8" s="23">
        <v>56.687846040709012</v>
      </c>
      <c r="H8" s="23">
        <v>57.166009464121288</v>
      </c>
      <c r="I8" s="23">
        <v>57.634461659012523</v>
      </c>
      <c r="J8" s="23">
        <v>58.098422385173357</v>
      </c>
      <c r="K8" s="23">
        <v>58.560881237871776</v>
      </c>
      <c r="L8" s="23">
        <v>59.02282811998419</v>
      </c>
      <c r="M8" s="23">
        <v>59.482231487429281</v>
      </c>
      <c r="N8" s="23">
        <v>59.934748195481305</v>
      </c>
      <c r="O8" s="23">
        <v>60.37484923521658</v>
      </c>
      <c r="P8" s="23">
        <v>60.799789292433182</v>
      </c>
      <c r="Q8" s="23">
        <v>61.209133215502234</v>
      </c>
      <c r="R8" s="23">
        <v>61.60452104960811</v>
      </c>
      <c r="S8" s="23">
        <v>61.989681733939456</v>
      </c>
      <c r="T8" s="23">
        <v>62.369924521720208</v>
      </c>
      <c r="U8" s="23">
        <v>62.748771049906466</v>
      </c>
      <c r="V8" s="23">
        <v>63.128643007942728</v>
      </c>
      <c r="W8" s="23">
        <v>63.50948984816241</v>
      </c>
      <c r="X8" s="23">
        <v>63.89016690016593</v>
      </c>
      <c r="Y8" s="23">
        <v>64.269712004320269</v>
      </c>
      <c r="Z8" s="23">
        <v>64.64197810418473</v>
      </c>
      <c r="AA8" s="23">
        <v>65.012032468688773</v>
      </c>
      <c r="AB8" s="23">
        <v>65.37787117272957</v>
      </c>
      <c r="AC8" s="23">
        <v>65.738862499555268</v>
      </c>
      <c r="AD8" s="23">
        <v>66.097620333684077</v>
      </c>
      <c r="AE8" s="23">
        <v>66.452258632476045</v>
      </c>
      <c r="AF8" s="23">
        <v>66.80909276120174</v>
      </c>
      <c r="AG8" s="23">
        <v>67.171092947771001</v>
      </c>
      <c r="AH8" s="23">
        <v>67.543517630748397</v>
      </c>
      <c r="AI8" s="23">
        <v>67.92943843879263</v>
      </c>
      <c r="AJ8" s="23">
        <v>68.325381325986754</v>
      </c>
      <c r="AK8" s="23">
        <v>68.732183342902829</v>
      </c>
      <c r="AL8" s="23">
        <v>69.144864351102399</v>
      </c>
      <c r="AM8" s="23">
        <v>69.558372879162278</v>
      </c>
      <c r="AN8" s="23">
        <v>69.966601346723493</v>
      </c>
      <c r="AO8" s="23">
        <v>70.360487469538171</v>
      </c>
      <c r="AP8" s="23">
        <v>70.737700240129442</v>
      </c>
      <c r="AQ8" s="23">
        <v>71.092852962566809</v>
      </c>
      <c r="AR8" s="23">
        <v>71.42311562405736</v>
      </c>
      <c r="AS8" s="23">
        <v>71.731119380342946</v>
      </c>
      <c r="AT8" s="23">
        <v>72.017519460448057</v>
      </c>
      <c r="AU8" s="23">
        <v>72.286710062094301</v>
      </c>
      <c r="AV8" s="23">
        <v>72.540276490064187</v>
      </c>
      <c r="AW8" s="23">
        <v>72.781315714305705</v>
      </c>
      <c r="AX8" s="23">
        <v>73.01324334321356</v>
      </c>
      <c r="AY8" s="23">
        <v>73.239784145031678</v>
      </c>
      <c r="AZ8" s="23">
        <v>73.46426149933626</v>
      </c>
      <c r="BA8" s="23">
        <v>73.689136505172371</v>
      </c>
      <c r="BB8" s="23">
        <v>73.916136945571125</v>
      </c>
      <c r="BC8" s="23">
        <v>74.144677258548001</v>
      </c>
      <c r="BD8" s="23">
        <v>74.374347592240156</v>
      </c>
      <c r="BE8" s="23">
        <v>74.605910104081488</v>
      </c>
      <c r="BG8" s="23">
        <f t="shared" si="0"/>
        <v>20.006839576973228</v>
      </c>
      <c r="BH8" s="23">
        <f t="shared" si="1"/>
        <v>11.853188105367785</v>
      </c>
      <c r="BI8" s="23">
        <f t="shared" si="2"/>
        <v>8.1536514716054427</v>
      </c>
    </row>
    <row r="9" spans="1:61" s="23" customFormat="1" x14ac:dyDescent="0.2">
      <c r="A9" s="23" t="s">
        <v>330</v>
      </c>
      <c r="B9" s="23" t="s">
        <v>331</v>
      </c>
      <c r="C9" s="23">
        <v>40.234669446973278</v>
      </c>
      <c r="D9" s="23">
        <v>40.709109503007205</v>
      </c>
      <c r="E9" s="23">
        <v>41.1928855841293</v>
      </c>
      <c r="F9" s="23">
        <v>41.684906208884328</v>
      </c>
      <c r="G9" s="23">
        <v>42.178942902652295</v>
      </c>
      <c r="H9" s="23">
        <v>42.65515434666704</v>
      </c>
      <c r="I9" s="23">
        <v>43.088349079661349</v>
      </c>
      <c r="J9" s="23">
        <v>43.462321156658547</v>
      </c>
      <c r="K9" s="23">
        <v>43.77048681324635</v>
      </c>
      <c r="L9" s="23">
        <v>44.01800788346565</v>
      </c>
      <c r="M9" s="23">
        <v>44.225989784135756</v>
      </c>
      <c r="N9" s="23">
        <v>44.425956398761478</v>
      </c>
      <c r="O9" s="23">
        <v>44.650727460060175</v>
      </c>
      <c r="P9" s="23">
        <v>44.925207428210612</v>
      </c>
      <c r="Q9" s="23">
        <v>45.262406430922752</v>
      </c>
      <c r="R9" s="23">
        <v>45.669827611895009</v>
      </c>
      <c r="S9" s="23">
        <v>46.143725434446729</v>
      </c>
      <c r="T9" s="23">
        <v>46.659009339358676</v>
      </c>
      <c r="U9" s="23">
        <v>47.18516625274102</v>
      </c>
      <c r="V9" s="23">
        <v>47.697398661334184</v>
      </c>
      <c r="W9" s="23">
        <v>48.180143573106875</v>
      </c>
      <c r="X9" s="23">
        <v>48.631516939727454</v>
      </c>
      <c r="Y9" s="23">
        <v>49.061878624302395</v>
      </c>
      <c r="Z9" s="23">
        <v>49.477969682204019</v>
      </c>
      <c r="AA9" s="23">
        <v>49.879373370195204</v>
      </c>
      <c r="AB9" s="23">
        <v>50.256895796079348</v>
      </c>
      <c r="AC9" s="23">
        <v>50.59932288190636</v>
      </c>
      <c r="AD9" s="23">
        <v>50.90299472057827</v>
      </c>
      <c r="AE9" s="23">
        <v>51.171372090709021</v>
      </c>
      <c r="AF9" s="23">
        <v>51.416068324236242</v>
      </c>
      <c r="AG9" s="23">
        <v>51.659042095685166</v>
      </c>
      <c r="AH9" s="23">
        <v>51.92511133713144</v>
      </c>
      <c r="AI9" s="23">
        <v>52.229333449803363</v>
      </c>
      <c r="AJ9" s="23">
        <v>52.573548869750354</v>
      </c>
      <c r="AK9" s="23">
        <v>52.949001281164534</v>
      </c>
      <c r="AL9" s="23">
        <v>53.348003893537069</v>
      </c>
      <c r="AM9" s="23">
        <v>53.766458297134626</v>
      </c>
      <c r="AN9" s="23">
        <v>54.201109386354403</v>
      </c>
      <c r="AO9" s="23">
        <v>54.650017827260974</v>
      </c>
      <c r="AP9" s="23">
        <v>55.113050101999612</v>
      </c>
      <c r="AQ9" s="23">
        <v>55.593979950565924</v>
      </c>
      <c r="AR9" s="23">
        <v>56.099739491844367</v>
      </c>
      <c r="AS9" s="23">
        <v>56.635375358035773</v>
      </c>
      <c r="AT9" s="23">
        <v>57.20127722376084</v>
      </c>
      <c r="AU9" s="23">
        <v>57.791774211175721</v>
      </c>
      <c r="AV9" s="23">
        <v>58.399379375969936</v>
      </c>
      <c r="AW9" s="23">
        <v>59.015322577887488</v>
      </c>
      <c r="AX9" s="23">
        <v>59.627731559261022</v>
      </c>
      <c r="AY9" s="23">
        <v>60.225939475162519</v>
      </c>
      <c r="AZ9" s="23">
        <v>60.801344708906043</v>
      </c>
      <c r="BA9" s="23">
        <v>61.345706290201548</v>
      </c>
      <c r="BB9" s="23">
        <v>61.854552205121635</v>
      </c>
      <c r="BC9" s="23">
        <v>62.330102106871628</v>
      </c>
      <c r="BD9" s="23">
        <v>62.775383727968837</v>
      </c>
      <c r="BE9" s="23">
        <v>63.190445941854506</v>
      </c>
      <c r="BG9" s="23">
        <f t="shared" si="0"/>
        <v>22.955776494881228</v>
      </c>
      <c r="BH9" s="23">
        <f t="shared" si="1"/>
        <v>10.936702643735742</v>
      </c>
      <c r="BI9" s="23">
        <f t="shared" si="2"/>
        <v>12.019073851145485</v>
      </c>
    </row>
    <row r="10" spans="1:61" s="23" customFormat="1" x14ac:dyDescent="0.2">
      <c r="A10" s="23" t="s">
        <v>365</v>
      </c>
      <c r="B10" s="23" t="s">
        <v>366</v>
      </c>
      <c r="C10" s="23">
        <v>57.065634146341473</v>
      </c>
      <c r="D10" s="23">
        <v>57.656146341463419</v>
      </c>
      <c r="E10" s="23">
        <v>58.180243902439024</v>
      </c>
      <c r="F10" s="23">
        <v>58.642902439024397</v>
      </c>
      <c r="G10" s="23">
        <v>59.055585365853666</v>
      </c>
      <c r="H10" s="23">
        <v>59.433707317073178</v>
      </c>
      <c r="I10" s="23">
        <v>59.79321951219513</v>
      </c>
      <c r="J10" s="23">
        <v>60.151536585365854</v>
      </c>
      <c r="K10" s="23">
        <v>60.523097560975614</v>
      </c>
      <c r="L10" s="23">
        <v>60.919365853658547</v>
      </c>
      <c r="M10" s="23">
        <v>61.350243902439033</v>
      </c>
      <c r="N10" s="23">
        <v>61.819170731707317</v>
      </c>
      <c r="O10" s="23">
        <v>62.317658536585377</v>
      </c>
      <c r="P10" s="23">
        <v>62.83782926829268</v>
      </c>
      <c r="Q10" s="23">
        <v>63.374268292682942</v>
      </c>
      <c r="R10" s="23">
        <v>63.920146341463415</v>
      </c>
      <c r="S10" s="23">
        <v>64.468609756097564</v>
      </c>
      <c r="T10" s="23">
        <v>65.012829268292691</v>
      </c>
      <c r="U10" s="23">
        <v>65.545926829268296</v>
      </c>
      <c r="V10" s="23">
        <v>66.063024390243896</v>
      </c>
      <c r="W10" s="23">
        <v>66.560219512195133</v>
      </c>
      <c r="X10" s="23">
        <v>67.037048780487808</v>
      </c>
      <c r="Y10" s="23">
        <v>67.495926829268299</v>
      </c>
      <c r="Z10" s="23">
        <v>67.940780487804886</v>
      </c>
      <c r="AA10" s="23">
        <v>68.372024390243908</v>
      </c>
      <c r="AB10" s="23">
        <v>68.792609756097562</v>
      </c>
      <c r="AC10" s="23">
        <v>69.203439024390249</v>
      </c>
      <c r="AD10" s="23">
        <v>69.607414634146352</v>
      </c>
      <c r="AE10" s="23">
        <v>70.006487804878063</v>
      </c>
      <c r="AF10" s="23">
        <v>70.401585365853663</v>
      </c>
      <c r="AG10" s="23">
        <v>70.795731707317088</v>
      </c>
      <c r="AH10" s="23">
        <v>71.190975609756109</v>
      </c>
      <c r="AI10" s="23">
        <v>71.585829268292684</v>
      </c>
      <c r="AJ10" s="23">
        <v>71.977829268292695</v>
      </c>
      <c r="AK10" s="23">
        <v>72.363853658536598</v>
      </c>
      <c r="AL10" s="23">
        <v>72.739780487804879</v>
      </c>
      <c r="AM10" s="23">
        <v>73.0989024390244</v>
      </c>
      <c r="AN10" s="23">
        <v>73.437146341463432</v>
      </c>
      <c r="AO10" s="23">
        <v>73.751414634146357</v>
      </c>
      <c r="AP10" s="23">
        <v>74.039243902439026</v>
      </c>
      <c r="AQ10" s="23">
        <v>74.299731707317093</v>
      </c>
      <c r="AR10" s="23">
        <v>74.533487804878064</v>
      </c>
      <c r="AS10" s="23">
        <v>74.744707317073178</v>
      </c>
      <c r="AT10" s="23">
        <v>74.937512195121968</v>
      </c>
      <c r="AU10" s="23">
        <v>75.115487804878057</v>
      </c>
      <c r="AV10" s="23">
        <v>75.282097560975629</v>
      </c>
      <c r="AW10" s="23">
        <v>75.438780487804877</v>
      </c>
      <c r="AX10" s="23">
        <v>75.587926829268298</v>
      </c>
      <c r="AY10" s="23">
        <v>75.732463414634154</v>
      </c>
      <c r="AZ10" s="23">
        <v>75.877414634146348</v>
      </c>
      <c r="BA10" s="23">
        <v>76.026780487804885</v>
      </c>
      <c r="BB10" s="23">
        <v>76.185658536585365</v>
      </c>
      <c r="BC10" s="23">
        <v>76.354097560975617</v>
      </c>
      <c r="BD10" s="23">
        <v>76.532658536585373</v>
      </c>
      <c r="BE10" s="23">
        <v>76.721853658536588</v>
      </c>
      <c r="BG10" s="23">
        <f t="shared" si="0"/>
        <v>19.656219512195115</v>
      </c>
      <c r="BH10" s="23">
        <f t="shared" si="1"/>
        <v>12.940853658536589</v>
      </c>
      <c r="BI10" s="23">
        <f t="shared" si="2"/>
        <v>6.7153658536585255</v>
      </c>
    </row>
    <row r="11" spans="1:61" s="23" customFormat="1" x14ac:dyDescent="0.2">
      <c r="A11" s="23" t="s">
        <v>416</v>
      </c>
      <c r="B11" s="23" t="s">
        <v>417</v>
      </c>
      <c r="C11" s="23">
        <v>67.343964171835864</v>
      </c>
      <c r="D11" s="23">
        <v>67.74109371670626</v>
      </c>
      <c r="E11" s="23">
        <v>67.750051220957644</v>
      </c>
      <c r="F11" s="23">
        <v>67.970193496610563</v>
      </c>
      <c r="G11" s="23">
        <v>68.371068937756974</v>
      </c>
      <c r="H11" s="23">
        <v>68.499051172493907</v>
      </c>
      <c r="I11" s="23">
        <v>68.774416977852269</v>
      </c>
      <c r="J11" s="23">
        <v>69.012522039748532</v>
      </c>
      <c r="K11" s="23">
        <v>68.980267877844639</v>
      </c>
      <c r="L11" s="23">
        <v>69.18254656418047</v>
      </c>
      <c r="M11" s="23">
        <v>69.509258935114801</v>
      </c>
      <c r="N11" s="23">
        <v>69.790056887197366</v>
      </c>
      <c r="O11" s="23">
        <v>70.085684004505666</v>
      </c>
      <c r="P11" s="23">
        <v>70.268887156625453</v>
      </c>
      <c r="Q11" s="23">
        <v>70.684325298411082</v>
      </c>
      <c r="R11" s="23">
        <v>71.036639232754922</v>
      </c>
      <c r="S11" s="23">
        <v>71.312320165252032</v>
      </c>
      <c r="T11" s="23">
        <v>71.67630680137971</v>
      </c>
      <c r="U11" s="23">
        <v>71.855454789369716</v>
      </c>
      <c r="V11" s="23">
        <v>72.198465744846928</v>
      </c>
      <c r="W11" s="23">
        <v>72.25413110934015</v>
      </c>
      <c r="X11" s="23">
        <v>72.62412378203426</v>
      </c>
      <c r="Y11" s="23">
        <v>72.96251045115423</v>
      </c>
      <c r="Z11" s="23">
        <v>73.096291080053064</v>
      </c>
      <c r="AA11" s="23">
        <v>73.389949080127508</v>
      </c>
      <c r="AB11" s="23">
        <v>73.53198401066733</v>
      </c>
      <c r="AC11" s="23">
        <v>73.789004085950125</v>
      </c>
      <c r="AD11" s="23">
        <v>74.079600364638182</v>
      </c>
      <c r="AE11" s="23">
        <v>74.22540676052374</v>
      </c>
      <c r="AF11" s="23">
        <v>74.495848714571736</v>
      </c>
      <c r="AG11" s="23">
        <v>74.678224774193197</v>
      </c>
      <c r="AH11" s="23">
        <v>74.878013016040896</v>
      </c>
      <c r="AI11" s="23">
        <v>75.158672310542556</v>
      </c>
      <c r="AJ11" s="23">
        <v>75.284386830694487</v>
      </c>
      <c r="AK11" s="23">
        <v>75.59162671483476</v>
      </c>
      <c r="AL11" s="23">
        <v>75.699882160879838</v>
      </c>
      <c r="AM11" s="23">
        <v>76.071667285871953</v>
      </c>
      <c r="AN11" s="23">
        <v>76.409971499394928</v>
      </c>
      <c r="AO11" s="23">
        <v>76.620379731418112</v>
      </c>
      <c r="AP11" s="23">
        <v>76.801822875398813</v>
      </c>
      <c r="AQ11" s="23">
        <v>77.083198961797436</v>
      </c>
      <c r="AR11" s="23">
        <v>77.389690259077341</v>
      </c>
      <c r="AS11" s="23">
        <v>77.551084898503817</v>
      </c>
      <c r="AT11" s="23">
        <v>77.700022472560065</v>
      </c>
      <c r="AU11" s="23">
        <v>78.118177743223129</v>
      </c>
      <c r="AV11" s="23">
        <v>78.248056610103646</v>
      </c>
      <c r="AW11" s="23">
        <v>78.553548549559395</v>
      </c>
      <c r="AX11" s="23">
        <v>78.790072015459955</v>
      </c>
      <c r="AY11" s="23">
        <v>78.950152754631162</v>
      </c>
      <c r="AZ11" s="23">
        <v>79.218230871670443</v>
      </c>
      <c r="BA11" s="23">
        <v>79.405308585800086</v>
      </c>
      <c r="BB11" s="23">
        <v>79.66020093514922</v>
      </c>
      <c r="BC11" s="23">
        <v>79.786426188090402</v>
      </c>
      <c r="BD11" s="23">
        <v>79.992524812756415</v>
      </c>
      <c r="BE11" s="23">
        <v>80.126431226184309</v>
      </c>
      <c r="BG11" s="23">
        <f t="shared" si="0"/>
        <v>12.782467054348444</v>
      </c>
      <c r="BH11" s="23">
        <f t="shared" si="1"/>
        <v>6.8814425886878752</v>
      </c>
      <c r="BI11" s="23">
        <f t="shared" si="2"/>
        <v>5.9010244656605693</v>
      </c>
    </row>
    <row r="12" spans="1:61" s="23" customFormat="1" x14ac:dyDescent="0.2">
      <c r="A12" s="23" t="s">
        <v>426</v>
      </c>
      <c r="B12" s="23" t="s">
        <v>427</v>
      </c>
      <c r="C12" s="23">
        <v>47.691585365853669</v>
      </c>
      <c r="D12" s="23">
        <v>48.232926829268294</v>
      </c>
      <c r="E12" s="23">
        <v>48.752780487804884</v>
      </c>
      <c r="F12" s="23">
        <v>49.248658536585374</v>
      </c>
      <c r="G12" s="23">
        <v>49.728048780487804</v>
      </c>
      <c r="H12" s="23">
        <v>50.214439024390245</v>
      </c>
      <c r="I12" s="23">
        <v>50.736780487804886</v>
      </c>
      <c r="J12" s="23">
        <v>51.318536585365862</v>
      </c>
      <c r="K12" s="23">
        <v>51.96919512195123</v>
      </c>
      <c r="L12" s="23">
        <v>52.68726829268293</v>
      </c>
      <c r="M12" s="23">
        <v>53.453756097560984</v>
      </c>
      <c r="N12" s="23">
        <v>54.24168292682927</v>
      </c>
      <c r="O12" s="23">
        <v>55.01758536585367</v>
      </c>
      <c r="P12" s="23">
        <v>55.758000000000003</v>
      </c>
      <c r="Q12" s="23">
        <v>56.451414634146353</v>
      </c>
      <c r="R12" s="23">
        <v>57.096829268292687</v>
      </c>
      <c r="S12" s="23">
        <v>57.704756097560981</v>
      </c>
      <c r="T12" s="23">
        <v>58.294146341463417</v>
      </c>
      <c r="U12" s="23">
        <v>58.881000000000007</v>
      </c>
      <c r="V12" s="23">
        <v>59.470341463414634</v>
      </c>
      <c r="W12" s="23">
        <v>60.063634146341464</v>
      </c>
      <c r="X12" s="23">
        <v>60.658926829268303</v>
      </c>
      <c r="Y12" s="23">
        <v>61.249707317073174</v>
      </c>
      <c r="Z12" s="23">
        <v>61.830512195121955</v>
      </c>
      <c r="AA12" s="23">
        <v>62.399365853658544</v>
      </c>
      <c r="AB12" s="23">
        <v>62.954829268292691</v>
      </c>
      <c r="AC12" s="23">
        <v>63.494439024390253</v>
      </c>
      <c r="AD12" s="23">
        <v>64.019219512195122</v>
      </c>
      <c r="AE12" s="23">
        <v>64.532170731707325</v>
      </c>
      <c r="AF12" s="23">
        <v>65.034756097560972</v>
      </c>
      <c r="AG12" s="23">
        <v>65.530439024390247</v>
      </c>
      <c r="AH12" s="23">
        <v>66.023658536585373</v>
      </c>
      <c r="AI12" s="23">
        <v>66.517365853658546</v>
      </c>
      <c r="AJ12" s="23">
        <v>67.013487804878068</v>
      </c>
      <c r="AK12" s="23">
        <v>67.512512195121943</v>
      </c>
      <c r="AL12" s="23">
        <v>68.015439024390247</v>
      </c>
      <c r="AM12" s="23">
        <v>68.523756097560991</v>
      </c>
      <c r="AN12" s="23">
        <v>69.032536585365861</v>
      </c>
      <c r="AO12" s="23">
        <v>69.536804878048798</v>
      </c>
      <c r="AP12" s="23">
        <v>70.030097560975619</v>
      </c>
      <c r="AQ12" s="23">
        <v>70.507439024390251</v>
      </c>
      <c r="AR12" s="23">
        <v>70.95987804878051</v>
      </c>
      <c r="AS12" s="23">
        <v>71.383878048780488</v>
      </c>
      <c r="AT12" s="23">
        <v>71.776487804878045</v>
      </c>
      <c r="AU12" s="23">
        <v>72.136195121951232</v>
      </c>
      <c r="AV12" s="23">
        <v>72.458512195121955</v>
      </c>
      <c r="AW12" s="23">
        <v>72.743439024390256</v>
      </c>
      <c r="AX12" s="23">
        <v>72.996951219512212</v>
      </c>
      <c r="AY12" s="23">
        <v>73.225024390243888</v>
      </c>
      <c r="AZ12" s="23">
        <v>73.436146341463427</v>
      </c>
      <c r="BA12" s="23">
        <v>73.639804878048793</v>
      </c>
      <c r="BB12" s="23">
        <v>73.844975609756105</v>
      </c>
      <c r="BC12" s="23">
        <v>74.057658536585365</v>
      </c>
      <c r="BD12" s="23">
        <v>74.2838536585366</v>
      </c>
      <c r="BE12" s="23">
        <v>74.52553658536587</v>
      </c>
      <c r="BG12" s="23">
        <f t="shared" si="0"/>
        <v>26.833951219512201</v>
      </c>
      <c r="BH12" s="23">
        <f t="shared" si="1"/>
        <v>16.840585365853656</v>
      </c>
      <c r="BI12" s="23">
        <f t="shared" si="2"/>
        <v>9.9933658536585455</v>
      </c>
    </row>
    <row r="13" spans="1:61" s="23" customFormat="1" x14ac:dyDescent="0.2">
      <c r="A13" s="23" t="s">
        <v>451</v>
      </c>
      <c r="B13" s="23" t="s">
        <v>452</v>
      </c>
      <c r="C13" s="23">
        <v>66.055292682926819</v>
      </c>
      <c r="D13" s="23">
        <v>66.597024390243902</v>
      </c>
      <c r="E13" s="23">
        <v>67.021414634146353</v>
      </c>
      <c r="F13" s="23">
        <v>67.339902439024399</v>
      </c>
      <c r="G13" s="23">
        <v>67.566512195121959</v>
      </c>
      <c r="H13" s="23">
        <v>67.718853658536588</v>
      </c>
      <c r="I13" s="23">
        <v>67.812512195121954</v>
      </c>
      <c r="J13" s="23">
        <v>67.86014634146342</v>
      </c>
      <c r="K13" s="23">
        <v>67.874341463414638</v>
      </c>
      <c r="L13" s="23">
        <v>67.867121951219517</v>
      </c>
      <c r="M13" s="23">
        <v>68.133658536585358</v>
      </c>
      <c r="N13" s="23">
        <v>68.376585365853657</v>
      </c>
      <c r="O13" s="23">
        <v>68.308536585365871</v>
      </c>
      <c r="P13" s="23">
        <v>68.29463414634148</v>
      </c>
      <c r="Q13" s="23">
        <v>68.320243902439032</v>
      </c>
      <c r="R13" s="23">
        <v>67.7239024390244</v>
      </c>
      <c r="S13" s="23">
        <v>67.487560975609753</v>
      </c>
      <c r="T13" s="23">
        <v>67.376341463414633</v>
      </c>
      <c r="U13" s="23">
        <v>67.390975609756097</v>
      </c>
      <c r="V13" s="23">
        <v>67.114390243902434</v>
      </c>
      <c r="W13" s="23">
        <v>67.033902439024402</v>
      </c>
      <c r="X13" s="23">
        <v>67.263902439024392</v>
      </c>
      <c r="Y13" s="23">
        <v>67.806097560975616</v>
      </c>
      <c r="Z13" s="23">
        <v>67.652682926829272</v>
      </c>
      <c r="AA13" s="23">
        <v>67.202682926829269</v>
      </c>
      <c r="AB13" s="23">
        <v>67.856829268292685</v>
      </c>
      <c r="AC13" s="23">
        <v>69.389756097560991</v>
      </c>
      <c r="AD13" s="23">
        <v>69.44</v>
      </c>
      <c r="AE13" s="23">
        <v>69.464390243902443</v>
      </c>
      <c r="AF13" s="23">
        <v>69.171707317073171</v>
      </c>
      <c r="AG13" s="23">
        <v>68.902439024390247</v>
      </c>
      <c r="AH13" s="23">
        <v>68.474390243902448</v>
      </c>
      <c r="AI13" s="23">
        <v>66.873170731707319</v>
      </c>
      <c r="AJ13" s="23">
        <v>64.935853658536601</v>
      </c>
      <c r="AK13" s="23">
        <v>64.467073170731709</v>
      </c>
      <c r="AL13" s="23">
        <v>65.221219512195134</v>
      </c>
      <c r="AM13" s="23">
        <v>66.194146341463423</v>
      </c>
      <c r="AN13" s="23">
        <v>66.950731707317075</v>
      </c>
      <c r="AO13" s="23">
        <v>66.783902439024402</v>
      </c>
      <c r="AP13" s="23">
        <v>66.043658536585369</v>
      </c>
      <c r="AQ13" s="23">
        <v>65.341463414634148</v>
      </c>
      <c r="AR13" s="23">
        <v>65.487804878048792</v>
      </c>
      <c r="AS13" s="23">
        <v>65.085365853658544</v>
      </c>
      <c r="AT13" s="23">
        <v>65.007560975609763</v>
      </c>
      <c r="AU13" s="23">
        <v>65.421219512195123</v>
      </c>
      <c r="AV13" s="23">
        <v>65.47</v>
      </c>
      <c r="AW13" s="23">
        <v>66.643170731707329</v>
      </c>
      <c r="AX13" s="23">
        <v>67.497560975609758</v>
      </c>
      <c r="AY13" s="23">
        <v>67.848780487804888</v>
      </c>
      <c r="AZ13" s="23">
        <v>68.604878048780492</v>
      </c>
      <c r="BA13" s="23">
        <v>68.856097560975627</v>
      </c>
      <c r="BB13" s="23">
        <v>69.658536585365866</v>
      </c>
      <c r="BC13" s="23">
        <v>70.365853658536594</v>
      </c>
      <c r="BD13" s="23">
        <v>70.365853658536594</v>
      </c>
      <c r="BE13" s="23">
        <v>70.365853658536594</v>
      </c>
      <c r="BG13" s="23">
        <f t="shared" si="0"/>
        <v>4.3105609756097749</v>
      </c>
      <c r="BH13" s="23">
        <f t="shared" si="1"/>
        <v>3.4090975609756242</v>
      </c>
      <c r="BI13" s="23">
        <f t="shared" si="2"/>
        <v>0.90146341463415069</v>
      </c>
    </row>
    <row r="14" spans="1:61" s="23" customFormat="1" x14ac:dyDescent="0.2">
      <c r="A14" s="23" t="s">
        <v>551</v>
      </c>
      <c r="B14" s="23" t="s">
        <v>552</v>
      </c>
      <c r="C14" s="23">
        <v>52.475280087469727</v>
      </c>
      <c r="D14" s="23">
        <v>52.981375387226343</v>
      </c>
      <c r="E14" s="23">
        <v>53.404890459429325</v>
      </c>
      <c r="F14" s="23">
        <v>53.936376594146189</v>
      </c>
      <c r="G14" s="23">
        <v>54.614049695589003</v>
      </c>
      <c r="H14" s="23">
        <v>55.281659217510331</v>
      </c>
      <c r="I14" s="23">
        <v>56.021277575601495</v>
      </c>
      <c r="J14" s="23">
        <v>56.734564935410823</v>
      </c>
      <c r="K14" s="23">
        <v>57.34157390924684</v>
      </c>
      <c r="L14" s="23">
        <v>57.957230785513488</v>
      </c>
      <c r="M14" s="23">
        <v>58.550786232962267</v>
      </c>
      <c r="N14" s="23">
        <v>59.079329784409168</v>
      </c>
      <c r="O14" s="23">
        <v>59.567738627833641</v>
      </c>
      <c r="P14" s="23">
        <v>60.017063283844749</v>
      </c>
      <c r="Q14" s="23">
        <v>60.511543539510541</v>
      </c>
      <c r="R14" s="23">
        <v>60.956379952806557</v>
      </c>
      <c r="S14" s="23">
        <v>61.376012547010696</v>
      </c>
      <c r="T14" s="23">
        <v>61.79706860117615</v>
      </c>
      <c r="U14" s="23">
        <v>62.156415595452977</v>
      </c>
      <c r="V14" s="23">
        <v>62.516275838993487</v>
      </c>
      <c r="W14" s="23">
        <v>62.800666584918964</v>
      </c>
      <c r="X14" s="23">
        <v>63.139368179380284</v>
      </c>
      <c r="Y14" s="23">
        <v>63.461229395564409</v>
      </c>
      <c r="Z14" s="23">
        <v>63.705271035620413</v>
      </c>
      <c r="AA14" s="23">
        <v>63.965726124526753</v>
      </c>
      <c r="AB14" s="23">
        <v>64.217964247675894</v>
      </c>
      <c r="AC14" s="23">
        <v>64.515069507989764</v>
      </c>
      <c r="AD14" s="23">
        <v>64.766853959532128</v>
      </c>
      <c r="AE14" s="23">
        <v>64.971980008687311</v>
      </c>
      <c r="AF14" s="23">
        <v>65.190610195049459</v>
      </c>
      <c r="AG14" s="23">
        <v>65.386182436519093</v>
      </c>
      <c r="AH14" s="23">
        <v>65.574538649546682</v>
      </c>
      <c r="AI14" s="23">
        <v>65.738976414956809</v>
      </c>
      <c r="AJ14" s="23">
        <v>65.864105965350419</v>
      </c>
      <c r="AK14" s="23">
        <v>66.072466934272995</v>
      </c>
      <c r="AL14" s="23">
        <v>66.283112501443554</v>
      </c>
      <c r="AM14" s="23">
        <v>66.564636230498252</v>
      </c>
      <c r="AN14" s="23">
        <v>66.857422342847414</v>
      </c>
      <c r="AO14" s="23">
        <v>67.101052218766085</v>
      </c>
      <c r="AP14" s="23">
        <v>67.338810526871654</v>
      </c>
      <c r="AQ14" s="23">
        <v>67.606037986827943</v>
      </c>
      <c r="AR14" s="23">
        <v>67.902831135757481</v>
      </c>
      <c r="AS14" s="23">
        <v>68.158441164422015</v>
      </c>
      <c r="AT14" s="23">
        <v>68.422980330243675</v>
      </c>
      <c r="AU14" s="23">
        <v>68.752356838968353</v>
      </c>
      <c r="AV14" s="23">
        <v>69.013432312650139</v>
      </c>
      <c r="AW14" s="23">
        <v>69.339070973335296</v>
      </c>
      <c r="AX14" s="23">
        <v>69.641854273286029</v>
      </c>
      <c r="AY14" s="23">
        <v>69.91471415547214</v>
      </c>
      <c r="AZ14" s="23">
        <v>70.220352037388707</v>
      </c>
      <c r="BA14" s="23">
        <v>70.485465247837766</v>
      </c>
      <c r="BB14" s="23">
        <v>70.76491799445914</v>
      </c>
      <c r="BC14" s="23">
        <v>71.004977506958355</v>
      </c>
      <c r="BD14" s="23">
        <v>71.243252169835642</v>
      </c>
      <c r="BE14" s="23">
        <v>71.454998155943741</v>
      </c>
      <c r="BG14" s="23">
        <f t="shared" si="0"/>
        <v>18.979718068474014</v>
      </c>
      <c r="BH14" s="23">
        <f t="shared" si="1"/>
        <v>12.496699921217584</v>
      </c>
      <c r="BI14" s="23">
        <f t="shared" si="2"/>
        <v>6.4830181472564306</v>
      </c>
    </row>
    <row r="15" spans="1:61" s="23" customFormat="1" x14ac:dyDescent="0.2">
      <c r="A15" s="23" t="s">
        <v>557</v>
      </c>
      <c r="B15" s="23" t="s">
        <v>558</v>
      </c>
      <c r="C15" s="23">
        <v>49.036292682926835</v>
      </c>
      <c r="D15" s="23">
        <v>49.429804878048785</v>
      </c>
      <c r="E15" s="23">
        <v>49.813292682926843</v>
      </c>
      <c r="F15" s="23">
        <v>50.195756097560974</v>
      </c>
      <c r="G15" s="23">
        <v>50.581756097560977</v>
      </c>
      <c r="H15" s="23">
        <v>50.971829268292694</v>
      </c>
      <c r="I15" s="23">
        <v>51.363024390243908</v>
      </c>
      <c r="J15" s="23">
        <v>51.749414634146341</v>
      </c>
      <c r="K15" s="23">
        <v>52.126000000000005</v>
      </c>
      <c r="L15" s="23">
        <v>52.493268292682927</v>
      </c>
      <c r="M15" s="23">
        <v>52.850682926829272</v>
      </c>
      <c r="N15" s="23">
        <v>53.196146341463418</v>
      </c>
      <c r="O15" s="23">
        <v>53.533634146341477</v>
      </c>
      <c r="P15" s="23">
        <v>53.870560975609763</v>
      </c>
      <c r="Q15" s="23">
        <v>54.213414634146339</v>
      </c>
      <c r="R15" s="23">
        <v>54.576707317073172</v>
      </c>
      <c r="S15" s="23">
        <v>54.974463414634158</v>
      </c>
      <c r="T15" s="23">
        <v>55.41224390243903</v>
      </c>
      <c r="U15" s="23">
        <v>55.892609756097571</v>
      </c>
      <c r="V15" s="23">
        <v>56.414048780487803</v>
      </c>
      <c r="W15" s="23">
        <v>56.973073170731716</v>
      </c>
      <c r="X15" s="23">
        <v>57.562634146341466</v>
      </c>
      <c r="Y15" s="23">
        <v>58.167195121951224</v>
      </c>
      <c r="Z15" s="23">
        <v>58.768780487804882</v>
      </c>
      <c r="AA15" s="23">
        <v>59.35243902439025</v>
      </c>
      <c r="AB15" s="23">
        <v>59.912170731707327</v>
      </c>
      <c r="AC15" s="23">
        <v>60.449512195121962</v>
      </c>
      <c r="AD15" s="23">
        <v>60.958024390243907</v>
      </c>
      <c r="AE15" s="23">
        <v>61.423804878048792</v>
      </c>
      <c r="AF15" s="23">
        <v>61.820439024390247</v>
      </c>
      <c r="AG15" s="23">
        <v>62.120073170731708</v>
      </c>
      <c r="AH15" s="23">
        <v>62.294804878048787</v>
      </c>
      <c r="AI15" s="23">
        <v>62.325170731707324</v>
      </c>
      <c r="AJ15" s="23">
        <v>62.193731707317077</v>
      </c>
      <c r="AK15" s="23">
        <v>61.887975609756104</v>
      </c>
      <c r="AL15" s="23">
        <v>61.370024390243906</v>
      </c>
      <c r="AM15" s="23">
        <v>60.605463414634144</v>
      </c>
      <c r="AN15" s="23">
        <v>59.613195121951229</v>
      </c>
      <c r="AO15" s="23">
        <v>58.443024390243906</v>
      </c>
      <c r="AP15" s="23">
        <v>57.156682926829269</v>
      </c>
      <c r="AQ15" s="23">
        <v>55.836878048780491</v>
      </c>
      <c r="AR15" s="23">
        <v>54.570804878048783</v>
      </c>
      <c r="AS15" s="23">
        <v>53.441195121951225</v>
      </c>
      <c r="AT15" s="23">
        <v>52.523756097560977</v>
      </c>
      <c r="AU15" s="23">
        <v>51.873756097560978</v>
      </c>
      <c r="AV15" s="23">
        <v>51.557341463414645</v>
      </c>
      <c r="AW15" s="23">
        <v>51.613707317073171</v>
      </c>
      <c r="AX15" s="23">
        <v>51.996512195121952</v>
      </c>
      <c r="AY15" s="23">
        <v>52.636024390243911</v>
      </c>
      <c r="AZ15" s="23">
        <v>53.467097560975617</v>
      </c>
      <c r="BA15" s="23">
        <v>54.390756097560974</v>
      </c>
      <c r="BB15" s="23">
        <v>55.295658536585371</v>
      </c>
      <c r="BC15" s="23">
        <v>56.09831707317074</v>
      </c>
      <c r="BD15" s="23">
        <v>56.736585365853664</v>
      </c>
      <c r="BE15" s="23">
        <v>57.182121951219521</v>
      </c>
      <c r="BG15" s="23">
        <f t="shared" si="0"/>
        <v>8.1458292682926867</v>
      </c>
      <c r="BH15" s="23">
        <f t="shared" si="1"/>
        <v>12.387512195121957</v>
      </c>
      <c r="BI15" s="23">
        <f t="shared" si="2"/>
        <v>-4.2416829268292702</v>
      </c>
    </row>
    <row r="16" spans="1:61" x14ac:dyDescent="0.2"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</row>
    <row r="18" spans="1:61" x14ac:dyDescent="0.2">
      <c r="A18" s="23" t="s">
        <v>582</v>
      </c>
      <c r="B18" s="23" t="s">
        <v>24</v>
      </c>
      <c r="C18" s="23" t="s">
        <v>27</v>
      </c>
      <c r="D18" s="23" t="s">
        <v>28</v>
      </c>
      <c r="E18" s="23" t="s">
        <v>29</v>
      </c>
      <c r="F18" s="23" t="s">
        <v>30</v>
      </c>
      <c r="G18" s="23" t="s">
        <v>31</v>
      </c>
      <c r="H18" s="23" t="s">
        <v>32</v>
      </c>
      <c r="I18" s="23" t="s">
        <v>33</v>
      </c>
      <c r="J18" s="23" t="s">
        <v>34</v>
      </c>
      <c r="K18" s="23" t="s">
        <v>35</v>
      </c>
      <c r="L18" s="23" t="s">
        <v>36</v>
      </c>
      <c r="M18" s="23" t="s">
        <v>37</v>
      </c>
      <c r="N18" s="23" t="s">
        <v>38</v>
      </c>
      <c r="O18" s="23" t="s">
        <v>39</v>
      </c>
      <c r="P18" s="23" t="s">
        <v>40</v>
      </c>
      <c r="Q18" s="23" t="s">
        <v>41</v>
      </c>
      <c r="R18" s="23" t="s">
        <v>42</v>
      </c>
      <c r="S18" s="23" t="s">
        <v>43</v>
      </c>
      <c r="T18" s="23" t="s">
        <v>44</v>
      </c>
      <c r="U18" s="23" t="s">
        <v>45</v>
      </c>
      <c r="V18" s="23" t="s">
        <v>46</v>
      </c>
      <c r="W18" s="23" t="s">
        <v>47</v>
      </c>
      <c r="X18" s="23" t="s">
        <v>48</v>
      </c>
      <c r="Y18" s="23" t="s">
        <v>49</v>
      </c>
      <c r="Z18" s="23" t="s">
        <v>50</v>
      </c>
      <c r="AA18" s="23" t="s">
        <v>51</v>
      </c>
      <c r="AB18" s="23" t="s">
        <v>52</v>
      </c>
      <c r="AC18" s="23" t="s">
        <v>53</v>
      </c>
      <c r="AD18" s="23" t="s">
        <v>54</v>
      </c>
      <c r="AE18" s="23" t="s">
        <v>55</v>
      </c>
      <c r="AF18" s="23" t="s">
        <v>56</v>
      </c>
      <c r="AG18" s="23" t="s">
        <v>57</v>
      </c>
      <c r="AH18" s="23" t="s">
        <v>58</v>
      </c>
      <c r="AI18" s="23" t="s">
        <v>59</v>
      </c>
      <c r="AJ18" s="23" t="s">
        <v>60</v>
      </c>
      <c r="AK18" s="23" t="s">
        <v>61</v>
      </c>
      <c r="AL18" s="23" t="s">
        <v>62</v>
      </c>
      <c r="AM18" s="23" t="s">
        <v>63</v>
      </c>
      <c r="AN18" s="23" t="s">
        <v>64</v>
      </c>
      <c r="AO18" s="23" t="s">
        <v>65</v>
      </c>
      <c r="AP18" s="23" t="s">
        <v>66</v>
      </c>
      <c r="AQ18" s="23" t="s">
        <v>67</v>
      </c>
      <c r="AR18" s="23" t="s">
        <v>68</v>
      </c>
      <c r="AS18" s="23" t="s">
        <v>69</v>
      </c>
      <c r="AT18" s="23" t="s">
        <v>70</v>
      </c>
      <c r="AU18" s="23" t="s">
        <v>71</v>
      </c>
      <c r="AV18" s="23" t="s">
        <v>72</v>
      </c>
      <c r="AW18" s="23" t="s">
        <v>73</v>
      </c>
      <c r="AX18" s="23" t="s">
        <v>74</v>
      </c>
      <c r="AY18" s="23" t="s">
        <v>75</v>
      </c>
      <c r="AZ18" s="23" t="s">
        <v>76</v>
      </c>
      <c r="BA18" s="23" t="s">
        <v>77</v>
      </c>
      <c r="BB18" s="23" t="s">
        <v>78</v>
      </c>
      <c r="BC18" s="23" t="s">
        <v>79</v>
      </c>
      <c r="BD18" s="23" t="s">
        <v>80</v>
      </c>
      <c r="BE18" s="23" t="s">
        <v>81</v>
      </c>
      <c r="BG18" s="23" t="s">
        <v>641</v>
      </c>
      <c r="BH18" s="23" t="s">
        <v>643</v>
      </c>
      <c r="BI18" s="23" t="s">
        <v>642</v>
      </c>
    </row>
    <row r="19" spans="1:61" s="23" customFormat="1" x14ac:dyDescent="0.2">
      <c r="A19" s="23" t="s">
        <v>99</v>
      </c>
      <c r="B19" s="23" t="s">
        <v>100</v>
      </c>
      <c r="C19" s="37">
        <v>3.109</v>
      </c>
      <c r="D19" s="37">
        <v>3.1</v>
      </c>
      <c r="E19" s="37">
        <v>3.089</v>
      </c>
      <c r="F19" s="37">
        <v>3.0779999999999998</v>
      </c>
      <c r="G19" s="37">
        <v>3.0680000000000001</v>
      </c>
      <c r="H19" s="37">
        <v>3.0579999999999998</v>
      </c>
      <c r="I19" s="37">
        <v>3.0510000000000002</v>
      </c>
      <c r="J19" s="37">
        <v>3.048</v>
      </c>
      <c r="K19" s="37">
        <v>3.0489999999999999</v>
      </c>
      <c r="L19" s="37">
        <v>3.056</v>
      </c>
      <c r="M19" s="37">
        <v>3.073</v>
      </c>
      <c r="N19" s="37">
        <v>3.1040000000000001</v>
      </c>
      <c r="O19" s="37">
        <v>3.1480000000000001</v>
      </c>
      <c r="P19" s="37">
        <v>3.2029999999999998</v>
      </c>
      <c r="Q19" s="37">
        <v>3.2639999999999998</v>
      </c>
      <c r="R19" s="37">
        <v>3.3210000000000002</v>
      </c>
      <c r="S19" s="37">
        <v>3.3660000000000001</v>
      </c>
      <c r="T19" s="37">
        <v>3.391</v>
      </c>
      <c r="U19" s="37">
        <v>3.391</v>
      </c>
      <c r="V19" s="37">
        <v>3.3679999999999999</v>
      </c>
      <c r="W19" s="37">
        <v>3.3250000000000002</v>
      </c>
      <c r="X19" s="37">
        <v>3.27</v>
      </c>
      <c r="Y19" s="37">
        <v>3.2130000000000001</v>
      </c>
      <c r="Z19" s="37">
        <v>3.1629999999999998</v>
      </c>
      <c r="AA19" s="37">
        <v>3.1230000000000002</v>
      </c>
      <c r="AB19" s="37">
        <v>3.093</v>
      </c>
      <c r="AC19" s="37">
        <v>3.073</v>
      </c>
      <c r="AD19" s="37">
        <v>3.056</v>
      </c>
      <c r="AE19" s="37">
        <v>3.0369999999999999</v>
      </c>
      <c r="AF19" s="37">
        <v>3.016</v>
      </c>
      <c r="AG19" s="37">
        <v>2.9889999999999999</v>
      </c>
      <c r="AH19" s="37">
        <v>2.9540000000000002</v>
      </c>
      <c r="AI19" s="37">
        <v>2.9129999999999998</v>
      </c>
      <c r="AJ19" s="37">
        <v>2.8660000000000001</v>
      </c>
      <c r="AK19" s="37">
        <v>2.8149999999999999</v>
      </c>
      <c r="AL19" s="37">
        <v>2.762</v>
      </c>
      <c r="AM19" s="37">
        <v>2.7109999999999999</v>
      </c>
      <c r="AN19" s="37">
        <v>2.6640000000000001</v>
      </c>
      <c r="AO19" s="37">
        <v>2.6230000000000002</v>
      </c>
      <c r="AP19" s="37">
        <v>2.589</v>
      </c>
      <c r="AQ19" s="37">
        <v>2.5609999999999999</v>
      </c>
      <c r="AR19" s="37">
        <v>2.5369999999999999</v>
      </c>
      <c r="AS19" s="37">
        <v>2.516</v>
      </c>
      <c r="AT19" s="37">
        <v>2.4950000000000001</v>
      </c>
      <c r="AU19" s="37">
        <v>2.4740000000000002</v>
      </c>
      <c r="AV19" s="37">
        <v>2.452</v>
      </c>
      <c r="AW19" s="37">
        <v>2.4319999999999999</v>
      </c>
      <c r="AX19" s="37">
        <v>2.4129999999999998</v>
      </c>
      <c r="AY19" s="37">
        <v>2.3959999999999999</v>
      </c>
      <c r="AZ19" s="37">
        <v>2.3820000000000001</v>
      </c>
      <c r="BA19" s="37">
        <v>2.37</v>
      </c>
      <c r="BB19" s="37">
        <v>2.3580000000000001</v>
      </c>
      <c r="BC19" s="37">
        <v>2.347</v>
      </c>
      <c r="BD19" s="37">
        <v>2.335</v>
      </c>
      <c r="BE19" s="37">
        <v>2.3220000000000001</v>
      </c>
      <c r="BG19" s="37">
        <f>BE19-C19</f>
        <v>-0.78699999999999992</v>
      </c>
      <c r="BH19" s="37">
        <f>AE19-C19</f>
        <v>-7.2000000000000064E-2</v>
      </c>
      <c r="BI19" s="37">
        <f>BE19-AE19</f>
        <v>-0.71499999999999986</v>
      </c>
    </row>
    <row r="20" spans="1:61" s="26" customFormat="1" x14ac:dyDescent="0.2">
      <c r="A20" s="26" t="s">
        <v>139</v>
      </c>
      <c r="B20" s="26" t="s">
        <v>140</v>
      </c>
      <c r="C20" s="38">
        <v>6.21</v>
      </c>
      <c r="D20" s="38">
        <v>6.19</v>
      </c>
      <c r="E20" s="38">
        <v>6.1429999999999998</v>
      </c>
      <c r="F20" s="38">
        <v>6.0629999999999997</v>
      </c>
      <c r="G20" s="38">
        <v>5.9530000000000003</v>
      </c>
      <c r="H20" s="38">
        <v>5.8150000000000004</v>
      </c>
      <c r="I20" s="38">
        <v>5.6580000000000004</v>
      </c>
      <c r="J20" s="38">
        <v>5.4909999999999997</v>
      </c>
      <c r="K20" s="38">
        <v>5.3259999999999996</v>
      </c>
      <c r="L20" s="38">
        <v>5.1680000000000001</v>
      </c>
      <c r="M20" s="38">
        <v>5.024</v>
      </c>
      <c r="N20" s="38">
        <v>4.8959999999999999</v>
      </c>
      <c r="O20" s="38">
        <v>4.782</v>
      </c>
      <c r="P20" s="38">
        <v>4.6790000000000003</v>
      </c>
      <c r="Q20" s="38">
        <v>4.585</v>
      </c>
      <c r="R20" s="38">
        <v>4.4989999999999997</v>
      </c>
      <c r="S20" s="38">
        <v>4.4180000000000001</v>
      </c>
      <c r="T20" s="38">
        <v>4.3390000000000004</v>
      </c>
      <c r="U20" s="38">
        <v>4.2560000000000002</v>
      </c>
      <c r="V20" s="38">
        <v>4.1689999999999996</v>
      </c>
      <c r="W20" s="38">
        <v>4.0730000000000004</v>
      </c>
      <c r="X20" s="38">
        <v>3.9660000000000002</v>
      </c>
      <c r="Y20" s="38">
        <v>3.8479999999999999</v>
      </c>
      <c r="Z20" s="38">
        <v>3.7210000000000001</v>
      </c>
      <c r="AA20" s="38">
        <v>3.5870000000000002</v>
      </c>
      <c r="AB20" s="38">
        <v>3.4489999999999998</v>
      </c>
      <c r="AC20" s="38">
        <v>3.3079999999999998</v>
      </c>
      <c r="AD20" s="38">
        <v>3.17</v>
      </c>
      <c r="AE20" s="38">
        <v>3.0390000000000001</v>
      </c>
      <c r="AF20" s="38">
        <v>2.9169999999999998</v>
      </c>
      <c r="AG20" s="38">
        <v>2.8090000000000002</v>
      </c>
      <c r="AH20" s="38">
        <v>2.7170000000000001</v>
      </c>
      <c r="AI20" s="38">
        <v>2.6429999999999998</v>
      </c>
      <c r="AJ20" s="38">
        <v>2.5830000000000002</v>
      </c>
      <c r="AK20" s="38">
        <v>2.5369999999999999</v>
      </c>
      <c r="AL20" s="38">
        <v>2.5019999999999998</v>
      </c>
      <c r="AM20" s="38">
        <v>2.4740000000000002</v>
      </c>
      <c r="AN20" s="38">
        <v>2.4510000000000001</v>
      </c>
      <c r="AO20" s="38">
        <v>2.427</v>
      </c>
      <c r="AP20" s="38">
        <v>2.399</v>
      </c>
      <c r="AQ20" s="38">
        <v>2.3639999999999999</v>
      </c>
      <c r="AR20" s="38">
        <v>2.3180000000000001</v>
      </c>
      <c r="AS20" s="38">
        <v>2.2639999999999998</v>
      </c>
      <c r="AT20" s="38">
        <v>2.202</v>
      </c>
      <c r="AU20" s="38">
        <v>2.1349999999999998</v>
      </c>
      <c r="AV20" s="38">
        <v>2.0659999999999998</v>
      </c>
      <c r="AW20" s="38">
        <v>2.0019999999999998</v>
      </c>
      <c r="AX20" s="38">
        <v>1.944</v>
      </c>
      <c r="AY20" s="38">
        <v>1.8979999999999999</v>
      </c>
      <c r="AZ20" s="38">
        <v>1.863</v>
      </c>
      <c r="BA20" s="38">
        <v>1.8380000000000001</v>
      </c>
      <c r="BB20" s="38">
        <v>1.823</v>
      </c>
      <c r="BC20" s="38">
        <v>1.8120000000000001</v>
      </c>
      <c r="BD20" s="38">
        <v>1.8009999999999999</v>
      </c>
      <c r="BE20" s="38">
        <v>1.79</v>
      </c>
      <c r="BG20" s="38">
        <f t="shared" ref="BG20:BG32" si="3">BE20-C20</f>
        <v>-4.42</v>
      </c>
      <c r="BH20" s="38">
        <f t="shared" ref="BH20:BH32" si="4">AE20-C20</f>
        <v>-3.1709999999999998</v>
      </c>
      <c r="BI20" s="38">
        <f t="shared" ref="BI20:BI32" si="5">BE20-AE20</f>
        <v>-1.2490000000000001</v>
      </c>
    </row>
    <row r="21" spans="1:61" s="23" customFormat="1" x14ac:dyDescent="0.2">
      <c r="A21" s="23" t="s">
        <v>159</v>
      </c>
      <c r="B21" s="23" t="s">
        <v>160</v>
      </c>
      <c r="C21" s="37">
        <v>5.1130000000000004</v>
      </c>
      <c r="D21" s="37">
        <v>5.0659999999999998</v>
      </c>
      <c r="E21" s="37">
        <v>5.0090000000000003</v>
      </c>
      <c r="F21" s="37">
        <v>4.9400000000000004</v>
      </c>
      <c r="G21" s="37">
        <v>4.859</v>
      </c>
      <c r="H21" s="37">
        <v>4.7629999999999999</v>
      </c>
      <c r="I21" s="37">
        <v>4.6479999999999997</v>
      </c>
      <c r="J21" s="37">
        <v>4.5140000000000002</v>
      </c>
      <c r="K21" s="37">
        <v>4.3630000000000004</v>
      </c>
      <c r="L21" s="37">
        <v>4.1970000000000001</v>
      </c>
      <c r="M21" s="37">
        <v>4.0209999999999999</v>
      </c>
      <c r="N21" s="37">
        <v>3.8420000000000001</v>
      </c>
      <c r="O21" s="37">
        <v>3.665</v>
      </c>
      <c r="P21" s="37">
        <v>3.496</v>
      </c>
      <c r="Q21" s="37">
        <v>3.3410000000000002</v>
      </c>
      <c r="R21" s="37">
        <v>3.2010000000000001</v>
      </c>
      <c r="S21" s="37">
        <v>3.08</v>
      </c>
      <c r="T21" s="37">
        <v>2.976</v>
      </c>
      <c r="U21" s="37">
        <v>2.8860000000000001</v>
      </c>
      <c r="V21" s="37">
        <v>2.81</v>
      </c>
      <c r="W21" s="37">
        <v>2.7490000000000001</v>
      </c>
      <c r="X21" s="37">
        <v>2.7029999999999998</v>
      </c>
      <c r="Y21" s="37">
        <v>2.67</v>
      </c>
      <c r="Z21" s="37">
        <v>2.649</v>
      </c>
      <c r="AA21" s="37">
        <v>2.6339999999999999</v>
      </c>
      <c r="AB21" s="37">
        <v>2.6219999999999999</v>
      </c>
      <c r="AC21" s="37">
        <v>2.61</v>
      </c>
      <c r="AD21" s="37">
        <v>2.593</v>
      </c>
      <c r="AE21" s="37">
        <v>2.57</v>
      </c>
      <c r="AF21" s="37">
        <v>2.5390000000000001</v>
      </c>
      <c r="AG21" s="37">
        <v>2.5009999999999999</v>
      </c>
      <c r="AH21" s="37">
        <v>2.456</v>
      </c>
      <c r="AI21" s="37">
        <v>2.407</v>
      </c>
      <c r="AJ21" s="37">
        <v>2.3580000000000001</v>
      </c>
      <c r="AK21" s="37">
        <v>2.3109999999999999</v>
      </c>
      <c r="AL21" s="37">
        <v>2.2650000000000001</v>
      </c>
      <c r="AM21" s="37">
        <v>2.222</v>
      </c>
      <c r="AN21" s="37">
        <v>2.181</v>
      </c>
      <c r="AO21" s="37">
        <v>2.1429999999999998</v>
      </c>
      <c r="AP21" s="37">
        <v>2.1070000000000002</v>
      </c>
      <c r="AQ21" s="37">
        <v>2.073</v>
      </c>
      <c r="AR21" s="37">
        <v>2.0419999999999998</v>
      </c>
      <c r="AS21" s="37">
        <v>2.0129999999999999</v>
      </c>
      <c r="AT21" s="37">
        <v>1.986</v>
      </c>
      <c r="AU21" s="37">
        <v>1.9590000000000001</v>
      </c>
      <c r="AV21" s="37">
        <v>1.9339999999999999</v>
      </c>
      <c r="AW21" s="37">
        <v>1.91</v>
      </c>
      <c r="AX21" s="37">
        <v>1.887</v>
      </c>
      <c r="AY21" s="37">
        <v>1.865</v>
      </c>
      <c r="AZ21" s="37">
        <v>1.8440000000000001</v>
      </c>
      <c r="BA21" s="37">
        <v>1.8240000000000001</v>
      </c>
      <c r="BB21" s="37">
        <v>1.806</v>
      </c>
      <c r="BC21" s="37">
        <v>1.7889999999999999</v>
      </c>
      <c r="BD21" s="37">
        <v>1.774</v>
      </c>
      <c r="BE21" s="37">
        <v>1.7609999999999999</v>
      </c>
      <c r="BG21" s="37">
        <f t="shared" si="3"/>
        <v>-3.3520000000000003</v>
      </c>
      <c r="BH21" s="37">
        <f t="shared" si="4"/>
        <v>-2.5430000000000006</v>
      </c>
      <c r="BI21" s="37">
        <f t="shared" si="5"/>
        <v>-0.80899999999999994</v>
      </c>
    </row>
    <row r="22" spans="1:61" s="23" customFormat="1" x14ac:dyDescent="0.2">
      <c r="A22" s="23" t="s">
        <v>161</v>
      </c>
      <c r="B22" s="23" t="s">
        <v>162</v>
      </c>
      <c r="C22" s="37">
        <v>5.7539999999999996</v>
      </c>
      <c r="D22" s="37">
        <v>5.9039999999999999</v>
      </c>
      <c r="E22" s="37">
        <v>6.0609999999999999</v>
      </c>
      <c r="F22" s="37">
        <v>6.2060000000000004</v>
      </c>
      <c r="G22" s="37">
        <v>6.32</v>
      </c>
      <c r="H22" s="37">
        <v>6.3849999999999998</v>
      </c>
      <c r="I22" s="37">
        <v>6.3840000000000003</v>
      </c>
      <c r="J22" s="37">
        <v>6.3170000000000002</v>
      </c>
      <c r="K22" s="37">
        <v>6.1840000000000002</v>
      </c>
      <c r="L22" s="37">
        <v>5.9859999999999998</v>
      </c>
      <c r="M22" s="37">
        <v>5.7249999999999996</v>
      </c>
      <c r="N22" s="37">
        <v>5.4029999999999996</v>
      </c>
      <c r="O22" s="37">
        <v>5.0359999999999996</v>
      </c>
      <c r="P22" s="37">
        <v>4.6440000000000001</v>
      </c>
      <c r="Q22" s="37">
        <v>4.2450000000000001</v>
      </c>
      <c r="R22" s="37">
        <v>3.8610000000000002</v>
      </c>
      <c r="S22" s="37">
        <v>3.51</v>
      </c>
      <c r="T22" s="37">
        <v>3.202</v>
      </c>
      <c r="U22" s="37">
        <v>2.9449999999999998</v>
      </c>
      <c r="V22" s="37">
        <v>2.7469999999999999</v>
      </c>
      <c r="W22" s="37">
        <v>2.613</v>
      </c>
      <c r="X22" s="37">
        <v>2.5459999999999998</v>
      </c>
      <c r="Y22" s="37">
        <v>2.5329999999999999</v>
      </c>
      <c r="Z22" s="37">
        <v>2.556</v>
      </c>
      <c r="AA22" s="37">
        <v>2.6019999999999999</v>
      </c>
      <c r="AB22" s="37">
        <v>2.65</v>
      </c>
      <c r="AC22" s="37">
        <v>2.6779999999999999</v>
      </c>
      <c r="AD22" s="37">
        <v>2.6760000000000002</v>
      </c>
      <c r="AE22" s="37">
        <v>2.6339999999999999</v>
      </c>
      <c r="AF22" s="37">
        <v>2.5510000000000002</v>
      </c>
      <c r="AG22" s="37">
        <v>2.4279999999999999</v>
      </c>
      <c r="AH22" s="37">
        <v>2.2759999999999998</v>
      </c>
      <c r="AI22" s="37">
        <v>2.1110000000000002</v>
      </c>
      <c r="AJ22" s="37">
        <v>1.952</v>
      </c>
      <c r="AK22" s="37">
        <v>1.806</v>
      </c>
      <c r="AL22" s="37">
        <v>1.6839999999999999</v>
      </c>
      <c r="AM22" s="37">
        <v>1.59</v>
      </c>
      <c r="AN22" s="37">
        <v>1.522</v>
      </c>
      <c r="AO22" s="37">
        <v>1.4770000000000001</v>
      </c>
      <c r="AP22" s="37">
        <v>1.4530000000000001</v>
      </c>
      <c r="AQ22" s="37">
        <v>1.4470000000000001</v>
      </c>
      <c r="AR22" s="37">
        <v>1.4550000000000001</v>
      </c>
      <c r="AS22" s="37">
        <v>1.4690000000000001</v>
      </c>
      <c r="AT22" s="37">
        <v>1.486</v>
      </c>
      <c r="AU22" s="37">
        <v>1.502</v>
      </c>
      <c r="AV22" s="37">
        <v>1.5129999999999999</v>
      </c>
      <c r="AW22" s="37">
        <v>1.5209999999999999</v>
      </c>
      <c r="AX22" s="37">
        <v>1.526</v>
      </c>
      <c r="AY22" s="37">
        <v>1.5309999999999999</v>
      </c>
      <c r="AZ22" s="37">
        <v>1.5349999999999999</v>
      </c>
      <c r="BA22" s="37">
        <v>1.5389999999999999</v>
      </c>
      <c r="BB22" s="37">
        <v>1.544</v>
      </c>
      <c r="BC22" s="37">
        <v>1.5489999999999999</v>
      </c>
      <c r="BD22" s="37">
        <v>1.5549999999999999</v>
      </c>
      <c r="BE22" s="37">
        <v>1.5620000000000001</v>
      </c>
      <c r="BG22" s="37">
        <f t="shared" si="3"/>
        <v>-4.1919999999999993</v>
      </c>
      <c r="BH22" s="37">
        <f t="shared" si="4"/>
        <v>-3.1199999999999997</v>
      </c>
      <c r="BI22" s="37">
        <f t="shared" si="5"/>
        <v>-1.0719999999999998</v>
      </c>
    </row>
    <row r="23" spans="1:61" s="23" customFormat="1" x14ac:dyDescent="0.2">
      <c r="A23" s="23" t="s">
        <v>169</v>
      </c>
      <c r="B23" s="23" t="s">
        <v>170</v>
      </c>
      <c r="C23" s="37">
        <v>6.8070000000000004</v>
      </c>
      <c r="D23" s="37">
        <v>6.8010000000000002</v>
      </c>
      <c r="E23" s="37">
        <v>6.7789999999999999</v>
      </c>
      <c r="F23" s="37">
        <v>6.7359999999999998</v>
      </c>
      <c r="G23" s="37">
        <v>6.6680000000000001</v>
      </c>
      <c r="H23" s="37">
        <v>6.5670000000000002</v>
      </c>
      <c r="I23" s="37">
        <v>6.4249999999999998</v>
      </c>
      <c r="J23" s="37">
        <v>6.2460000000000004</v>
      </c>
      <c r="K23" s="37">
        <v>6.0339999999999998</v>
      </c>
      <c r="L23" s="37">
        <v>5.7969999999999997</v>
      </c>
      <c r="M23" s="37">
        <v>5.548</v>
      </c>
      <c r="N23" s="37">
        <v>5.3</v>
      </c>
      <c r="O23" s="37">
        <v>5.0670000000000002</v>
      </c>
      <c r="P23" s="37">
        <v>4.8570000000000002</v>
      </c>
      <c r="Q23" s="37">
        <v>4.6749999999999998</v>
      </c>
      <c r="R23" s="37">
        <v>4.5229999999999997</v>
      </c>
      <c r="S23" s="37">
        <v>4.3959999999999999</v>
      </c>
      <c r="T23" s="37">
        <v>4.2839999999999998</v>
      </c>
      <c r="U23" s="37">
        <v>4.1769999999999996</v>
      </c>
      <c r="V23" s="37">
        <v>4.0709999999999997</v>
      </c>
      <c r="W23" s="37">
        <v>3.9649999999999999</v>
      </c>
      <c r="X23" s="37">
        <v>3.855</v>
      </c>
      <c r="Y23" s="37">
        <v>3.7440000000000002</v>
      </c>
      <c r="Z23" s="37">
        <v>3.6339999999999999</v>
      </c>
      <c r="AA23" s="37">
        <v>3.5259999999999998</v>
      </c>
      <c r="AB23" s="37">
        <v>3.42</v>
      </c>
      <c r="AC23" s="37">
        <v>3.32</v>
      </c>
      <c r="AD23" s="37">
        <v>3.2269999999999999</v>
      </c>
      <c r="AE23" s="37">
        <v>3.1419999999999999</v>
      </c>
      <c r="AF23" s="37">
        <v>3.0649999999999999</v>
      </c>
      <c r="AG23" s="37">
        <v>2.9940000000000002</v>
      </c>
      <c r="AH23" s="37">
        <v>2.927</v>
      </c>
      <c r="AI23" s="37">
        <v>2.86</v>
      </c>
      <c r="AJ23" s="37">
        <v>2.794</v>
      </c>
      <c r="AK23" s="37">
        <v>2.7269999999999999</v>
      </c>
      <c r="AL23" s="37">
        <v>2.66</v>
      </c>
      <c r="AM23" s="37">
        <v>2.5960000000000001</v>
      </c>
      <c r="AN23" s="37">
        <v>2.5350000000000001</v>
      </c>
      <c r="AO23" s="37">
        <v>2.4809999999999999</v>
      </c>
      <c r="AP23" s="37">
        <v>2.4319999999999999</v>
      </c>
      <c r="AQ23" s="37">
        <v>2.3889999999999998</v>
      </c>
      <c r="AR23" s="37">
        <v>2.3490000000000002</v>
      </c>
      <c r="AS23" s="37">
        <v>2.3109999999999999</v>
      </c>
      <c r="AT23" s="37">
        <v>2.274</v>
      </c>
      <c r="AU23" s="37">
        <v>2.2360000000000002</v>
      </c>
      <c r="AV23" s="37">
        <v>2.1970000000000001</v>
      </c>
      <c r="AW23" s="37">
        <v>2.157</v>
      </c>
      <c r="AX23" s="37">
        <v>2.1179999999999999</v>
      </c>
      <c r="AY23" s="37">
        <v>2.08</v>
      </c>
      <c r="AZ23" s="37">
        <v>2.044</v>
      </c>
      <c r="BA23" s="37">
        <v>2.0099999999999998</v>
      </c>
      <c r="BB23" s="37">
        <v>1.978</v>
      </c>
      <c r="BC23" s="37">
        <v>1.948</v>
      </c>
      <c r="BD23" s="37">
        <v>1.9219999999999999</v>
      </c>
      <c r="BE23" s="37">
        <v>1.897</v>
      </c>
      <c r="BG23" s="37">
        <f t="shared" si="3"/>
        <v>-4.91</v>
      </c>
      <c r="BH23" s="37">
        <f t="shared" si="4"/>
        <v>-3.6650000000000005</v>
      </c>
      <c r="BI23" s="37">
        <f t="shared" si="5"/>
        <v>-1.2449999999999999</v>
      </c>
    </row>
    <row r="24" spans="1:61" s="23" customFormat="1" x14ac:dyDescent="0.2">
      <c r="A24" s="23" t="s">
        <v>278</v>
      </c>
      <c r="B24" s="23" t="s">
        <v>279</v>
      </c>
      <c r="C24" s="37">
        <v>5.9059999999999997</v>
      </c>
      <c r="D24" s="37">
        <v>5.9029999999999996</v>
      </c>
      <c r="E24" s="37">
        <v>5.8949999999999996</v>
      </c>
      <c r="F24" s="37">
        <v>5.8810000000000002</v>
      </c>
      <c r="G24" s="37">
        <v>5.86</v>
      </c>
      <c r="H24" s="37">
        <v>5.8310000000000004</v>
      </c>
      <c r="I24" s="37">
        <v>5.7949999999999999</v>
      </c>
      <c r="J24" s="37">
        <v>5.7519999999999998</v>
      </c>
      <c r="K24" s="37">
        <v>5.7030000000000003</v>
      </c>
      <c r="L24" s="37">
        <v>5.6479999999999997</v>
      </c>
      <c r="M24" s="37">
        <v>5.5869999999999997</v>
      </c>
      <c r="N24" s="37">
        <v>5.5190000000000001</v>
      </c>
      <c r="O24" s="37">
        <v>5.444</v>
      </c>
      <c r="P24" s="37">
        <v>5.3630000000000004</v>
      </c>
      <c r="Q24" s="37">
        <v>5.2779999999999996</v>
      </c>
      <c r="R24" s="37">
        <v>5.1920000000000002</v>
      </c>
      <c r="S24" s="37">
        <v>5.109</v>
      </c>
      <c r="T24" s="37">
        <v>5.03</v>
      </c>
      <c r="U24" s="37">
        <v>4.9569999999999999</v>
      </c>
      <c r="V24" s="37">
        <v>4.8899999999999997</v>
      </c>
      <c r="W24" s="37">
        <v>4.8280000000000003</v>
      </c>
      <c r="X24" s="37">
        <v>4.7670000000000003</v>
      </c>
      <c r="Y24" s="37">
        <v>4.7039999999999997</v>
      </c>
      <c r="Z24" s="37">
        <v>4.6360000000000001</v>
      </c>
      <c r="AA24" s="37">
        <v>4.5629999999999997</v>
      </c>
      <c r="AB24" s="37">
        <v>4.484</v>
      </c>
      <c r="AC24" s="37">
        <v>4.399</v>
      </c>
      <c r="AD24" s="37">
        <v>4.3109999999999999</v>
      </c>
      <c r="AE24" s="37">
        <v>4.2220000000000004</v>
      </c>
      <c r="AF24" s="37">
        <v>4.1319999999999997</v>
      </c>
      <c r="AG24" s="37">
        <v>4.0439999999999996</v>
      </c>
      <c r="AH24" s="37">
        <v>3.9590000000000001</v>
      </c>
      <c r="AI24" s="37">
        <v>3.8769999999999998</v>
      </c>
      <c r="AJ24" s="37">
        <v>3.798</v>
      </c>
      <c r="AK24" s="37">
        <v>3.7229999999999999</v>
      </c>
      <c r="AL24" s="37">
        <v>3.6509999999999998</v>
      </c>
      <c r="AM24" s="37">
        <v>3.581</v>
      </c>
      <c r="AN24" s="37">
        <v>3.5129999999999999</v>
      </c>
      <c r="AO24" s="37">
        <v>3.4460000000000002</v>
      </c>
      <c r="AP24" s="37">
        <v>3.379</v>
      </c>
      <c r="AQ24" s="37">
        <v>3.3109999999999999</v>
      </c>
      <c r="AR24" s="37">
        <v>3.2429999999999999</v>
      </c>
      <c r="AS24" s="37">
        <v>3.1739999999999999</v>
      </c>
      <c r="AT24" s="37">
        <v>3.105</v>
      </c>
      <c r="AU24" s="37">
        <v>3.036</v>
      </c>
      <c r="AV24" s="37">
        <v>2.9660000000000002</v>
      </c>
      <c r="AW24" s="37">
        <v>2.8959999999999999</v>
      </c>
      <c r="AX24" s="37">
        <v>2.8260000000000001</v>
      </c>
      <c r="AY24" s="37">
        <v>2.7549999999999999</v>
      </c>
      <c r="AZ24" s="37">
        <v>2.6869999999999998</v>
      </c>
      <c r="BA24" s="37">
        <v>2.6219999999999999</v>
      </c>
      <c r="BB24" s="37">
        <v>2.5630000000000002</v>
      </c>
      <c r="BC24" s="37">
        <v>2.5099999999999998</v>
      </c>
      <c r="BD24" s="37">
        <v>2.4649999999999999</v>
      </c>
      <c r="BE24" s="37">
        <v>2.427</v>
      </c>
      <c r="BG24" s="37">
        <f t="shared" si="3"/>
        <v>-3.4789999999999996</v>
      </c>
      <c r="BH24" s="37">
        <f t="shared" si="4"/>
        <v>-1.6839999999999993</v>
      </c>
      <c r="BI24" s="37">
        <f t="shared" si="5"/>
        <v>-1.7950000000000004</v>
      </c>
    </row>
    <row r="25" spans="1:61" s="23" customFormat="1" x14ac:dyDescent="0.2">
      <c r="A25" s="23" t="s">
        <v>607</v>
      </c>
      <c r="B25" s="23" t="s">
        <v>318</v>
      </c>
      <c r="C25" s="37">
        <v>6.4262165217621847</v>
      </c>
      <c r="D25" s="37">
        <v>6.4224350834875299</v>
      </c>
      <c r="E25" s="37">
        <v>6.4029595232132683</v>
      </c>
      <c r="F25" s="37">
        <v>6.3625802119207329</v>
      </c>
      <c r="G25" s="37">
        <v>6.3018037105294171</v>
      </c>
      <c r="H25" s="37">
        <v>6.2207549771207367</v>
      </c>
      <c r="I25" s="37">
        <v>6.1243309345203905</v>
      </c>
      <c r="J25" s="37">
        <v>6.0166424722794218</v>
      </c>
      <c r="K25" s="37">
        <v>5.9035231248290456</v>
      </c>
      <c r="L25" s="37">
        <v>5.7874409431937694</v>
      </c>
      <c r="M25" s="37">
        <v>5.6705903563212532</v>
      </c>
      <c r="N25" s="37">
        <v>5.5501680074271702</v>
      </c>
      <c r="O25" s="37">
        <v>5.4269744338205221</v>
      </c>
      <c r="P25" s="37">
        <v>5.2999567321194538</v>
      </c>
      <c r="Q25" s="37">
        <v>5.1696171950523526</v>
      </c>
      <c r="R25" s="37">
        <v>5.037562486143722</v>
      </c>
      <c r="S25" s="37">
        <v>4.9048684805416531</v>
      </c>
      <c r="T25" s="37">
        <v>4.7740863380107532</v>
      </c>
      <c r="U25" s="37">
        <v>4.6450714899922252</v>
      </c>
      <c r="V25" s="37">
        <v>4.5195843350924454</v>
      </c>
      <c r="W25" s="37">
        <v>4.3971623920723566</v>
      </c>
      <c r="X25" s="37">
        <v>4.2765149689083488</v>
      </c>
      <c r="Y25" s="37">
        <v>4.1566184366044148</v>
      </c>
      <c r="Z25" s="37">
        <v>4.0374391148103506</v>
      </c>
      <c r="AA25" s="37">
        <v>3.9190123747695771</v>
      </c>
      <c r="AB25" s="37">
        <v>3.8021679884337893</v>
      </c>
      <c r="AC25" s="37">
        <v>3.6870526451293877</v>
      </c>
      <c r="AD25" s="37">
        <v>3.5754241795696204</v>
      </c>
      <c r="AE25" s="37">
        <v>3.4689477267474293</v>
      </c>
      <c r="AF25" s="37">
        <v>3.3678268368542348</v>
      </c>
      <c r="AG25" s="37">
        <v>3.2736514884336176</v>
      </c>
      <c r="AH25" s="37">
        <v>3.1872370641758656</v>
      </c>
      <c r="AI25" s="37">
        <v>3.1094812746731111</v>
      </c>
      <c r="AJ25" s="37">
        <v>3.0392372240963565</v>
      </c>
      <c r="AK25" s="37">
        <v>2.9758867410884613</v>
      </c>
      <c r="AL25" s="37">
        <v>2.9185188099610389</v>
      </c>
      <c r="AM25" s="37">
        <v>2.865534850147474</v>
      </c>
      <c r="AN25" s="37">
        <v>2.8161756686463937</v>
      </c>
      <c r="AO25" s="37">
        <v>2.7683585587627912</v>
      </c>
      <c r="AP25" s="37">
        <v>2.72040598302309</v>
      </c>
      <c r="AQ25" s="37">
        <v>2.6716079118956895</v>
      </c>
      <c r="AR25" s="37">
        <v>2.6201438680151088</v>
      </c>
      <c r="AS25" s="37">
        <v>2.5669842209287892</v>
      </c>
      <c r="AT25" s="37">
        <v>2.5125346829605868</v>
      </c>
      <c r="AU25" s="37">
        <v>2.4576956600313014</v>
      </c>
      <c r="AV25" s="37">
        <v>2.4039361597564248</v>
      </c>
      <c r="AW25" s="37">
        <v>2.3538643521664349</v>
      </c>
      <c r="AX25" s="37">
        <v>2.3076996367478948</v>
      </c>
      <c r="AY25" s="37">
        <v>2.2681941990613286</v>
      </c>
      <c r="AZ25" s="37">
        <v>2.2342033925524065</v>
      </c>
      <c r="BA25" s="37">
        <v>2.2051333242534326</v>
      </c>
      <c r="BB25" s="37">
        <v>2.1805958721761547</v>
      </c>
      <c r="BC25" s="37">
        <v>2.1584034035404134</v>
      </c>
      <c r="BD25" s="37">
        <v>2.1369568638834329</v>
      </c>
      <c r="BE25" s="37">
        <v>2.1157011977217319</v>
      </c>
      <c r="BG25" s="37">
        <f t="shared" si="3"/>
        <v>-4.3105153240404528</v>
      </c>
      <c r="BH25" s="37">
        <f t="shared" si="4"/>
        <v>-2.9572687950147554</v>
      </c>
      <c r="BI25" s="37">
        <f t="shared" si="5"/>
        <v>-1.3532465290256974</v>
      </c>
    </row>
    <row r="26" spans="1:61" s="23" customFormat="1" x14ac:dyDescent="0.2">
      <c r="A26" s="23" t="s">
        <v>330</v>
      </c>
      <c r="B26" s="23" t="s">
        <v>331</v>
      </c>
      <c r="C26" s="37">
        <v>6.6562164648177644</v>
      </c>
      <c r="D26" s="37">
        <v>6.6734047974746993</v>
      </c>
      <c r="E26" s="37">
        <v>6.6905671962517124</v>
      </c>
      <c r="F26" s="37">
        <v>6.7070412730983398</v>
      </c>
      <c r="G26" s="37">
        <v>6.7215649664395603</v>
      </c>
      <c r="H26" s="37">
        <v>6.7340936664905424</v>
      </c>
      <c r="I26" s="37">
        <v>6.744495051850083</v>
      </c>
      <c r="J26" s="37">
        <v>6.7528267111411138</v>
      </c>
      <c r="K26" s="37">
        <v>6.7589053389927249</v>
      </c>
      <c r="L26" s="37">
        <v>6.7628171155666426</v>
      </c>
      <c r="M26" s="37">
        <v>6.7640683452142047</v>
      </c>
      <c r="N26" s="37">
        <v>6.7623277608218864</v>
      </c>
      <c r="O26" s="37">
        <v>6.7578093810699338</v>
      </c>
      <c r="P26" s="37">
        <v>6.7503348464903121</v>
      </c>
      <c r="Q26" s="37">
        <v>6.7401197029015725</v>
      </c>
      <c r="R26" s="37">
        <v>6.7273836123995219</v>
      </c>
      <c r="S26" s="37">
        <v>6.7126767535856668</v>
      </c>
      <c r="T26" s="37">
        <v>6.695771492823849</v>
      </c>
      <c r="U26" s="37">
        <v>6.6760824173165405</v>
      </c>
      <c r="V26" s="37">
        <v>6.6521890543251043</v>
      </c>
      <c r="W26" s="37">
        <v>6.6224114101078344</v>
      </c>
      <c r="X26" s="37">
        <v>6.5848796524236723</v>
      </c>
      <c r="Y26" s="37">
        <v>6.5399118734354662</v>
      </c>
      <c r="Z26" s="37">
        <v>6.4872307059605694</v>
      </c>
      <c r="AA26" s="37">
        <v>6.4273658254031352</v>
      </c>
      <c r="AB26" s="37">
        <v>6.3603600888303315</v>
      </c>
      <c r="AC26" s="37">
        <v>6.2869268290974576</v>
      </c>
      <c r="AD26" s="37">
        <v>6.2088393390570129</v>
      </c>
      <c r="AE26" s="37">
        <v>6.1275825481812571</v>
      </c>
      <c r="AF26" s="37">
        <v>6.0444480548297053</v>
      </c>
      <c r="AG26" s="37">
        <v>5.9616457412263504</v>
      </c>
      <c r="AH26" s="37">
        <v>5.8799939880368708</v>
      </c>
      <c r="AI26" s="37">
        <v>5.8020933213826273</v>
      </c>
      <c r="AJ26" s="37">
        <v>5.7272697079763777</v>
      </c>
      <c r="AK26" s="37">
        <v>5.6547815610831558</v>
      </c>
      <c r="AL26" s="37">
        <v>5.5835431730696357</v>
      </c>
      <c r="AM26" s="37">
        <v>5.5102460379053442</v>
      </c>
      <c r="AN26" s="37">
        <v>5.4369002232334216</v>
      </c>
      <c r="AO26" s="37">
        <v>5.3628872165431218</v>
      </c>
      <c r="AP26" s="37">
        <v>5.288782761445546</v>
      </c>
      <c r="AQ26" s="37">
        <v>5.21493387457497</v>
      </c>
      <c r="AR26" s="37">
        <v>5.1403033581635516</v>
      </c>
      <c r="AS26" s="37">
        <v>5.0658893622126806</v>
      </c>
      <c r="AT26" s="37">
        <v>4.9911004633592757</v>
      </c>
      <c r="AU26" s="37">
        <v>4.9156063541084123</v>
      </c>
      <c r="AV26" s="37">
        <v>4.8391919016041536</v>
      </c>
      <c r="AW26" s="37">
        <v>4.7608324226827241</v>
      </c>
      <c r="AX26" s="37">
        <v>4.6828823727257642</v>
      </c>
      <c r="AY26" s="37">
        <v>4.6061769141136937</v>
      </c>
      <c r="AZ26" s="37">
        <v>4.5312483818714835</v>
      </c>
      <c r="BA26" s="37">
        <v>4.4581111796393564</v>
      </c>
      <c r="BB26" s="37">
        <v>4.3863544557707463</v>
      </c>
      <c r="BC26" s="37">
        <v>4.3173488209669371</v>
      </c>
      <c r="BD26" s="37">
        <v>4.2518368225042513</v>
      </c>
      <c r="BE26" s="37">
        <v>4.1891316666941529</v>
      </c>
      <c r="BG26" s="37">
        <f t="shared" si="3"/>
        <v>-2.4670847981236115</v>
      </c>
      <c r="BH26" s="37">
        <f t="shared" si="4"/>
        <v>-0.52863391663650727</v>
      </c>
      <c r="BI26" s="37">
        <f t="shared" si="5"/>
        <v>-1.9384508814871042</v>
      </c>
    </row>
    <row r="27" spans="1:61" s="23" customFormat="1" x14ac:dyDescent="0.2">
      <c r="A27" s="23" t="s">
        <v>365</v>
      </c>
      <c r="B27" s="23" t="s">
        <v>366</v>
      </c>
      <c r="C27" s="37">
        <v>6.7679999999999998</v>
      </c>
      <c r="D27" s="37">
        <v>6.7619999999999996</v>
      </c>
      <c r="E27" s="37">
        <v>6.758</v>
      </c>
      <c r="F27" s="37">
        <v>6.7539999999999996</v>
      </c>
      <c r="G27" s="37">
        <v>6.7519999999999998</v>
      </c>
      <c r="H27" s="37">
        <v>6.7549999999999999</v>
      </c>
      <c r="I27" s="37">
        <v>6.7679999999999998</v>
      </c>
      <c r="J27" s="37">
        <v>6.7889999999999997</v>
      </c>
      <c r="K27" s="37">
        <v>6.8129999999999997</v>
      </c>
      <c r="L27" s="37">
        <v>6.8310000000000004</v>
      </c>
      <c r="M27" s="37">
        <v>6.83</v>
      </c>
      <c r="N27" s="37">
        <v>6.7889999999999997</v>
      </c>
      <c r="O27" s="37">
        <v>6.7</v>
      </c>
      <c r="P27" s="37">
        <v>6.5579999999999998</v>
      </c>
      <c r="Q27" s="37">
        <v>6.3659999999999997</v>
      </c>
      <c r="R27" s="37">
        <v>6.13</v>
      </c>
      <c r="S27" s="37">
        <v>5.8639999999999999</v>
      </c>
      <c r="T27" s="37">
        <v>5.5869999999999997</v>
      </c>
      <c r="U27" s="37">
        <v>5.3170000000000002</v>
      </c>
      <c r="V27" s="37">
        <v>5.0640000000000001</v>
      </c>
      <c r="W27" s="37">
        <v>4.8360000000000003</v>
      </c>
      <c r="X27" s="37">
        <v>4.6349999999999998</v>
      </c>
      <c r="Y27" s="37">
        <v>4.4560000000000004</v>
      </c>
      <c r="Z27" s="37">
        <v>4.2949999999999999</v>
      </c>
      <c r="AA27" s="37">
        <v>4.149</v>
      </c>
      <c r="AB27" s="37">
        <v>4.0179999999999998</v>
      </c>
      <c r="AC27" s="37">
        <v>3.8980000000000001</v>
      </c>
      <c r="AD27" s="37">
        <v>3.786</v>
      </c>
      <c r="AE27" s="37">
        <v>3.68</v>
      </c>
      <c r="AF27" s="37">
        <v>3.5779999999999998</v>
      </c>
      <c r="AG27" s="37">
        <v>3.4780000000000002</v>
      </c>
      <c r="AH27" s="37">
        <v>3.3820000000000001</v>
      </c>
      <c r="AI27" s="37">
        <v>3.2909999999999999</v>
      </c>
      <c r="AJ27" s="37">
        <v>3.206</v>
      </c>
      <c r="AK27" s="37">
        <v>3.1259999999999999</v>
      </c>
      <c r="AL27" s="37">
        <v>3.0510000000000002</v>
      </c>
      <c r="AM27" s="37">
        <v>2.9820000000000002</v>
      </c>
      <c r="AN27" s="37">
        <v>2.9169999999999998</v>
      </c>
      <c r="AO27" s="37">
        <v>2.8570000000000002</v>
      </c>
      <c r="AP27" s="37">
        <v>2.8</v>
      </c>
      <c r="AQ27" s="37">
        <v>2.7469999999999999</v>
      </c>
      <c r="AR27" s="37">
        <v>2.6970000000000001</v>
      </c>
      <c r="AS27" s="37">
        <v>2.649</v>
      </c>
      <c r="AT27" s="37">
        <v>2.6040000000000001</v>
      </c>
      <c r="AU27" s="37">
        <v>2.5609999999999999</v>
      </c>
      <c r="AV27" s="37">
        <v>2.5209999999999999</v>
      </c>
      <c r="AW27" s="37">
        <v>2.4830000000000001</v>
      </c>
      <c r="AX27" s="37">
        <v>2.4470000000000001</v>
      </c>
      <c r="AY27" s="37">
        <v>2.415</v>
      </c>
      <c r="AZ27" s="37">
        <v>2.3849999999999998</v>
      </c>
      <c r="BA27" s="37">
        <v>2.3559999999999999</v>
      </c>
      <c r="BB27" s="37">
        <v>2.3279999999999998</v>
      </c>
      <c r="BC27" s="37">
        <v>2.2999999999999998</v>
      </c>
      <c r="BD27" s="37">
        <v>2.2719999999999998</v>
      </c>
      <c r="BE27" s="37">
        <v>2.2429999999999999</v>
      </c>
      <c r="BG27" s="37">
        <f t="shared" si="3"/>
        <v>-4.5250000000000004</v>
      </c>
      <c r="BH27" s="37">
        <f t="shared" si="4"/>
        <v>-3.0879999999999996</v>
      </c>
      <c r="BI27" s="37">
        <f t="shared" si="5"/>
        <v>-1.4370000000000003</v>
      </c>
    </row>
    <row r="28" spans="1:61" s="23" customFormat="1" x14ac:dyDescent="0.2">
      <c r="A28" s="23" t="s">
        <v>416</v>
      </c>
      <c r="B28" s="23" t="s">
        <v>417</v>
      </c>
      <c r="C28" s="37">
        <v>3.2399389254711299</v>
      </c>
      <c r="D28" s="37">
        <v>3.2468934725435945</v>
      </c>
      <c r="E28" s="37">
        <v>3.2016348158718437</v>
      </c>
      <c r="F28" s="37">
        <v>3.1821973472096472</v>
      </c>
      <c r="G28" s="37">
        <v>3.1629264117165459</v>
      </c>
      <c r="H28" s="37">
        <v>3.0715101955997057</v>
      </c>
      <c r="I28" s="37">
        <v>2.917958842230556</v>
      </c>
      <c r="J28" s="37">
        <v>2.9131917743174767</v>
      </c>
      <c r="K28" s="37">
        <v>2.872715482788506</v>
      </c>
      <c r="L28" s="37">
        <v>2.8369327719376201</v>
      </c>
      <c r="M28" s="37">
        <v>2.804396667540054</v>
      </c>
      <c r="N28" s="37">
        <v>2.7441322981445637</v>
      </c>
      <c r="O28" s="37">
        <v>2.6115749879444046</v>
      </c>
      <c r="P28" s="37">
        <v>2.5278787575736321</v>
      </c>
      <c r="Q28" s="37">
        <v>2.4699186671642077</v>
      </c>
      <c r="R28" s="37">
        <v>2.3758265104357532</v>
      </c>
      <c r="S28" s="37">
        <v>2.3052433453711223</v>
      </c>
      <c r="T28" s="37">
        <v>2.2611737323247696</v>
      </c>
      <c r="U28" s="37">
        <v>2.2042643868696836</v>
      </c>
      <c r="V28" s="37">
        <v>2.1980135977580142</v>
      </c>
      <c r="W28" s="37">
        <v>2.1748362340700229</v>
      </c>
      <c r="X28" s="37">
        <v>2.1215483984494696</v>
      </c>
      <c r="Y28" s="37">
        <v>2.1006410577938421</v>
      </c>
      <c r="Z28" s="37">
        <v>2.0538436176245938</v>
      </c>
      <c r="AA28" s="37">
        <v>2.0175979316049077</v>
      </c>
      <c r="AB28" s="37">
        <v>2.0067918210920461</v>
      </c>
      <c r="AC28" s="37">
        <v>1.9791633283337795</v>
      </c>
      <c r="AD28" s="37">
        <v>1.965823511104962</v>
      </c>
      <c r="AE28" s="37">
        <v>1.9723268954419095</v>
      </c>
      <c r="AF28" s="37">
        <v>1.9629046561964734</v>
      </c>
      <c r="AG28" s="37">
        <v>1.9750226449933344</v>
      </c>
      <c r="AH28" s="37">
        <v>1.9499306285888525</v>
      </c>
      <c r="AI28" s="37">
        <v>1.9252038951593455</v>
      </c>
      <c r="AJ28" s="37">
        <v>1.8870652687352263</v>
      </c>
      <c r="AK28" s="37">
        <v>1.8648280470586558</v>
      </c>
      <c r="AL28" s="37">
        <v>1.8278104490349842</v>
      </c>
      <c r="AM28" s="37">
        <v>1.8194021349601905</v>
      </c>
      <c r="AN28" s="37">
        <v>1.8065254714104371</v>
      </c>
      <c r="AO28" s="37">
        <v>1.8007666246474887</v>
      </c>
      <c r="AP28" s="37">
        <v>1.7913234583159652</v>
      </c>
      <c r="AQ28" s="37">
        <v>1.8115278222923059</v>
      </c>
      <c r="AR28" s="37">
        <v>1.7817152936042644</v>
      </c>
      <c r="AS28" s="37">
        <v>1.7657976793715779</v>
      </c>
      <c r="AT28" s="37">
        <v>1.7721014203447314</v>
      </c>
      <c r="AU28" s="37">
        <v>1.7774131200372276</v>
      </c>
      <c r="AV28" s="37">
        <v>1.7713569139006902</v>
      </c>
      <c r="AW28" s="37">
        <v>1.8031272724161356</v>
      </c>
      <c r="AX28" s="37">
        <v>1.8224979372426717</v>
      </c>
      <c r="AY28" s="37">
        <v>1.8264550643707707</v>
      </c>
      <c r="AZ28" s="37">
        <v>1.799405785224689</v>
      </c>
      <c r="BA28" s="37">
        <v>1.7898016393540044</v>
      </c>
      <c r="BB28" s="37">
        <v>1.7664783849486854</v>
      </c>
      <c r="BC28" s="37">
        <v>1.7652994836103615</v>
      </c>
      <c r="BD28" s="37">
        <v>1.7399853624047612</v>
      </c>
      <c r="BE28" s="37">
        <v>1.7390732300711407</v>
      </c>
      <c r="BG28" s="37">
        <f t="shared" si="3"/>
        <v>-1.5008656953999893</v>
      </c>
      <c r="BH28" s="37">
        <f t="shared" si="4"/>
        <v>-1.2676120300292204</v>
      </c>
      <c r="BI28" s="37">
        <f t="shared" si="5"/>
        <v>-0.23325366537076886</v>
      </c>
    </row>
    <row r="29" spans="1:61" s="23" customFormat="1" x14ac:dyDescent="0.2">
      <c r="A29" s="23" t="s">
        <v>426</v>
      </c>
      <c r="B29" s="23" t="s">
        <v>427</v>
      </c>
      <c r="C29" s="37">
        <v>6.9710000000000001</v>
      </c>
      <c r="D29" s="37">
        <v>6.97</v>
      </c>
      <c r="E29" s="37">
        <v>6.9630000000000001</v>
      </c>
      <c r="F29" s="37">
        <v>6.9480000000000004</v>
      </c>
      <c r="G29" s="37">
        <v>6.9210000000000003</v>
      </c>
      <c r="H29" s="37">
        <v>6.8780000000000001</v>
      </c>
      <c r="I29" s="37">
        <v>6.8159999999999998</v>
      </c>
      <c r="J29" s="37">
        <v>6.7329999999999997</v>
      </c>
      <c r="K29" s="37">
        <v>6.63</v>
      </c>
      <c r="L29" s="37">
        <v>6.51</v>
      </c>
      <c r="M29" s="37">
        <v>6.3780000000000001</v>
      </c>
      <c r="N29" s="37">
        <v>6.2389999999999999</v>
      </c>
      <c r="O29" s="37">
        <v>6.0990000000000002</v>
      </c>
      <c r="P29" s="37">
        <v>5.9630000000000001</v>
      </c>
      <c r="Q29" s="37">
        <v>5.8319999999999999</v>
      </c>
      <c r="R29" s="37">
        <v>5.7050000000000001</v>
      </c>
      <c r="S29" s="37">
        <v>5.5780000000000003</v>
      </c>
      <c r="T29" s="37">
        <v>5.4470000000000001</v>
      </c>
      <c r="U29" s="37">
        <v>5.31</v>
      </c>
      <c r="V29" s="37">
        <v>5.1669999999999998</v>
      </c>
      <c r="W29" s="37">
        <v>5.0209999999999999</v>
      </c>
      <c r="X29" s="37">
        <v>4.875</v>
      </c>
      <c r="Y29" s="37">
        <v>4.7329999999999997</v>
      </c>
      <c r="Z29" s="37">
        <v>4.5999999999999996</v>
      </c>
      <c r="AA29" s="37">
        <v>4.4749999999999996</v>
      </c>
      <c r="AB29" s="37">
        <v>4.3579999999999997</v>
      </c>
      <c r="AC29" s="37">
        <v>4.2489999999999997</v>
      </c>
      <c r="AD29" s="37">
        <v>4.1420000000000003</v>
      </c>
      <c r="AE29" s="37">
        <v>4.0369999999999999</v>
      </c>
      <c r="AF29" s="37">
        <v>3.9329999999999998</v>
      </c>
      <c r="AG29" s="37">
        <v>3.8279999999999998</v>
      </c>
      <c r="AH29" s="37">
        <v>3.722</v>
      </c>
      <c r="AI29" s="37">
        <v>3.617</v>
      </c>
      <c r="AJ29" s="37">
        <v>3.5139999999999998</v>
      </c>
      <c r="AK29" s="37">
        <v>3.4129999999999998</v>
      </c>
      <c r="AL29" s="37">
        <v>3.3170000000000002</v>
      </c>
      <c r="AM29" s="37">
        <v>3.226</v>
      </c>
      <c r="AN29" s="37">
        <v>3.1419999999999999</v>
      </c>
      <c r="AO29" s="37">
        <v>3.0640000000000001</v>
      </c>
      <c r="AP29" s="37">
        <v>2.9929999999999999</v>
      </c>
      <c r="AQ29" s="37">
        <v>2.9289999999999998</v>
      </c>
      <c r="AR29" s="37">
        <v>2.871</v>
      </c>
      <c r="AS29" s="37">
        <v>2.8180000000000001</v>
      </c>
      <c r="AT29" s="37">
        <v>2.77</v>
      </c>
      <c r="AU29" s="37">
        <v>2.7250000000000001</v>
      </c>
      <c r="AV29" s="37">
        <v>2.6840000000000002</v>
      </c>
      <c r="AW29" s="37">
        <v>2.6480000000000001</v>
      </c>
      <c r="AX29" s="37">
        <v>2.6160000000000001</v>
      </c>
      <c r="AY29" s="37">
        <v>2.59</v>
      </c>
      <c r="AZ29" s="37">
        <v>2.5659999999999998</v>
      </c>
      <c r="BA29" s="37">
        <v>2.5449999999999999</v>
      </c>
      <c r="BB29" s="37">
        <v>2.5249999999999999</v>
      </c>
      <c r="BC29" s="37">
        <v>2.504</v>
      </c>
      <c r="BD29" s="37">
        <v>2.48</v>
      </c>
      <c r="BE29" s="37">
        <v>2.4550000000000001</v>
      </c>
      <c r="BG29" s="37">
        <f t="shared" si="3"/>
        <v>-4.516</v>
      </c>
      <c r="BH29" s="37">
        <f t="shared" si="4"/>
        <v>-2.9340000000000002</v>
      </c>
      <c r="BI29" s="37">
        <f t="shared" si="5"/>
        <v>-1.5819999999999999</v>
      </c>
    </row>
    <row r="30" spans="1:61" s="23" customFormat="1" x14ac:dyDescent="0.2">
      <c r="A30" s="23" t="s">
        <v>451</v>
      </c>
      <c r="B30" s="23" t="s">
        <v>452</v>
      </c>
      <c r="C30" s="37">
        <v>2.52</v>
      </c>
      <c r="D30" s="37">
        <v>2.4500000000000002</v>
      </c>
      <c r="E30" s="37">
        <v>2.36</v>
      </c>
      <c r="F30" s="37">
        <v>2.27</v>
      </c>
      <c r="G30" s="37">
        <v>2.1800000000000002</v>
      </c>
      <c r="H30" s="37">
        <v>2.13</v>
      </c>
      <c r="I30" s="37">
        <v>2.1</v>
      </c>
      <c r="J30" s="37">
        <v>2.04</v>
      </c>
      <c r="K30" s="37">
        <v>1.99</v>
      </c>
      <c r="L30" s="37">
        <v>1.97</v>
      </c>
      <c r="M30" s="37">
        <v>1.99</v>
      </c>
      <c r="N30" s="37">
        <v>2.0299999999999998</v>
      </c>
      <c r="O30" s="37">
        <v>2.04</v>
      </c>
      <c r="P30" s="37">
        <v>2.0099999999999998</v>
      </c>
      <c r="Q30" s="37">
        <v>2</v>
      </c>
      <c r="R30" s="37">
        <v>1.98</v>
      </c>
      <c r="S30" s="37">
        <v>1.97</v>
      </c>
      <c r="T30" s="37">
        <v>1.95</v>
      </c>
      <c r="U30" s="37">
        <v>1.92</v>
      </c>
      <c r="V30" s="37">
        <v>1.9</v>
      </c>
      <c r="W30" s="37">
        <v>1.89</v>
      </c>
      <c r="X30" s="37">
        <v>1.91</v>
      </c>
      <c r="Y30" s="37">
        <v>2.04</v>
      </c>
      <c r="Z30" s="37">
        <v>2.11</v>
      </c>
      <c r="AA30" s="37">
        <v>2.06</v>
      </c>
      <c r="AB30" s="37">
        <v>2.0499999999999998</v>
      </c>
      <c r="AC30" s="37">
        <v>2.15</v>
      </c>
      <c r="AD30" s="37">
        <v>2.2200000000000002</v>
      </c>
      <c r="AE30" s="37">
        <v>2.12</v>
      </c>
      <c r="AF30" s="37">
        <v>2.0099999999999998</v>
      </c>
      <c r="AG30" s="37">
        <v>1.89</v>
      </c>
      <c r="AH30" s="37">
        <v>1.732</v>
      </c>
      <c r="AI30" s="37">
        <v>1.552</v>
      </c>
      <c r="AJ30" s="37">
        <v>1.385</v>
      </c>
      <c r="AK30" s="37">
        <v>1.4</v>
      </c>
      <c r="AL30" s="37">
        <v>1.34</v>
      </c>
      <c r="AM30" s="37">
        <v>1.2769999999999999</v>
      </c>
      <c r="AN30" s="37">
        <v>1.23</v>
      </c>
      <c r="AO30" s="37">
        <v>1.24</v>
      </c>
      <c r="AP30" s="37">
        <v>1.17</v>
      </c>
      <c r="AQ30" s="37">
        <v>1.21</v>
      </c>
      <c r="AR30" s="37">
        <v>1.25</v>
      </c>
      <c r="AS30" s="37">
        <v>1.3</v>
      </c>
      <c r="AT30" s="37">
        <v>1.31</v>
      </c>
      <c r="AU30" s="37">
        <v>1.33</v>
      </c>
      <c r="AV30" s="37">
        <v>1.29</v>
      </c>
      <c r="AW30" s="37">
        <v>1.3</v>
      </c>
      <c r="AX30" s="37">
        <v>1.41</v>
      </c>
      <c r="AY30" s="37">
        <v>1.49</v>
      </c>
      <c r="AZ30" s="37">
        <v>1.54</v>
      </c>
      <c r="BA30" s="37">
        <v>1.57</v>
      </c>
      <c r="BB30" s="37">
        <v>1.58</v>
      </c>
      <c r="BC30" s="37">
        <v>1.7</v>
      </c>
      <c r="BD30" s="37">
        <v>1.7</v>
      </c>
      <c r="BE30" s="37">
        <v>1.7</v>
      </c>
      <c r="BG30" s="37">
        <f t="shared" si="3"/>
        <v>-0.82000000000000006</v>
      </c>
      <c r="BH30" s="37">
        <f t="shared" si="4"/>
        <v>-0.39999999999999991</v>
      </c>
      <c r="BI30" s="37">
        <f t="shared" si="5"/>
        <v>-0.42000000000000015</v>
      </c>
    </row>
    <row r="31" spans="1:61" s="23" customFormat="1" x14ac:dyDescent="0.2">
      <c r="A31" s="23" t="s">
        <v>551</v>
      </c>
      <c r="B31" s="23" t="s">
        <v>552</v>
      </c>
      <c r="C31" s="37">
        <v>4.9844116556188141</v>
      </c>
      <c r="D31" s="37">
        <v>5.0081856814321872</v>
      </c>
      <c r="E31" s="37">
        <v>5.0303863893570595</v>
      </c>
      <c r="F31" s="37">
        <v>5.0507409084901305</v>
      </c>
      <c r="G31" s="37">
        <v>5.0612418618618271</v>
      </c>
      <c r="H31" s="37">
        <v>5.0448234815290531</v>
      </c>
      <c r="I31" s="37">
        <v>4.9952121173828274</v>
      </c>
      <c r="J31" s="37">
        <v>4.9783534463098764</v>
      </c>
      <c r="K31" s="37">
        <v>4.9273389400969796</v>
      </c>
      <c r="L31" s="37">
        <v>4.8603021077312514</v>
      </c>
      <c r="M31" s="37">
        <v>4.7824601401229492</v>
      </c>
      <c r="N31" s="37">
        <v>4.6750879499349827</v>
      </c>
      <c r="O31" s="37">
        <v>4.5470838824629869</v>
      </c>
      <c r="P31" s="37">
        <v>4.4188118579163431</v>
      </c>
      <c r="Q31" s="37">
        <v>4.296904290511252</v>
      </c>
      <c r="R31" s="37">
        <v>4.1651273983012986</v>
      </c>
      <c r="S31" s="37">
        <v>4.046779546479593</v>
      </c>
      <c r="T31" s="37">
        <v>3.9435698358281037</v>
      </c>
      <c r="U31" s="37">
        <v>3.8485255541123617</v>
      </c>
      <c r="V31" s="37">
        <v>3.7786887138486653</v>
      </c>
      <c r="W31" s="37">
        <v>3.7181291658966305</v>
      </c>
      <c r="X31" s="37">
        <v>3.6603505104021723</v>
      </c>
      <c r="Y31" s="37">
        <v>3.6303819851653918</v>
      </c>
      <c r="Z31" s="37">
        <v>3.5975737653952584</v>
      </c>
      <c r="AA31" s="37">
        <v>3.5674909800385453</v>
      </c>
      <c r="AB31" s="37">
        <v>3.5415345688976965</v>
      </c>
      <c r="AC31" s="37">
        <v>3.5084067382229929</v>
      </c>
      <c r="AD31" s="37">
        <v>3.4683138791937096</v>
      </c>
      <c r="AE31" s="37">
        <v>3.4163942729638013</v>
      </c>
      <c r="AF31" s="37">
        <v>3.3487503954373996</v>
      </c>
      <c r="AG31" s="37">
        <v>3.2770650497649561</v>
      </c>
      <c r="AH31" s="37">
        <v>3.1893213440311774</v>
      </c>
      <c r="AI31" s="37">
        <v>3.1027253318308414</v>
      </c>
      <c r="AJ31" s="37">
        <v>3.0136469147327229</v>
      </c>
      <c r="AK31" s="37">
        <v>2.9389640416923433</v>
      </c>
      <c r="AL31" s="37">
        <v>2.8676250217208401</v>
      </c>
      <c r="AM31" s="37">
        <v>2.809659012521756</v>
      </c>
      <c r="AN31" s="37">
        <v>2.7578231842777252</v>
      </c>
      <c r="AO31" s="37">
        <v>2.7191311213104292</v>
      </c>
      <c r="AP31" s="37">
        <v>2.6834343985694122</v>
      </c>
      <c r="AQ31" s="37">
        <v>2.6615764652768448</v>
      </c>
      <c r="AR31" s="37">
        <v>2.6327018074697075</v>
      </c>
      <c r="AS31" s="37">
        <v>2.6118484551534342</v>
      </c>
      <c r="AT31" s="37">
        <v>2.5952682377936545</v>
      </c>
      <c r="AU31" s="37">
        <v>2.5810348067966395</v>
      </c>
      <c r="AV31" s="37">
        <v>2.5612468190953401</v>
      </c>
      <c r="AW31" s="37">
        <v>2.5517012333223859</v>
      </c>
      <c r="AX31" s="37">
        <v>2.5427418606279781</v>
      </c>
      <c r="AY31" s="37">
        <v>2.5321789040337657</v>
      </c>
      <c r="AZ31" s="37">
        <v>2.5142385807498489</v>
      </c>
      <c r="BA31" s="37">
        <v>2.5000183034084893</v>
      </c>
      <c r="BB31" s="37">
        <v>2.4845177610668157</v>
      </c>
      <c r="BC31" s="37">
        <v>2.4773891435383129</v>
      </c>
      <c r="BD31" s="37">
        <v>2.4625187593511972</v>
      </c>
      <c r="BE31" s="37">
        <v>2.4533208176849297</v>
      </c>
      <c r="BG31" s="37">
        <f t="shared" si="3"/>
        <v>-2.5310908379338843</v>
      </c>
      <c r="BH31" s="37">
        <f t="shared" si="4"/>
        <v>-1.5680173826550128</v>
      </c>
      <c r="BI31" s="37">
        <f t="shared" si="5"/>
        <v>-0.96307345527887156</v>
      </c>
    </row>
    <row r="32" spans="1:61" s="23" customFormat="1" x14ac:dyDescent="0.2">
      <c r="A32" s="23" t="s">
        <v>557</v>
      </c>
      <c r="B32" s="23" t="s">
        <v>558</v>
      </c>
      <c r="C32" s="37">
        <v>6.173</v>
      </c>
      <c r="D32" s="37">
        <v>6.1440000000000001</v>
      </c>
      <c r="E32" s="37">
        <v>6.1029999999999998</v>
      </c>
      <c r="F32" s="37">
        <v>6.0490000000000004</v>
      </c>
      <c r="G32" s="37">
        <v>5.984</v>
      </c>
      <c r="H32" s="37">
        <v>5.9109999999999996</v>
      </c>
      <c r="I32" s="37">
        <v>5.8360000000000003</v>
      </c>
      <c r="J32" s="37">
        <v>5.7649999999999997</v>
      </c>
      <c r="K32" s="37">
        <v>5.7</v>
      </c>
      <c r="L32" s="37">
        <v>5.6429999999999998</v>
      </c>
      <c r="M32" s="37">
        <v>5.5910000000000002</v>
      </c>
      <c r="N32" s="37">
        <v>5.5389999999999997</v>
      </c>
      <c r="O32" s="37">
        <v>5.4820000000000002</v>
      </c>
      <c r="P32" s="37">
        <v>5.415</v>
      </c>
      <c r="Q32" s="37">
        <v>5.3380000000000001</v>
      </c>
      <c r="R32" s="37">
        <v>5.2510000000000003</v>
      </c>
      <c r="S32" s="37">
        <v>5.1589999999999998</v>
      </c>
      <c r="T32" s="37">
        <v>5.0640000000000001</v>
      </c>
      <c r="U32" s="37">
        <v>4.9690000000000003</v>
      </c>
      <c r="V32" s="37">
        <v>4.8769999999999998</v>
      </c>
      <c r="W32" s="37">
        <v>4.7859999999999996</v>
      </c>
      <c r="X32" s="37">
        <v>4.6950000000000003</v>
      </c>
      <c r="Y32" s="37">
        <v>4.6020000000000003</v>
      </c>
      <c r="Z32" s="37">
        <v>4.5039999999999996</v>
      </c>
      <c r="AA32" s="37">
        <v>4.4020000000000001</v>
      </c>
      <c r="AB32" s="37">
        <v>4.2930000000000001</v>
      </c>
      <c r="AC32" s="37">
        <v>4.1769999999999996</v>
      </c>
      <c r="AD32" s="37">
        <v>4.0519999999999996</v>
      </c>
      <c r="AE32" s="37">
        <v>3.923</v>
      </c>
      <c r="AF32" s="37">
        <v>3.7909999999999999</v>
      </c>
      <c r="AG32" s="37">
        <v>3.6579999999999999</v>
      </c>
      <c r="AH32" s="37">
        <v>3.53</v>
      </c>
      <c r="AI32" s="37">
        <v>3.4079999999999999</v>
      </c>
      <c r="AJ32" s="37">
        <v>3.2959999999999998</v>
      </c>
      <c r="AK32" s="37">
        <v>3.1960000000000002</v>
      </c>
      <c r="AL32" s="37">
        <v>3.11</v>
      </c>
      <c r="AM32" s="37">
        <v>3.04</v>
      </c>
      <c r="AN32" s="37">
        <v>2.9830000000000001</v>
      </c>
      <c r="AO32" s="37">
        <v>2.9369999999999998</v>
      </c>
      <c r="AP32" s="37">
        <v>2.899</v>
      </c>
      <c r="AQ32" s="37">
        <v>2.8660000000000001</v>
      </c>
      <c r="AR32" s="37">
        <v>2.8340000000000001</v>
      </c>
      <c r="AS32" s="37">
        <v>2.8010000000000002</v>
      </c>
      <c r="AT32" s="37">
        <v>2.7629999999999999</v>
      </c>
      <c r="AU32" s="37">
        <v>2.7210000000000001</v>
      </c>
      <c r="AV32" s="37">
        <v>2.6749999999999998</v>
      </c>
      <c r="AW32" s="37">
        <v>2.6269999999999998</v>
      </c>
      <c r="AX32" s="37">
        <v>2.58</v>
      </c>
      <c r="AY32" s="37">
        <v>2.5379999999999998</v>
      </c>
      <c r="AZ32" s="37">
        <v>2.5</v>
      </c>
      <c r="BA32" s="37">
        <v>2.4670000000000001</v>
      </c>
      <c r="BB32" s="37">
        <v>2.4380000000000002</v>
      </c>
      <c r="BC32" s="37">
        <v>2.4119999999999999</v>
      </c>
      <c r="BD32" s="37">
        <v>2.387</v>
      </c>
      <c r="BE32" s="37">
        <v>2.363</v>
      </c>
      <c r="BG32" s="37">
        <f t="shared" si="3"/>
        <v>-3.81</v>
      </c>
      <c r="BH32" s="37">
        <f t="shared" si="4"/>
        <v>-2.25</v>
      </c>
      <c r="BI32" s="37">
        <f t="shared" si="5"/>
        <v>-1.56</v>
      </c>
    </row>
    <row r="34" spans="1:59" x14ac:dyDescent="0.2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G34" s="23"/>
    </row>
    <row r="35" spans="1:59" x14ac:dyDescent="0.2">
      <c r="A35" s="23" t="s">
        <v>583</v>
      </c>
      <c r="B35" s="23" t="s">
        <v>24</v>
      </c>
      <c r="C35" s="23" t="s">
        <v>27</v>
      </c>
      <c r="D35" s="23" t="s">
        <v>28</v>
      </c>
      <c r="E35" s="23" t="s">
        <v>29</v>
      </c>
      <c r="F35" s="23" t="s">
        <v>30</v>
      </c>
      <c r="G35" s="23" t="s">
        <v>31</v>
      </c>
      <c r="H35" s="23" t="s">
        <v>32</v>
      </c>
      <c r="I35" s="23" t="s">
        <v>33</v>
      </c>
      <c r="J35" s="23" t="s">
        <v>34</v>
      </c>
      <c r="K35" s="23" t="s">
        <v>35</v>
      </c>
      <c r="L35" s="23" t="s">
        <v>36</v>
      </c>
      <c r="M35" s="23" t="s">
        <v>37</v>
      </c>
      <c r="N35" s="23" t="s">
        <v>38</v>
      </c>
      <c r="O35" s="23" t="s">
        <v>39</v>
      </c>
      <c r="P35" s="23" t="s">
        <v>40</v>
      </c>
      <c r="Q35" s="23" t="s">
        <v>41</v>
      </c>
      <c r="R35" s="23" t="s">
        <v>42</v>
      </c>
      <c r="S35" s="23" t="s">
        <v>43</v>
      </c>
      <c r="T35" s="23" t="s">
        <v>44</v>
      </c>
      <c r="U35" s="23" t="s">
        <v>45</v>
      </c>
      <c r="V35" s="23" t="s">
        <v>46</v>
      </c>
      <c r="W35" s="23" t="s">
        <v>47</v>
      </c>
      <c r="X35" s="23" t="s">
        <v>48</v>
      </c>
      <c r="Y35" s="23" t="s">
        <v>49</v>
      </c>
      <c r="Z35" s="23" t="s">
        <v>50</v>
      </c>
      <c r="AA35" s="23" t="s">
        <v>51</v>
      </c>
      <c r="AB35" s="23" t="s">
        <v>52</v>
      </c>
      <c r="AC35" s="23" t="s">
        <v>53</v>
      </c>
      <c r="AD35" s="23" t="s">
        <v>54</v>
      </c>
      <c r="AE35" s="23" t="s">
        <v>55</v>
      </c>
      <c r="AF35" s="23" t="s">
        <v>56</v>
      </c>
      <c r="AG35" s="23" t="s">
        <v>57</v>
      </c>
      <c r="AH35" s="23" t="s">
        <v>58</v>
      </c>
      <c r="AI35" s="23" t="s">
        <v>59</v>
      </c>
      <c r="AJ35" s="23" t="s">
        <v>60</v>
      </c>
      <c r="AK35" s="23" t="s">
        <v>61</v>
      </c>
      <c r="AL35" s="23" t="s">
        <v>62</v>
      </c>
      <c r="AM35" s="23" t="s">
        <v>63</v>
      </c>
      <c r="AN35" s="23" t="s">
        <v>64</v>
      </c>
      <c r="AO35" s="23" t="s">
        <v>65</v>
      </c>
      <c r="AP35" s="23" t="s">
        <v>66</v>
      </c>
      <c r="AQ35" s="23" t="s">
        <v>67</v>
      </c>
      <c r="AR35" s="23" t="s">
        <v>68</v>
      </c>
      <c r="AS35" s="23" t="s">
        <v>69</v>
      </c>
      <c r="AT35" s="23" t="s">
        <v>70</v>
      </c>
      <c r="AU35" s="23" t="s">
        <v>71</v>
      </c>
      <c r="AV35" s="23" t="s">
        <v>72</v>
      </c>
      <c r="AW35" s="23" t="s">
        <v>73</v>
      </c>
      <c r="AX35" s="23" t="s">
        <v>74</v>
      </c>
      <c r="AY35" s="23" t="s">
        <v>75</v>
      </c>
      <c r="AZ35" s="23" t="s">
        <v>76</v>
      </c>
      <c r="BA35" s="23" t="s">
        <v>77</v>
      </c>
      <c r="BB35" s="23" t="s">
        <v>78</v>
      </c>
      <c r="BC35" s="23" t="s">
        <v>79</v>
      </c>
      <c r="BD35" s="23" t="s">
        <v>80</v>
      </c>
      <c r="BE35" s="23" t="s">
        <v>81</v>
      </c>
      <c r="BG35" s="23"/>
    </row>
    <row r="36" spans="1:59" x14ac:dyDescent="0.2">
      <c r="A36" s="23" t="s">
        <v>99</v>
      </c>
      <c r="B36" s="23" t="s">
        <v>100</v>
      </c>
      <c r="C36" s="23">
        <f t="shared" ref="C36:C49" si="6">C2/C19</f>
        <v>20.976370725431281</v>
      </c>
      <c r="D36" s="23">
        <f t="shared" ref="D36:BE36" si="7">D2/D19</f>
        <v>21.076939417781272</v>
      </c>
      <c r="E36" s="23">
        <f t="shared" si="7"/>
        <v>21.182457026901123</v>
      </c>
      <c r="F36" s="23">
        <f t="shared" si="7"/>
        <v>21.283102743308138</v>
      </c>
      <c r="G36" s="23">
        <f t="shared" si="7"/>
        <v>21.376275956371039</v>
      </c>
      <c r="H36" s="23">
        <f t="shared" si="7"/>
        <v>21.474389446314348</v>
      </c>
      <c r="I36" s="23">
        <f t="shared" si="7"/>
        <v>21.560879679593263</v>
      </c>
      <c r="J36" s="23">
        <f t="shared" si="7"/>
        <v>21.630585429870049</v>
      </c>
      <c r="K36" s="23">
        <f t="shared" si="7"/>
        <v>21.683662776280109</v>
      </c>
      <c r="L36" s="23">
        <f t="shared" si="7"/>
        <v>21.70651098199464</v>
      </c>
      <c r="M36" s="23">
        <f t="shared" si="7"/>
        <v>21.669648313795214</v>
      </c>
      <c r="N36" s="23">
        <f t="shared" si="7"/>
        <v>21.544175886346494</v>
      </c>
      <c r="O36" s="23">
        <f t="shared" si="7"/>
        <v>21.336706232373636</v>
      </c>
      <c r="P36" s="23">
        <f t="shared" si="7"/>
        <v>21.063164868301822</v>
      </c>
      <c r="Q36" s="23">
        <f t="shared" si="7"/>
        <v>20.759392934002872</v>
      </c>
      <c r="R36" s="23">
        <f t="shared" si="7"/>
        <v>20.490199102533037</v>
      </c>
      <c r="S36" s="23">
        <f t="shared" si="7"/>
        <v>20.302052084691976</v>
      </c>
      <c r="T36" s="23">
        <f t="shared" si="7"/>
        <v>20.238702159949941</v>
      </c>
      <c r="U36" s="23">
        <f t="shared" si="7"/>
        <v>20.326344484323641</v>
      </c>
      <c r="V36" s="23">
        <f t="shared" si="7"/>
        <v>20.553538323387986</v>
      </c>
      <c r="W36" s="23">
        <f t="shared" si="7"/>
        <v>20.906612873647536</v>
      </c>
      <c r="X36" s="23">
        <f t="shared" si="7"/>
        <v>21.341485791004704</v>
      </c>
      <c r="Y36" s="23">
        <f t="shared" si="7"/>
        <v>21.797484305375271</v>
      </c>
      <c r="Z36" s="23">
        <f t="shared" si="7"/>
        <v>22.212140373063551</v>
      </c>
      <c r="AA36" s="23">
        <f t="shared" si="7"/>
        <v>22.559780698671542</v>
      </c>
      <c r="AB36" s="23">
        <f t="shared" si="7"/>
        <v>22.835884333625103</v>
      </c>
      <c r="AC36" s="23">
        <f t="shared" si="7"/>
        <v>23.039073599326951</v>
      </c>
      <c r="AD36" s="23">
        <f t="shared" si="7"/>
        <v>23.222433277997702</v>
      </c>
      <c r="AE36" s="23">
        <f t="shared" si="7"/>
        <v>23.426375514989928</v>
      </c>
      <c r="AF36" s="23">
        <f t="shared" si="7"/>
        <v>23.653029371805658</v>
      </c>
      <c r="AG36" s="23">
        <f t="shared" si="7"/>
        <v>23.935650229704038</v>
      </c>
      <c r="AH36" s="23">
        <f t="shared" si="7"/>
        <v>24.293599418729464</v>
      </c>
      <c r="AI36" s="23">
        <f t="shared" si="7"/>
        <v>24.712993896159357</v>
      </c>
      <c r="AJ36" s="23">
        <f t="shared" si="7"/>
        <v>25.197368645005366</v>
      </c>
      <c r="AK36" s="23">
        <f t="shared" si="7"/>
        <v>25.734064029805488</v>
      </c>
      <c r="AL36" s="23">
        <f t="shared" si="7"/>
        <v>26.308878331361157</v>
      </c>
      <c r="AM36" s="23">
        <f t="shared" si="7"/>
        <v>26.88577700605483</v>
      </c>
      <c r="AN36" s="23">
        <f t="shared" si="7"/>
        <v>27.442961253936861</v>
      </c>
      <c r="AO36" s="23">
        <f t="shared" si="7"/>
        <v>27.955654947323399</v>
      </c>
      <c r="AP36" s="23">
        <f t="shared" si="7"/>
        <v>28.40643812000113</v>
      </c>
      <c r="AQ36" s="23">
        <f t="shared" si="7"/>
        <v>28.79961143227208</v>
      </c>
      <c r="AR36" s="23">
        <f t="shared" si="7"/>
        <v>29.152667352452006</v>
      </c>
      <c r="AS36" s="23">
        <f t="shared" si="7"/>
        <v>29.47368063903215</v>
      </c>
      <c r="AT36" s="23">
        <f t="shared" si="7"/>
        <v>29.796099516105386</v>
      </c>
      <c r="AU36" s="23">
        <f t="shared" si="7"/>
        <v>30.120768184238024</v>
      </c>
      <c r="AV36" s="23">
        <f t="shared" si="7"/>
        <v>30.459953049775201</v>
      </c>
      <c r="AW36" s="23">
        <f t="shared" si="7"/>
        <v>30.77709804236201</v>
      </c>
      <c r="AX36" s="23">
        <f t="shared" si="7"/>
        <v>31.085391123285461</v>
      </c>
      <c r="AY36" s="23">
        <f t="shared" si="7"/>
        <v>31.371564395944464</v>
      </c>
      <c r="AZ36" s="23">
        <f t="shared" si="7"/>
        <v>31.622401752984782</v>
      </c>
      <c r="BA36" s="23">
        <f t="shared" si="7"/>
        <v>31.850200679221985</v>
      </c>
      <c r="BB36" s="23">
        <f t="shared" si="7"/>
        <v>32.08186971182689</v>
      </c>
      <c r="BC36" s="23">
        <f t="shared" si="7"/>
        <v>32.303469920084808</v>
      </c>
      <c r="BD36" s="23">
        <f t="shared" si="7"/>
        <v>32.542225936177999</v>
      </c>
      <c r="BE36" s="23">
        <f t="shared" si="7"/>
        <v>32.798712211928326</v>
      </c>
      <c r="BG36" s="24">
        <f>BE36/C36-1</f>
        <v>0.56360281009735891</v>
      </c>
    </row>
    <row r="37" spans="1:59" x14ac:dyDescent="0.2">
      <c r="A37" s="26" t="s">
        <v>139</v>
      </c>
      <c r="B37" s="26" t="s">
        <v>140</v>
      </c>
      <c r="C37" s="26">
        <f t="shared" si="6"/>
        <v>8.7287380699893973</v>
      </c>
      <c r="D37" s="26">
        <f t="shared" ref="D37:BE37" si="8">D3/D20</f>
        <v>8.8398557862799958</v>
      </c>
      <c r="E37" s="26">
        <f t="shared" si="8"/>
        <v>8.9916422817166488</v>
      </c>
      <c r="F37" s="26">
        <f t="shared" si="8"/>
        <v>9.19534722808881</v>
      </c>
      <c r="G37" s="26">
        <f t="shared" si="8"/>
        <v>9.4511928808184447</v>
      </c>
      <c r="H37" s="26">
        <f t="shared" si="8"/>
        <v>9.7622297254786812</v>
      </c>
      <c r="I37" s="26">
        <f t="shared" si="8"/>
        <v>10.121188216123944</v>
      </c>
      <c r="J37" s="26">
        <f t="shared" si="8"/>
        <v>10.518653583913368</v>
      </c>
      <c r="K37" s="26">
        <f t="shared" si="8"/>
        <v>10.935163899141811</v>
      </c>
      <c r="L37" s="26">
        <f t="shared" si="8"/>
        <v>11.359911840217475</v>
      </c>
      <c r="M37" s="26">
        <f t="shared" si="8"/>
        <v>11.773603775050491</v>
      </c>
      <c r="N37" s="26">
        <f t="shared" si="8"/>
        <v>12.164624183006538</v>
      </c>
      <c r="O37" s="26">
        <f t="shared" si="8"/>
        <v>12.531326825187952</v>
      </c>
      <c r="P37" s="26">
        <f t="shared" si="8"/>
        <v>12.877006239607171</v>
      </c>
      <c r="Q37" s="26">
        <f t="shared" si="8"/>
        <v>13.204165225948881</v>
      </c>
      <c r="R37" s="26">
        <f t="shared" si="8"/>
        <v>13.514228094048002</v>
      </c>
      <c r="S37" s="26">
        <f t="shared" si="8"/>
        <v>13.816007684748646</v>
      </c>
      <c r="T37" s="26">
        <f t="shared" si="8"/>
        <v>14.120956272941388</v>
      </c>
      <c r="U37" s="26">
        <f t="shared" si="8"/>
        <v>14.451706629378327</v>
      </c>
      <c r="V37" s="26">
        <f t="shared" si="8"/>
        <v>14.812898922944617</v>
      </c>
      <c r="W37" s="26">
        <f t="shared" si="8"/>
        <v>15.227177187067724</v>
      </c>
      <c r="X37" s="26">
        <f t="shared" si="8"/>
        <v>15.709623261134277</v>
      </c>
      <c r="Y37" s="26">
        <f t="shared" si="8"/>
        <v>16.268774402920744</v>
      </c>
      <c r="Z37" s="26">
        <f t="shared" si="8"/>
        <v>16.907138783830732</v>
      </c>
      <c r="AA37" s="26">
        <f t="shared" si="8"/>
        <v>17.628121876423673</v>
      </c>
      <c r="AB37" s="26">
        <f t="shared" si="8"/>
        <v>18.429272535694334</v>
      </c>
      <c r="AC37" s="26">
        <f t="shared" si="8"/>
        <v>19.316947827882149</v>
      </c>
      <c r="AD37" s="26">
        <f t="shared" si="8"/>
        <v>20.266823113026081</v>
      </c>
      <c r="AE37" s="26">
        <f t="shared" si="8"/>
        <v>21.25640655221952</v>
      </c>
      <c r="AF37" s="26">
        <f t="shared" si="8"/>
        <v>22.269864628711428</v>
      </c>
      <c r="AG37" s="26">
        <f t="shared" si="8"/>
        <v>23.261059833809448</v>
      </c>
      <c r="AH37" s="26">
        <f t="shared" si="8"/>
        <v>24.196791655071504</v>
      </c>
      <c r="AI37" s="26">
        <f t="shared" si="8"/>
        <v>25.036626892943168</v>
      </c>
      <c r="AJ37" s="26">
        <f t="shared" si="8"/>
        <v>25.794689479995842</v>
      </c>
      <c r="AK37" s="26">
        <f t="shared" si="8"/>
        <v>26.451253160541071</v>
      </c>
      <c r="AL37" s="26">
        <f t="shared" si="8"/>
        <v>27.019662318925349</v>
      </c>
      <c r="AM37" s="26">
        <f t="shared" si="8"/>
        <v>27.530206834000435</v>
      </c>
      <c r="AN37" s="26">
        <f t="shared" si="8"/>
        <v>27.995263257406137</v>
      </c>
      <c r="AO37" s="26">
        <f t="shared" si="8"/>
        <v>28.476760428914552</v>
      </c>
      <c r="AP37" s="26">
        <f t="shared" si="8"/>
        <v>29.00845880905662</v>
      </c>
      <c r="AQ37" s="26">
        <f t="shared" si="8"/>
        <v>29.537086356555459</v>
      </c>
      <c r="AR37" s="26">
        <f t="shared" si="8"/>
        <v>30.320754535078279</v>
      </c>
      <c r="AS37" s="26">
        <f t="shared" si="8"/>
        <v>31.239837606936412</v>
      </c>
      <c r="AT37" s="26">
        <f t="shared" si="8"/>
        <v>32.315346805492737</v>
      </c>
      <c r="AU37" s="26">
        <f t="shared" si="8"/>
        <v>33.526922762074662</v>
      </c>
      <c r="AV37" s="26">
        <f t="shared" si="8"/>
        <v>34.844811234418579</v>
      </c>
      <c r="AW37" s="26">
        <f t="shared" si="8"/>
        <v>36.15759361260924</v>
      </c>
      <c r="AX37" s="26">
        <f t="shared" si="8"/>
        <v>37.43447382034045</v>
      </c>
      <c r="AY37" s="26">
        <f t="shared" si="8"/>
        <v>38.538257168161579</v>
      </c>
      <c r="AZ37" s="26">
        <f t="shared" si="8"/>
        <v>39.456368950399664</v>
      </c>
      <c r="BA37" s="26">
        <f t="shared" si="8"/>
        <v>40.183348537152703</v>
      </c>
      <c r="BB37" s="26">
        <f t="shared" si="8"/>
        <v>40.699919957686845</v>
      </c>
      <c r="BC37" s="26">
        <f t="shared" si="8"/>
        <v>41.127649762950732</v>
      </c>
      <c r="BD37" s="26">
        <f t="shared" si="8"/>
        <v>41.55406743756005</v>
      </c>
      <c r="BE37" s="26">
        <f t="shared" si="8"/>
        <v>41.979527131351226</v>
      </c>
      <c r="BF37" s="26"/>
      <c r="BG37" s="25">
        <f t="shared" ref="BG37:BG49" si="9">BE37/C37-1</f>
        <v>3.8093466426358491</v>
      </c>
    </row>
    <row r="38" spans="1:59" x14ac:dyDescent="0.2">
      <c r="A38" s="23" t="s">
        <v>159</v>
      </c>
      <c r="B38" s="23" t="s">
        <v>160</v>
      </c>
      <c r="C38" s="23">
        <f t="shared" si="6"/>
        <v>11.23768681457595</v>
      </c>
      <c r="D38" s="23">
        <f t="shared" ref="D38:BE42" si="10">D4/D21</f>
        <v>11.446178733402023</v>
      </c>
      <c r="E38" s="23">
        <f t="shared" si="10"/>
        <v>11.682050358135843</v>
      </c>
      <c r="F38" s="23">
        <f t="shared" si="10"/>
        <v>11.952720450281427</v>
      </c>
      <c r="G38" s="23">
        <f t="shared" si="10"/>
        <v>12.261375671999158</v>
      </c>
      <c r="H38" s="23">
        <f t="shared" si="10"/>
        <v>12.620217837702208</v>
      </c>
      <c r="I38" s="23">
        <f t="shared" si="10"/>
        <v>13.047164266823394</v>
      </c>
      <c r="J38" s="23">
        <f t="shared" si="10"/>
        <v>13.552368241892433</v>
      </c>
      <c r="K38" s="23">
        <f t="shared" si="10"/>
        <v>14.143384223207349</v>
      </c>
      <c r="L38" s="23">
        <f t="shared" si="10"/>
        <v>14.82924504727535</v>
      </c>
      <c r="M38" s="23">
        <f t="shared" si="10"/>
        <v>15.610083646223185</v>
      </c>
      <c r="N38" s="23">
        <f t="shared" si="10"/>
        <v>16.474886047663183</v>
      </c>
      <c r="O38" s="23">
        <f t="shared" si="10"/>
        <v>17.414161647755634</v>
      </c>
      <c r="P38" s="23">
        <f t="shared" si="10"/>
        <v>18.405990121114026</v>
      </c>
      <c r="Q38" s="23">
        <f t="shared" si="10"/>
        <v>19.416284010191195</v>
      </c>
      <c r="R38" s="23">
        <f t="shared" si="10"/>
        <v>20.427617893798434</v>
      </c>
      <c r="S38" s="23">
        <f t="shared" si="10"/>
        <v>21.397838137472288</v>
      </c>
      <c r="T38" s="23">
        <f t="shared" si="10"/>
        <v>22.317843561500137</v>
      </c>
      <c r="U38" s="23">
        <f t="shared" si="10"/>
        <v>23.190059665669423</v>
      </c>
      <c r="V38" s="23">
        <f t="shared" si="10"/>
        <v>23.997031507681623</v>
      </c>
      <c r="W38" s="23">
        <f t="shared" si="10"/>
        <v>24.711291911027516</v>
      </c>
      <c r="X38" s="23">
        <f t="shared" si="10"/>
        <v>25.315602356911477</v>
      </c>
      <c r="Y38" s="23">
        <f t="shared" si="10"/>
        <v>25.812679272860148</v>
      </c>
      <c r="Z38" s="23">
        <f t="shared" si="10"/>
        <v>26.201456601202487</v>
      </c>
      <c r="AA38" s="23">
        <f t="shared" si="10"/>
        <v>26.534168564920275</v>
      </c>
      <c r="AB38" s="23">
        <f t="shared" si="10"/>
        <v>26.838058826812528</v>
      </c>
      <c r="AC38" s="23">
        <f t="shared" si="10"/>
        <v>27.14283711802636</v>
      </c>
      <c r="AD38" s="23">
        <f t="shared" si="10"/>
        <v>27.501255726016577</v>
      </c>
      <c r="AE38" s="23">
        <f t="shared" si="10"/>
        <v>27.92733225775838</v>
      </c>
      <c r="AF38" s="23">
        <f t="shared" si="10"/>
        <v>28.447910162441527</v>
      </c>
      <c r="AG38" s="23">
        <f t="shared" si="10"/>
        <v>29.05988823982603</v>
      </c>
      <c r="AH38" s="23">
        <f t="shared" si="10"/>
        <v>29.772533169142768</v>
      </c>
      <c r="AI38" s="23">
        <f t="shared" si="10"/>
        <v>30.560215631238162</v>
      </c>
      <c r="AJ38" s="23">
        <f t="shared" si="10"/>
        <v>31.377676410351896</v>
      </c>
      <c r="AK38" s="23">
        <f t="shared" si="10"/>
        <v>32.199354096526683</v>
      </c>
      <c r="AL38" s="23">
        <f t="shared" si="10"/>
        <v>33.037699886932643</v>
      </c>
      <c r="AM38" s="23">
        <f t="shared" si="10"/>
        <v>33.862110601304032</v>
      </c>
      <c r="AN38" s="23">
        <f t="shared" si="10"/>
        <v>34.68425761286499</v>
      </c>
      <c r="AO38" s="23">
        <f t="shared" si="10"/>
        <v>35.485141640963782</v>
      </c>
      <c r="AP38" s="23">
        <f t="shared" si="10"/>
        <v>36.277159757833928</v>
      </c>
      <c r="AQ38" s="23">
        <f t="shared" si="10"/>
        <v>37.057804760392031</v>
      </c>
      <c r="AR38" s="23">
        <f t="shared" si="10"/>
        <v>37.805439430496172</v>
      </c>
      <c r="AS38" s="23">
        <f t="shared" si="10"/>
        <v>38.534319605491142</v>
      </c>
      <c r="AT38" s="23">
        <f t="shared" si="10"/>
        <v>39.241176037138018</v>
      </c>
      <c r="AU38" s="23">
        <f t="shared" si="10"/>
        <v>39.9639562245546</v>
      </c>
      <c r="AV38" s="23">
        <f t="shared" si="10"/>
        <v>40.660957953943559</v>
      </c>
      <c r="AW38" s="23">
        <f t="shared" si="10"/>
        <v>41.350351168433157</v>
      </c>
      <c r="AX38" s="23">
        <f t="shared" si="10"/>
        <v>42.031550919642747</v>
      </c>
      <c r="AY38" s="23">
        <f t="shared" si="10"/>
        <v>42.702896750147126</v>
      </c>
      <c r="AZ38" s="23">
        <f t="shared" si="10"/>
        <v>43.362692450134908</v>
      </c>
      <c r="BA38" s="23">
        <f t="shared" si="10"/>
        <v>44.010857937526744</v>
      </c>
      <c r="BB38" s="23">
        <f t="shared" si="10"/>
        <v>44.621802663209358</v>
      </c>
      <c r="BC38" s="23">
        <f t="shared" si="10"/>
        <v>45.217917081350805</v>
      </c>
      <c r="BD38" s="23">
        <f t="shared" si="10"/>
        <v>45.771097423488328</v>
      </c>
      <c r="BE38" s="23">
        <f t="shared" si="10"/>
        <v>46.278361795543006</v>
      </c>
      <c r="BG38" s="24">
        <f t="shared" si="9"/>
        <v>3.1181394853892179</v>
      </c>
    </row>
    <row r="39" spans="1:59" x14ac:dyDescent="0.2">
      <c r="A39" s="23" t="s">
        <v>161</v>
      </c>
      <c r="B39" s="23" t="s">
        <v>162</v>
      </c>
      <c r="C39" s="23">
        <f t="shared" si="6"/>
        <v>7.5345846367744196</v>
      </c>
      <c r="D39" s="23">
        <f t="shared" si="10"/>
        <v>7.3972461828276828</v>
      </c>
      <c r="E39" s="23">
        <f t="shared" si="10"/>
        <v>7.3252502002004025</v>
      </c>
      <c r="F39" s="23">
        <f t="shared" si="10"/>
        <v>7.3443245325137756</v>
      </c>
      <c r="G39" s="23">
        <f t="shared" si="10"/>
        <v>7.4667026860142034</v>
      </c>
      <c r="H39" s="23">
        <f t="shared" si="10"/>
        <v>7.6960559237542272</v>
      </c>
      <c r="I39" s="23">
        <f t="shared" si="10"/>
        <v>8.0329253010575226</v>
      </c>
      <c r="J39" s="23">
        <f t="shared" si="10"/>
        <v>8.4580979702467616</v>
      </c>
      <c r="K39" s="23">
        <f t="shared" si="10"/>
        <v>8.9630517779951404</v>
      </c>
      <c r="L39" s="23">
        <f t="shared" si="10"/>
        <v>9.5542729784130476</v>
      </c>
      <c r="M39" s="23">
        <f t="shared" si="10"/>
        <v>10.249922249440836</v>
      </c>
      <c r="N39" s="23">
        <f t="shared" si="10"/>
        <v>11.087909607580254</v>
      </c>
      <c r="O39" s="23">
        <f t="shared" si="10"/>
        <v>12.104714349367482</v>
      </c>
      <c r="P39" s="23">
        <f t="shared" si="10"/>
        <v>13.330418478603391</v>
      </c>
      <c r="Q39" s="23">
        <f t="shared" si="10"/>
        <v>14.786365595104717</v>
      </c>
      <c r="R39" s="23">
        <f t="shared" si="10"/>
        <v>16.461709022684637</v>
      </c>
      <c r="S39" s="23">
        <f t="shared" si="10"/>
        <v>18.314126884858592</v>
      </c>
      <c r="T39" s="23">
        <f t="shared" si="10"/>
        <v>20.279992687497145</v>
      </c>
      <c r="U39" s="23">
        <f t="shared" si="10"/>
        <v>22.248970971882898</v>
      </c>
      <c r="V39" s="23">
        <f t="shared" si="10"/>
        <v>24.044296660658638</v>
      </c>
      <c r="W39" s="23">
        <f t="shared" si="10"/>
        <v>25.45790746081973</v>
      </c>
      <c r="X39" s="23">
        <f t="shared" si="10"/>
        <v>26.29216561607879</v>
      </c>
      <c r="Y39" s="23">
        <f t="shared" si="10"/>
        <v>26.572347452649421</v>
      </c>
      <c r="Z39" s="23">
        <f t="shared" si="10"/>
        <v>26.458824764303984</v>
      </c>
      <c r="AA39" s="23">
        <f t="shared" si="10"/>
        <v>26.09929510132919</v>
      </c>
      <c r="AB39" s="23">
        <f t="shared" si="10"/>
        <v>25.719650253106309</v>
      </c>
      <c r="AC39" s="23">
        <f t="shared" si="10"/>
        <v>25.530920417493942</v>
      </c>
      <c r="AD39" s="23">
        <f t="shared" si="10"/>
        <v>25.62011921688724</v>
      </c>
      <c r="AE39" s="23">
        <f t="shared" si="10"/>
        <v>26.09166249976851</v>
      </c>
      <c r="AF39" s="23">
        <f t="shared" si="10"/>
        <v>27.001290742033259</v>
      </c>
      <c r="AG39" s="23">
        <f t="shared" si="10"/>
        <v>28.431018202274284</v>
      </c>
      <c r="AH39" s="23">
        <f t="shared" si="10"/>
        <v>30.396352179690521</v>
      </c>
      <c r="AI39" s="23">
        <f t="shared" si="10"/>
        <v>32.846818638721679</v>
      </c>
      <c r="AJ39" s="23">
        <f t="shared" si="10"/>
        <v>35.609231307477017</v>
      </c>
      <c r="AK39" s="23">
        <f t="shared" si="10"/>
        <v>38.593536450314666</v>
      </c>
      <c r="AL39" s="23">
        <f t="shared" si="10"/>
        <v>41.523999188923014</v>
      </c>
      <c r="AM39" s="23">
        <f t="shared" si="10"/>
        <v>44.150836017794141</v>
      </c>
      <c r="AN39" s="23">
        <f t="shared" si="10"/>
        <v>46.335534117496238</v>
      </c>
      <c r="AO39" s="23">
        <f t="shared" si="10"/>
        <v>47.996251465561365</v>
      </c>
      <c r="AP39" s="23">
        <f t="shared" si="10"/>
        <v>49.068907055209579</v>
      </c>
      <c r="AQ39" s="23">
        <f t="shared" si="10"/>
        <v>49.571847556761682</v>
      </c>
      <c r="AR39" s="23">
        <f t="shared" si="10"/>
        <v>49.60534741429889</v>
      </c>
      <c r="AS39" s="23">
        <f t="shared" si="10"/>
        <v>49.431503096514973</v>
      </c>
      <c r="AT39" s="23">
        <f t="shared" si="10"/>
        <v>49.14745757148016</v>
      </c>
      <c r="AU39" s="23">
        <f t="shared" si="10"/>
        <v>48.881458867850995</v>
      </c>
      <c r="AV39" s="23">
        <f t="shared" si="10"/>
        <v>48.755420501990891</v>
      </c>
      <c r="AW39" s="23">
        <f t="shared" si="10"/>
        <v>48.699347348503075</v>
      </c>
      <c r="AX39" s="23">
        <f t="shared" si="10"/>
        <v>48.715884026468053</v>
      </c>
      <c r="AY39" s="23">
        <f t="shared" si="10"/>
        <v>48.715394051393162</v>
      </c>
      <c r="AZ39" s="23">
        <f t="shared" si="10"/>
        <v>48.731770874712012</v>
      </c>
      <c r="BA39" s="23">
        <f t="shared" si="10"/>
        <v>48.737761295741613</v>
      </c>
      <c r="BB39" s="23">
        <f t="shared" si="10"/>
        <v>48.706069126753441</v>
      </c>
      <c r="BC39" s="23">
        <f t="shared" si="10"/>
        <v>48.671999244201608</v>
      </c>
      <c r="BD39" s="23">
        <f t="shared" si="10"/>
        <v>48.607811152066503</v>
      </c>
      <c r="BE39" s="23">
        <f t="shared" si="10"/>
        <v>48.51617688391994</v>
      </c>
      <c r="BG39" s="24">
        <f t="shared" si="9"/>
        <v>5.4391309173334701</v>
      </c>
    </row>
    <row r="40" spans="1:59" x14ac:dyDescent="0.2">
      <c r="A40" s="23" t="s">
        <v>169</v>
      </c>
      <c r="B40" s="23" t="s">
        <v>170</v>
      </c>
      <c r="C40" s="23">
        <f t="shared" si="6"/>
        <v>8.3321222414515912</v>
      </c>
      <c r="D40" s="23">
        <f t="shared" si="10"/>
        <v>8.4175462001642529</v>
      </c>
      <c r="E40" s="23">
        <f t="shared" si="10"/>
        <v>8.5173653211675955</v>
      </c>
      <c r="F40" s="23">
        <f t="shared" si="10"/>
        <v>8.6402547650773442</v>
      </c>
      <c r="G40" s="23">
        <f t="shared" si="10"/>
        <v>8.7944313576309128</v>
      </c>
      <c r="H40" s="23">
        <f t="shared" si="10"/>
        <v>8.9937826605310374</v>
      </c>
      <c r="I40" s="23">
        <f t="shared" si="10"/>
        <v>9.2549947802979986</v>
      </c>
      <c r="J40" s="23">
        <f t="shared" si="10"/>
        <v>9.5805666846293818</v>
      </c>
      <c r="K40" s="23">
        <f t="shared" si="10"/>
        <v>9.9760988544588809</v>
      </c>
      <c r="L40" s="23">
        <f t="shared" si="10"/>
        <v>10.442823664048268</v>
      </c>
      <c r="M40" s="23">
        <f t="shared" si="10"/>
        <v>10.972097174108008</v>
      </c>
      <c r="N40" s="23">
        <f t="shared" si="10"/>
        <v>11.549318913943857</v>
      </c>
      <c r="O40" s="23">
        <f t="shared" si="10"/>
        <v>12.14935474399149</v>
      </c>
      <c r="P40" s="23">
        <f t="shared" si="10"/>
        <v>12.750337707206597</v>
      </c>
      <c r="Q40" s="23">
        <f t="shared" si="10"/>
        <v>13.330825616277554</v>
      </c>
      <c r="R40" s="23">
        <f t="shared" si="10"/>
        <v>13.8740098035515</v>
      </c>
      <c r="S40" s="23">
        <f t="shared" si="10"/>
        <v>14.384013182715998</v>
      </c>
      <c r="T40" s="23">
        <f t="shared" si="10"/>
        <v>14.88288242126119</v>
      </c>
      <c r="U40" s="23">
        <f t="shared" si="10"/>
        <v>15.398366198170006</v>
      </c>
      <c r="V40" s="23">
        <f t="shared" si="10"/>
        <v>15.942112862543516</v>
      </c>
      <c r="W40" s="23">
        <f t="shared" si="10"/>
        <v>16.514040537631104</v>
      </c>
      <c r="X40" s="23">
        <f t="shared" si="10"/>
        <v>17.127088671664932</v>
      </c>
      <c r="Y40" s="23">
        <f t="shared" si="10"/>
        <v>17.767113560558684</v>
      </c>
      <c r="Z40" s="23">
        <f t="shared" si="10"/>
        <v>18.422379424674819</v>
      </c>
      <c r="AA40" s="23">
        <f t="shared" si="10"/>
        <v>19.086652463234792</v>
      </c>
      <c r="AB40" s="23">
        <f t="shared" si="10"/>
        <v>19.758565111966917</v>
      </c>
      <c r="AC40" s="23">
        <f t="shared" si="10"/>
        <v>20.414700264472529</v>
      </c>
      <c r="AD40" s="23">
        <f t="shared" si="10"/>
        <v>21.050261890905244</v>
      </c>
      <c r="AE40" s="23">
        <f t="shared" si="10"/>
        <v>21.659685457452927</v>
      </c>
      <c r="AF40" s="23">
        <f t="shared" si="10"/>
        <v>22.241753869414715</v>
      </c>
      <c r="AG40" s="23">
        <f t="shared" si="10"/>
        <v>22.811354416149374</v>
      </c>
      <c r="AH40" s="23">
        <f t="shared" si="10"/>
        <v>23.386169140133497</v>
      </c>
      <c r="AI40" s="23">
        <f t="shared" si="10"/>
        <v>24.000076752515778</v>
      </c>
      <c r="AJ40" s="23">
        <f t="shared" si="10"/>
        <v>24.647685807566742</v>
      </c>
      <c r="AK40" s="23">
        <f t="shared" si="10"/>
        <v>25.350049639110253</v>
      </c>
      <c r="AL40" s="23">
        <f t="shared" si="10"/>
        <v>26.10034843205575</v>
      </c>
      <c r="AM40" s="23">
        <f t="shared" si="10"/>
        <v>26.867629373520238</v>
      </c>
      <c r="AN40" s="23">
        <f t="shared" si="10"/>
        <v>27.642998027613412</v>
      </c>
      <c r="AO40" s="23">
        <f t="shared" si="10"/>
        <v>28.373619999803385</v>
      </c>
      <c r="AP40" s="23">
        <f t="shared" si="10"/>
        <v>29.070954348523752</v>
      </c>
      <c r="AQ40" s="23">
        <f t="shared" si="10"/>
        <v>29.714820978264203</v>
      </c>
      <c r="AR40" s="23">
        <f t="shared" si="10"/>
        <v>30.336479456748592</v>
      </c>
      <c r="AS40" s="23">
        <f t="shared" si="10"/>
        <v>30.948391046004797</v>
      </c>
      <c r="AT40" s="23">
        <f t="shared" si="10"/>
        <v>31.564161142930693</v>
      </c>
      <c r="AU40" s="23">
        <f t="shared" si="10"/>
        <v>32.211516645577909</v>
      </c>
      <c r="AV40" s="23">
        <f t="shared" si="10"/>
        <v>32.892092321014246</v>
      </c>
      <c r="AW40" s="23">
        <f t="shared" si="10"/>
        <v>33.60752852312946</v>
      </c>
      <c r="AX40" s="23">
        <f t="shared" si="10"/>
        <v>34.327437297035864</v>
      </c>
      <c r="AY40" s="23">
        <f t="shared" si="10"/>
        <v>35.051524390243905</v>
      </c>
      <c r="AZ40" s="23">
        <f t="shared" si="10"/>
        <v>35.761717817765259</v>
      </c>
      <c r="BA40" s="23">
        <f t="shared" si="10"/>
        <v>36.456643611212243</v>
      </c>
      <c r="BB40" s="23">
        <f t="shared" si="10"/>
        <v>37.135897309428103</v>
      </c>
      <c r="BC40" s="23">
        <f t="shared" si="10"/>
        <v>37.798141934191428</v>
      </c>
      <c r="BD40" s="23">
        <f t="shared" si="10"/>
        <v>38.40256592472273</v>
      </c>
      <c r="BE40" s="23">
        <f t="shared" si="10"/>
        <v>39.005348624914824</v>
      </c>
      <c r="BG40" s="24">
        <f t="shared" si="9"/>
        <v>3.6813221763438095</v>
      </c>
    </row>
    <row r="41" spans="1:59" x14ac:dyDescent="0.2">
      <c r="A41" s="23" t="s">
        <v>278</v>
      </c>
      <c r="B41" s="23" t="s">
        <v>279</v>
      </c>
      <c r="C41" s="23">
        <f t="shared" si="6"/>
        <v>6.9712074533545891</v>
      </c>
      <c r="D41" s="23">
        <f t="shared" si="10"/>
        <v>7.0795337633200166</v>
      </c>
      <c r="E41" s="23">
        <f t="shared" si="10"/>
        <v>7.1954901839094738</v>
      </c>
      <c r="F41" s="23">
        <f t="shared" si="10"/>
        <v>7.3206481393159457</v>
      </c>
      <c r="G41" s="23">
        <f t="shared" si="10"/>
        <v>7.45706734371098</v>
      </c>
      <c r="H41" s="23">
        <f t="shared" si="10"/>
        <v>7.6065018341831516</v>
      </c>
      <c r="I41" s="23">
        <f t="shared" si="10"/>
        <v>7.7685094383299322</v>
      </c>
      <c r="J41" s="23">
        <f t="shared" si="10"/>
        <v>7.9434851928491481</v>
      </c>
      <c r="K41" s="23">
        <f t="shared" si="10"/>
        <v>8.1304148864739574</v>
      </c>
      <c r="L41" s="23">
        <f t="shared" si="10"/>
        <v>8.3298512747875382</v>
      </c>
      <c r="M41" s="23">
        <f t="shared" si="10"/>
        <v>8.5425224934189572</v>
      </c>
      <c r="N41" s="23">
        <f t="shared" si="10"/>
        <v>8.7710481308473174</v>
      </c>
      <c r="O41" s="23">
        <f t="shared" si="10"/>
        <v>9.0167111700507174</v>
      </c>
      <c r="P41" s="23">
        <f t="shared" si="10"/>
        <v>9.2784435358804451</v>
      </c>
      <c r="Q41" s="23">
        <f t="shared" si="10"/>
        <v>9.5535078882429598</v>
      </c>
      <c r="R41" s="23">
        <f t="shared" si="10"/>
        <v>9.8358872937727835</v>
      </c>
      <c r="S41" s="23">
        <f t="shared" si="10"/>
        <v>10.11733478462207</v>
      </c>
      <c r="T41" s="23">
        <f t="shared" si="10"/>
        <v>10.394559472433691</v>
      </c>
      <c r="U41" s="23">
        <f t="shared" si="10"/>
        <v>10.661493724075834</v>
      </c>
      <c r="V41" s="23">
        <f t="shared" si="10"/>
        <v>10.916300064841142</v>
      </c>
      <c r="W41" s="23">
        <f t="shared" si="10"/>
        <v>11.158804332450947</v>
      </c>
      <c r="X41" s="23">
        <f t="shared" si="10"/>
        <v>11.396798108950254</v>
      </c>
      <c r="Y41" s="23">
        <f t="shared" si="10"/>
        <v>11.637884727061559</v>
      </c>
      <c r="Z41" s="23">
        <f t="shared" si="10"/>
        <v>11.892222058545004</v>
      </c>
      <c r="AA41" s="23">
        <f t="shared" si="10"/>
        <v>12.16297044627251</v>
      </c>
      <c r="AB41" s="23">
        <f t="shared" si="10"/>
        <v>12.457828376232024</v>
      </c>
      <c r="AC41" s="23">
        <f t="shared" si="10"/>
        <v>12.782566991389396</v>
      </c>
      <c r="AD41" s="23">
        <f t="shared" si="10"/>
        <v>13.133481564460739</v>
      </c>
      <c r="AE41" s="23">
        <f t="shared" si="10"/>
        <v>13.508081940127788</v>
      </c>
      <c r="AF41" s="23">
        <f t="shared" si="10"/>
        <v>13.909256723254552</v>
      </c>
      <c r="AG41" s="23">
        <f t="shared" si="10"/>
        <v>14.328321391522524</v>
      </c>
      <c r="AH41" s="23">
        <f t="shared" si="10"/>
        <v>14.760853627733045</v>
      </c>
      <c r="AI41" s="23">
        <f t="shared" si="10"/>
        <v>15.203784671326209</v>
      </c>
      <c r="AJ41" s="23">
        <f t="shared" si="10"/>
        <v>15.653745873951632</v>
      </c>
      <c r="AK41" s="23">
        <f t="shared" si="10"/>
        <v>16.103902570049069</v>
      </c>
      <c r="AL41" s="23">
        <f t="shared" si="10"/>
        <v>16.555564462793356</v>
      </c>
      <c r="AM41" s="23">
        <f t="shared" si="10"/>
        <v>17.010781836385807</v>
      </c>
      <c r="AN41" s="23">
        <f t="shared" si="10"/>
        <v>17.4692744023939</v>
      </c>
      <c r="AO41" s="23">
        <f t="shared" si="10"/>
        <v>17.935931373242926</v>
      </c>
      <c r="AP41" s="23">
        <f t="shared" si="10"/>
        <v>18.415825146709594</v>
      </c>
      <c r="AQ41" s="23">
        <f t="shared" si="10"/>
        <v>18.915926954497575</v>
      </c>
      <c r="AR41" s="23">
        <f t="shared" si="10"/>
        <v>19.432578988139561</v>
      </c>
      <c r="AS41" s="23">
        <f t="shared" si="10"/>
        <v>19.974541626323635</v>
      </c>
      <c r="AT41" s="23">
        <f t="shared" si="10"/>
        <v>20.539303248104947</v>
      </c>
      <c r="AU41" s="23">
        <f t="shared" si="10"/>
        <v>21.129052990134642</v>
      </c>
      <c r="AV41" s="23">
        <f t="shared" si="10"/>
        <v>21.75451046823348</v>
      </c>
      <c r="AW41" s="23">
        <f t="shared" si="10"/>
        <v>22.413017113596556</v>
      </c>
      <c r="AX41" s="23">
        <f t="shared" si="10"/>
        <v>23.107020178482045</v>
      </c>
      <c r="AY41" s="23">
        <f t="shared" si="10"/>
        <v>23.847346288344923</v>
      </c>
      <c r="AZ41" s="23">
        <f t="shared" si="10"/>
        <v>24.6009058974103</v>
      </c>
      <c r="BA41" s="23">
        <f t="shared" si="10"/>
        <v>25.364662983014274</v>
      </c>
      <c r="BB41" s="23">
        <f t="shared" si="10"/>
        <v>26.103851241399656</v>
      </c>
      <c r="BC41" s="23">
        <f t="shared" si="10"/>
        <v>26.808716354095818</v>
      </c>
      <c r="BD41" s="23">
        <f t="shared" si="10"/>
        <v>27.448444070647604</v>
      </c>
      <c r="BE41" s="23">
        <f t="shared" si="10"/>
        <v>28.023817419880011</v>
      </c>
      <c r="BG41" s="24">
        <f t="shared" si="9"/>
        <v>3.0199373791974553</v>
      </c>
    </row>
    <row r="42" spans="1:59" x14ac:dyDescent="0.2">
      <c r="A42" s="23" t="s">
        <v>317</v>
      </c>
      <c r="B42" s="23" t="s">
        <v>318</v>
      </c>
      <c r="C42" s="23">
        <f t="shared" si="6"/>
        <v>8.4963011038003753</v>
      </c>
      <c r="D42" s="23">
        <f t="shared" si="10"/>
        <v>8.587088473623151</v>
      </c>
      <c r="E42" s="23">
        <f t="shared" si="10"/>
        <v>8.6963197015282887</v>
      </c>
      <c r="F42" s="23">
        <f t="shared" si="10"/>
        <v>8.8319902381712971</v>
      </c>
      <c r="G42" s="23">
        <f t="shared" si="10"/>
        <v>8.9954953604777774</v>
      </c>
      <c r="H42" s="23">
        <f t="shared" si="10"/>
        <v>9.1895613433372123</v>
      </c>
      <c r="I42" s="23">
        <f t="shared" si="10"/>
        <v>9.4107360094063885</v>
      </c>
      <c r="J42" s="23">
        <f t="shared" si="10"/>
        <v>9.6562863179674032</v>
      </c>
      <c r="K42" s="23">
        <f t="shared" si="10"/>
        <v>9.9196496735273794</v>
      </c>
      <c r="L42" s="23">
        <f t="shared" si="10"/>
        <v>10.198432899673399</v>
      </c>
      <c r="M42" s="23">
        <f t="shared" si="10"/>
        <v>10.48960121429365</v>
      </c>
      <c r="N42" s="23">
        <f t="shared" si="10"/>
        <v>10.79872683408454</v>
      </c>
      <c r="O42" s="23">
        <f t="shared" si="10"/>
        <v>11.124955529358084</v>
      </c>
      <c r="P42" s="23">
        <f t="shared" si="10"/>
        <v>11.471752009590338</v>
      </c>
      <c r="Q42" s="23">
        <f t="shared" si="10"/>
        <v>11.840167444909307</v>
      </c>
      <c r="R42" s="23">
        <f t="shared" si="10"/>
        <v>12.229033628675971</v>
      </c>
      <c r="S42" s="23">
        <f t="shared" si="10"/>
        <v>12.638398354586222</v>
      </c>
      <c r="T42" s="23">
        <f t="shared" si="10"/>
        <v>13.064264050932152</v>
      </c>
      <c r="U42" s="23">
        <f t="shared" si="10"/>
        <v>13.508677139867117</v>
      </c>
      <c r="V42" s="23">
        <f t="shared" si="10"/>
        <v>13.967798436192135</v>
      </c>
      <c r="W42" s="23">
        <f t="shared" si="10"/>
        <v>14.443289600280321</v>
      </c>
      <c r="X42" s="23">
        <f t="shared" si="10"/>
        <v>14.939773943191634</v>
      </c>
      <c r="Y42" s="23">
        <f t="shared" si="10"/>
        <v>15.462018702111823</v>
      </c>
      <c r="Z42" s="23">
        <f t="shared" si="10"/>
        <v>16.010638492865827</v>
      </c>
      <c r="AA42" s="23">
        <f t="shared" si="10"/>
        <v>16.588881649681248</v>
      </c>
      <c r="AB42" s="23">
        <f t="shared" si="10"/>
        <v>17.194892853658576</v>
      </c>
      <c r="AC42" s="23">
        <f t="shared" si="10"/>
        <v>17.829651167687175</v>
      </c>
      <c r="AD42" s="23">
        <f t="shared" si="10"/>
        <v>18.486651377303254</v>
      </c>
      <c r="AE42" s="23">
        <f t="shared" si="10"/>
        <v>19.156315939872439</v>
      </c>
      <c r="AF42" s="23">
        <f t="shared" si="10"/>
        <v>19.83744889437537</v>
      </c>
      <c r="AG42" s="23">
        <f t="shared" si="10"/>
        <v>20.518706155831861</v>
      </c>
      <c r="AH42" s="23">
        <f t="shared" si="10"/>
        <v>21.191871288750008</v>
      </c>
      <c r="AI42" s="23">
        <f t="shared" si="10"/>
        <v>21.845906901604934</v>
      </c>
      <c r="AJ42" s="23">
        <f t="shared" si="10"/>
        <v>22.481095185421616</v>
      </c>
      <c r="AK42" s="23">
        <f t="shared" si="10"/>
        <v>23.096370703195284</v>
      </c>
      <c r="AL42" s="23">
        <f t="shared" si="10"/>
        <v>23.691765876275252</v>
      </c>
      <c r="AM42" s="23">
        <f t="shared" si="10"/>
        <v>24.274132584910799</v>
      </c>
      <c r="AN42" s="23">
        <f t="shared" si="10"/>
        <v>24.844544367629318</v>
      </c>
      <c r="AO42" s="23">
        <f t="shared" si="10"/>
        <v>25.415958943187988</v>
      </c>
      <c r="AP42" s="23">
        <f t="shared" si="10"/>
        <v>26.002626329148548</v>
      </c>
      <c r="AQ42" s="23">
        <f t="shared" ref="AQ42:BE42" si="11">AQ8/AQ25</f>
        <v>26.610511462410493</v>
      </c>
      <c r="AR42" s="23">
        <f t="shared" si="11"/>
        <v>27.259234309970914</v>
      </c>
      <c r="AS42" s="23">
        <f t="shared" si="11"/>
        <v>27.943732102252312</v>
      </c>
      <c r="AT42" s="23">
        <f t="shared" si="11"/>
        <v>28.663293664701929</v>
      </c>
      <c r="AU42" s="23">
        <f t="shared" si="11"/>
        <v>29.412392770052598</v>
      </c>
      <c r="AV42" s="23">
        <f t="shared" si="11"/>
        <v>30.17562517026834</v>
      </c>
      <c r="AW42" s="23">
        <f t="shared" si="11"/>
        <v>30.919927755106066</v>
      </c>
      <c r="AX42" s="23">
        <f t="shared" si="11"/>
        <v>31.638971632420425</v>
      </c>
      <c r="AY42" s="23">
        <f t="shared" si="11"/>
        <v>32.289908939605475</v>
      </c>
      <c r="AZ42" s="23">
        <f t="shared" si="11"/>
        <v>32.88163546086507</v>
      </c>
      <c r="BA42" s="23">
        <f t="shared" si="11"/>
        <v>33.417088978109966</v>
      </c>
      <c r="BB42" s="23">
        <f t="shared" si="11"/>
        <v>33.897219511750031</v>
      </c>
      <c r="BC42" s="23">
        <f t="shared" si="11"/>
        <v>34.351630995822667</v>
      </c>
      <c r="BD42" s="23">
        <f t="shared" si="11"/>
        <v>34.803860035378392</v>
      </c>
      <c r="BE42" s="23">
        <f t="shared" si="11"/>
        <v>35.262971058682574</v>
      </c>
      <c r="BG42" s="24">
        <f t="shared" si="9"/>
        <v>3.1503909322269115</v>
      </c>
    </row>
    <row r="43" spans="1:59" x14ac:dyDescent="0.2">
      <c r="A43" s="23" t="s">
        <v>330</v>
      </c>
      <c r="B43" s="23" t="s">
        <v>331</v>
      </c>
      <c r="C43" s="23">
        <f t="shared" si="6"/>
        <v>6.0446756291112944</v>
      </c>
      <c r="D43" s="23">
        <f t="shared" ref="D43:BE47" si="12">D9/D26</f>
        <v>6.1002008327761033</v>
      </c>
      <c r="E43" s="23">
        <f t="shared" si="12"/>
        <v>6.1568600054128417</v>
      </c>
      <c r="F43" s="23">
        <f t="shared" si="12"/>
        <v>6.2150961223514063</v>
      </c>
      <c r="G43" s="23">
        <f t="shared" si="12"/>
        <v>6.2751670352439737</v>
      </c>
      <c r="H43" s="23">
        <f t="shared" si="12"/>
        <v>6.3342086491791667</v>
      </c>
      <c r="I43" s="23">
        <f t="shared" si="12"/>
        <v>6.3886693886507899</v>
      </c>
      <c r="J43" s="23">
        <f t="shared" si="12"/>
        <v>6.4361671068728121</v>
      </c>
      <c r="K43" s="23">
        <f t="shared" si="12"/>
        <v>6.4759727526779409</v>
      </c>
      <c r="L43" s="23">
        <f t="shared" si="12"/>
        <v>6.5088271841840974</v>
      </c>
      <c r="M43" s="23">
        <f t="shared" si="12"/>
        <v>6.5383712178820694</v>
      </c>
      <c r="N43" s="23">
        <f t="shared" si="12"/>
        <v>6.5696248348308384</v>
      </c>
      <c r="O43" s="23">
        <f t="shared" si="12"/>
        <v>6.6072783267809223</v>
      </c>
      <c r="P43" s="23">
        <f t="shared" si="12"/>
        <v>6.6552561391185634</v>
      </c>
      <c r="Q43" s="23">
        <f t="shared" si="12"/>
        <v>6.7153713028920858</v>
      </c>
      <c r="R43" s="23">
        <f t="shared" si="12"/>
        <v>6.7886462617828185</v>
      </c>
      <c r="S43" s="23">
        <f t="shared" si="12"/>
        <v>6.8741170070193585</v>
      </c>
      <c r="T43" s="23">
        <f t="shared" si="12"/>
        <v>6.9684291629971504</v>
      </c>
      <c r="U43" s="23">
        <f t="shared" si="12"/>
        <v>7.0677926519228258</v>
      </c>
      <c r="V43" s="23">
        <f t="shared" si="12"/>
        <v>7.1701808640454079</v>
      </c>
      <c r="W43" s="23">
        <f t="shared" si="12"/>
        <v>7.2753171902864828</v>
      </c>
      <c r="X43" s="23">
        <f t="shared" si="12"/>
        <v>7.3853311687826873</v>
      </c>
      <c r="Y43" s="23">
        <f t="shared" si="12"/>
        <v>7.5019173918210322</v>
      </c>
      <c r="Z43" s="23">
        <f t="shared" si="12"/>
        <v>7.626978586832573</v>
      </c>
      <c r="AA43" s="23">
        <f t="shared" si="12"/>
        <v>7.7604690203029927</v>
      </c>
      <c r="AB43" s="23">
        <f t="shared" si="12"/>
        <v>7.9015802712707073</v>
      </c>
      <c r="AC43" s="23">
        <f t="shared" si="12"/>
        <v>8.0483397146790594</v>
      </c>
      <c r="AD43" s="23">
        <f t="shared" si="12"/>
        <v>8.1984718786924393</v>
      </c>
      <c r="AE43" s="23">
        <f t="shared" si="12"/>
        <v>8.3509886139187675</v>
      </c>
      <c r="AF43" s="23">
        <f t="shared" si="12"/>
        <v>8.5063297521687158</v>
      </c>
      <c r="AG43" s="23">
        <f t="shared" si="12"/>
        <v>8.665231772906143</v>
      </c>
      <c r="AH43" s="23">
        <f t="shared" si="12"/>
        <v>8.8308102768090517</v>
      </c>
      <c r="AI43" s="23">
        <f t="shared" si="12"/>
        <v>9.0018085812789401</v>
      </c>
      <c r="AJ43" s="23">
        <f t="shared" si="12"/>
        <v>9.179513372057734</v>
      </c>
      <c r="AK43" s="23">
        <f t="shared" si="12"/>
        <v>9.3635803097268209</v>
      </c>
      <c r="AL43" s="23">
        <f t="shared" si="12"/>
        <v>9.5545072796863888</v>
      </c>
      <c r="AM43" s="23">
        <f t="shared" si="12"/>
        <v>9.7575422090541206</v>
      </c>
      <c r="AN43" s="23">
        <f t="shared" si="12"/>
        <v>9.9691197485540819</v>
      </c>
      <c r="AO43" s="23">
        <f t="shared" si="12"/>
        <v>10.190409684298373</v>
      </c>
      <c r="AP43" s="23">
        <f t="shared" si="12"/>
        <v>10.420743786976031</v>
      </c>
      <c r="AQ43" s="23">
        <f t="shared" si="12"/>
        <v>10.660534013980564</v>
      </c>
      <c r="AR43" s="23">
        <f t="shared" si="12"/>
        <v>10.913702087786278</v>
      </c>
      <c r="AS43" s="23">
        <f t="shared" si="12"/>
        <v>11.179749755391136</v>
      </c>
      <c r="AT43" s="23">
        <f t="shared" si="12"/>
        <v>11.460654347410459</v>
      </c>
      <c r="AU43" s="23">
        <f t="shared" si="12"/>
        <v>11.75679459419568</v>
      </c>
      <c r="AV43" s="23">
        <f t="shared" si="12"/>
        <v>12.068002377961289</v>
      </c>
      <c r="AW43" s="23">
        <f t="shared" si="12"/>
        <v>12.396009214000525</v>
      </c>
      <c r="AX43" s="23">
        <f t="shared" si="12"/>
        <v>12.733126056410748</v>
      </c>
      <c r="AY43" s="23">
        <f t="shared" si="12"/>
        <v>13.075038279712061</v>
      </c>
      <c r="AZ43" s="23">
        <f t="shared" si="12"/>
        <v>13.418232589535082</v>
      </c>
      <c r="BA43" s="23">
        <f t="shared" si="12"/>
        <v>13.760470257084116</v>
      </c>
      <c r="BB43" s="23">
        <f t="shared" si="12"/>
        <v>14.101585457542074</v>
      </c>
      <c r="BC43" s="23">
        <f t="shared" si="12"/>
        <v>14.437124423250062</v>
      </c>
      <c r="BD43" s="23">
        <f t="shared" si="12"/>
        <v>14.764297490371543</v>
      </c>
      <c r="BE43" s="23">
        <f t="shared" si="12"/>
        <v>15.084378093019252</v>
      </c>
      <c r="BG43" s="24">
        <f t="shared" si="9"/>
        <v>1.4954818121873314</v>
      </c>
    </row>
    <row r="44" spans="1:59" x14ac:dyDescent="0.2">
      <c r="A44" s="23" t="s">
        <v>365</v>
      </c>
      <c r="B44" s="23" t="s">
        <v>366</v>
      </c>
      <c r="C44" s="23">
        <f t="shared" si="6"/>
        <v>8.4316835322608554</v>
      </c>
      <c r="D44" s="23">
        <f t="shared" si="12"/>
        <v>8.5264930998910717</v>
      </c>
      <c r="E44" s="23">
        <f t="shared" si="12"/>
        <v>8.6090920246284437</v>
      </c>
      <c r="F44" s="23">
        <f t="shared" si="12"/>
        <v>8.6826920993521473</v>
      </c>
      <c r="G44" s="23">
        <f t="shared" si="12"/>
        <v>8.7463840885446782</v>
      </c>
      <c r="H44" s="23">
        <f t="shared" si="12"/>
        <v>8.7984762867613888</v>
      </c>
      <c r="I44" s="23">
        <f t="shared" si="12"/>
        <v>8.8346955544023533</v>
      </c>
      <c r="J44" s="23">
        <f t="shared" si="12"/>
        <v>8.8601467941325467</v>
      </c>
      <c r="K44" s="23">
        <f t="shared" si="12"/>
        <v>8.8834724146448867</v>
      </c>
      <c r="L44" s="23">
        <f t="shared" si="12"/>
        <v>8.9180743454338369</v>
      </c>
      <c r="M44" s="23">
        <f t="shared" si="12"/>
        <v>8.9824661643395363</v>
      </c>
      <c r="N44" s="23">
        <f t="shared" si="12"/>
        <v>9.1057844648265309</v>
      </c>
      <c r="O44" s="23">
        <f t="shared" si="12"/>
        <v>9.3011430651619964</v>
      </c>
      <c r="P44" s="23">
        <f t="shared" si="12"/>
        <v>9.581858686839384</v>
      </c>
      <c r="Q44" s="23">
        <f t="shared" si="12"/>
        <v>9.9551159743454196</v>
      </c>
      <c r="R44" s="23">
        <f t="shared" si="12"/>
        <v>10.42743007201687</v>
      </c>
      <c r="S44" s="23">
        <f t="shared" si="12"/>
        <v>10.993964828802449</v>
      </c>
      <c r="T44" s="23">
        <f t="shared" si="12"/>
        <v>11.63644697839497</v>
      </c>
      <c r="U44" s="23">
        <f t="shared" si="12"/>
        <v>12.327614600200921</v>
      </c>
      <c r="V44" s="23">
        <f t="shared" si="12"/>
        <v>13.045620930142949</v>
      </c>
      <c r="W44" s="23">
        <f t="shared" si="12"/>
        <v>13.763486251487826</v>
      </c>
      <c r="X44" s="23">
        <f t="shared" si="12"/>
        <v>14.463225195358751</v>
      </c>
      <c r="Y44" s="23">
        <f t="shared" si="12"/>
        <v>15.14720081446775</v>
      </c>
      <c r="Z44" s="23">
        <f t="shared" si="12"/>
        <v>15.818575200885888</v>
      </c>
      <c r="AA44" s="23">
        <f t="shared" si="12"/>
        <v>16.479157481379588</v>
      </c>
      <c r="AB44" s="23">
        <f t="shared" si="12"/>
        <v>17.121107455474753</v>
      </c>
      <c r="AC44" s="23">
        <f t="shared" si="12"/>
        <v>17.753575942634747</v>
      </c>
      <c r="AD44" s="23">
        <f t="shared" si="12"/>
        <v>18.385476659837916</v>
      </c>
      <c r="AE44" s="23">
        <f t="shared" si="12"/>
        <v>19.023502120890779</v>
      </c>
      <c r="AF44" s="23">
        <f t="shared" si="12"/>
        <v>19.676239621535402</v>
      </c>
      <c r="AG44" s="23">
        <f t="shared" si="12"/>
        <v>20.35529951331716</v>
      </c>
      <c r="AH44" s="23">
        <f t="shared" si="12"/>
        <v>21.049963219916059</v>
      </c>
      <c r="AI44" s="23">
        <f t="shared" si="12"/>
        <v>21.751999169946121</v>
      </c>
      <c r="AJ44" s="23">
        <f t="shared" si="12"/>
        <v>22.450976066217311</v>
      </c>
      <c r="AK44" s="23">
        <f t="shared" si="12"/>
        <v>23.149025482577287</v>
      </c>
      <c r="AL44" s="23">
        <f t="shared" si="12"/>
        <v>23.841291539759055</v>
      </c>
      <c r="AM44" s="23">
        <f t="shared" si="12"/>
        <v>24.513381099605766</v>
      </c>
      <c r="AN44" s="23">
        <f t="shared" si="12"/>
        <v>25.175572965877077</v>
      </c>
      <c r="AO44" s="23">
        <f t="shared" si="12"/>
        <v>25.814285836243034</v>
      </c>
      <c r="AP44" s="23">
        <f t="shared" si="12"/>
        <v>26.442587108013939</v>
      </c>
      <c r="AQ44" s="23">
        <f t="shared" si="12"/>
        <v>27.047590719809644</v>
      </c>
      <c r="AR44" s="23">
        <f t="shared" si="12"/>
        <v>27.635701818642218</v>
      </c>
      <c r="AS44" s="23">
        <f t="shared" si="12"/>
        <v>28.216197552689007</v>
      </c>
      <c r="AT44" s="23">
        <f t="shared" si="12"/>
        <v>28.777846465100602</v>
      </c>
      <c r="AU44" s="23">
        <f t="shared" si="12"/>
        <v>29.330530185426809</v>
      </c>
      <c r="AV44" s="23">
        <f t="shared" si="12"/>
        <v>29.86199823918113</v>
      </c>
      <c r="AW44" s="23">
        <f t="shared" si="12"/>
        <v>30.382110546840465</v>
      </c>
      <c r="AX44" s="23">
        <f t="shared" si="12"/>
        <v>30.890039570604127</v>
      </c>
      <c r="AY44" s="23">
        <f t="shared" si="12"/>
        <v>31.359198101297785</v>
      </c>
      <c r="AZ44" s="23">
        <f t="shared" si="12"/>
        <v>31.814429615994278</v>
      </c>
      <c r="BA44" s="23">
        <f t="shared" si="12"/>
        <v>32.269431446436712</v>
      </c>
      <c r="BB44" s="23">
        <f t="shared" si="12"/>
        <v>32.725798340457636</v>
      </c>
      <c r="BC44" s="23">
        <f t="shared" si="12"/>
        <v>33.197433722163318</v>
      </c>
      <c r="BD44" s="23">
        <f t="shared" si="12"/>
        <v>33.685149003778776</v>
      </c>
      <c r="BE44" s="23">
        <f t="shared" si="12"/>
        <v>34.205017235192415</v>
      </c>
      <c r="BG44" s="24">
        <f t="shared" si="9"/>
        <v>3.0567245087317394</v>
      </c>
    </row>
    <row r="45" spans="1:59" x14ac:dyDescent="0.2">
      <c r="A45" s="23" t="s">
        <v>416</v>
      </c>
      <c r="B45" s="23" t="s">
        <v>417</v>
      </c>
      <c r="C45" s="23">
        <f t="shared" si="6"/>
        <v>20.785565938420632</v>
      </c>
      <c r="D45" s="23">
        <f t="shared" si="12"/>
        <v>20.863355785934775</v>
      </c>
      <c r="E45" s="23">
        <f t="shared" si="12"/>
        <v>21.161080234726423</v>
      </c>
      <c r="F45" s="23">
        <f t="shared" si="12"/>
        <v>21.359515479519569</v>
      </c>
      <c r="G45" s="23">
        <f t="shared" si="12"/>
        <v>21.616395716475566</v>
      </c>
      <c r="H45" s="23">
        <f t="shared" si="12"/>
        <v>22.301423993521734</v>
      </c>
      <c r="I45" s="23">
        <f t="shared" si="12"/>
        <v>23.569358135730077</v>
      </c>
      <c r="J45" s="23">
        <f t="shared" si="12"/>
        <v>23.689659791078217</v>
      </c>
      <c r="K45" s="23">
        <f t="shared" si="12"/>
        <v>24.012217113435273</v>
      </c>
      <c r="L45" s="23">
        <f t="shared" si="12"/>
        <v>24.386389148350847</v>
      </c>
      <c r="M45" s="23">
        <f t="shared" si="12"/>
        <v>24.785815694213674</v>
      </c>
      <c r="N45" s="23">
        <f t="shared" si="12"/>
        <v>25.432468009791542</v>
      </c>
      <c r="O45" s="23">
        <f t="shared" si="12"/>
        <v>26.836558141365405</v>
      </c>
      <c r="P45" s="23">
        <f t="shared" si="12"/>
        <v>27.797570174636295</v>
      </c>
      <c r="Q45" s="23">
        <f t="shared" si="12"/>
        <v>28.618078092249899</v>
      </c>
      <c r="R45" s="23">
        <f t="shared" si="12"/>
        <v>29.899758640089427</v>
      </c>
      <c r="S45" s="23">
        <f t="shared" si="12"/>
        <v>30.934833976831815</v>
      </c>
      <c r="T45" s="23">
        <f t="shared" si="12"/>
        <v>31.698717253223837</v>
      </c>
      <c r="U45" s="23">
        <f t="shared" si="12"/>
        <v>32.598383033086591</v>
      </c>
      <c r="V45" s="23">
        <f t="shared" si="12"/>
        <v>32.847142446475196</v>
      </c>
      <c r="W45" s="23">
        <f t="shared" si="12"/>
        <v>33.22279166469589</v>
      </c>
      <c r="X45" s="23">
        <f t="shared" si="12"/>
        <v>34.231660156851234</v>
      </c>
      <c r="Y45" s="23">
        <f t="shared" si="12"/>
        <v>34.733449667875057</v>
      </c>
      <c r="Z45" s="23">
        <f t="shared" si="12"/>
        <v>35.5899984072759</v>
      </c>
      <c r="AA45" s="23">
        <f t="shared" si="12"/>
        <v>36.374912925167962</v>
      </c>
      <c r="AB45" s="23">
        <f t="shared" si="12"/>
        <v>36.641560543461381</v>
      </c>
      <c r="AC45" s="23">
        <f t="shared" si="12"/>
        <v>37.282928108854819</v>
      </c>
      <c r="AD45" s="23">
        <f t="shared" si="12"/>
        <v>37.683749302092266</v>
      </c>
      <c r="AE45" s="23">
        <f t="shared" si="12"/>
        <v>37.633420165825591</v>
      </c>
      <c r="AF45" s="23">
        <f t="shared" si="12"/>
        <v>37.951842683445754</v>
      </c>
      <c r="AG45" s="23">
        <f t="shared" si="12"/>
        <v>37.811325841504583</v>
      </c>
      <c r="AH45" s="23">
        <f t="shared" si="12"/>
        <v>38.400347129389651</v>
      </c>
      <c r="AI45" s="23">
        <f t="shared" si="12"/>
        <v>39.039331106444607</v>
      </c>
      <c r="AJ45" s="23">
        <f t="shared" si="12"/>
        <v>39.894956511574492</v>
      </c>
      <c r="AK45" s="23">
        <f t="shared" si="12"/>
        <v>40.535440698708626</v>
      </c>
      <c r="AL45" s="23">
        <f t="shared" si="12"/>
        <v>41.415608604736093</v>
      </c>
      <c r="AM45" s="23">
        <f t="shared" si="12"/>
        <v>41.811354303778721</v>
      </c>
      <c r="AN45" s="23">
        <f t="shared" si="12"/>
        <v>42.296647741002047</v>
      </c>
      <c r="AO45" s="23">
        <f t="shared" si="12"/>
        <v>42.548756003525462</v>
      </c>
      <c r="AP45" s="23">
        <f t="shared" si="12"/>
        <v>42.87434662838654</v>
      </c>
      <c r="AQ45" s="23">
        <f t="shared" si="12"/>
        <v>42.55148500245302</v>
      </c>
      <c r="AR45" s="23">
        <f t="shared" si="12"/>
        <v>43.435497543787889</v>
      </c>
      <c r="AS45" s="23">
        <f t="shared" si="12"/>
        <v>43.918443094852826</v>
      </c>
      <c r="AT45" s="23">
        <f t="shared" si="12"/>
        <v>43.846261608122227</v>
      </c>
      <c r="AU45" s="23">
        <f t="shared" si="12"/>
        <v>43.950490104172829</v>
      </c>
      <c r="AV45" s="23">
        <f t="shared" si="12"/>
        <v>44.174076944094942</v>
      </c>
      <c r="AW45" s="23">
        <f t="shared" si="12"/>
        <v>43.565171328311195</v>
      </c>
      <c r="AX45" s="23">
        <f t="shared" si="12"/>
        <v>43.231912862773676</v>
      </c>
      <c r="AY45" s="23">
        <f t="shared" si="12"/>
        <v>43.225893861139234</v>
      </c>
      <c r="AZ45" s="23">
        <f t="shared" si="12"/>
        <v>44.024661653390531</v>
      </c>
      <c r="BA45" s="23">
        <f t="shared" si="12"/>
        <v>44.365423988805794</v>
      </c>
      <c r="BB45" s="23">
        <f t="shared" si="12"/>
        <v>45.095485806050938</v>
      </c>
      <c r="BC45" s="23">
        <f t="shared" si="12"/>
        <v>45.197105040167187</v>
      </c>
      <c r="BD45" s="23">
        <f t="shared" si="12"/>
        <v>45.973102154263003</v>
      </c>
      <c r="BE45" s="23">
        <f t="shared" si="12"/>
        <v>46.074213460756084</v>
      </c>
      <c r="BG45" s="24">
        <f t="shared" si="9"/>
        <v>1.2166446464462726</v>
      </c>
    </row>
    <row r="46" spans="1:59" x14ac:dyDescent="0.2">
      <c r="A46" s="23" t="s">
        <v>426</v>
      </c>
      <c r="B46" s="23" t="s">
        <v>427</v>
      </c>
      <c r="C46" s="23">
        <f t="shared" si="6"/>
        <v>6.8414266770698129</v>
      </c>
      <c r="D46" s="23">
        <f t="shared" si="12"/>
        <v>6.9200755852608742</v>
      </c>
      <c r="E46" s="23">
        <f t="shared" si="12"/>
        <v>7.0016918695684165</v>
      </c>
      <c r="F46" s="23">
        <f t="shared" si="12"/>
        <v>7.0881776822949583</v>
      </c>
      <c r="G46" s="23">
        <f t="shared" si="12"/>
        <v>7.1850959081762467</v>
      </c>
      <c r="H46" s="23">
        <f t="shared" si="12"/>
        <v>7.3007326293094277</v>
      </c>
      <c r="I46" s="23">
        <f t="shared" si="12"/>
        <v>7.4437764800183226</v>
      </c>
      <c r="J46" s="23">
        <f t="shared" si="12"/>
        <v>7.6219421632802415</v>
      </c>
      <c r="K46" s="23">
        <f t="shared" si="12"/>
        <v>7.8384909686200954</v>
      </c>
      <c r="L46" s="23">
        <f t="shared" si="12"/>
        <v>8.0932823798284073</v>
      </c>
      <c r="M46" s="23">
        <f t="shared" si="12"/>
        <v>8.3809589365884261</v>
      </c>
      <c r="N46" s="23">
        <f t="shared" si="12"/>
        <v>8.6939706566483839</v>
      </c>
      <c r="O46" s="23">
        <f t="shared" si="12"/>
        <v>9.0207551017959773</v>
      </c>
      <c r="P46" s="23">
        <f t="shared" si="12"/>
        <v>9.3506624182458502</v>
      </c>
      <c r="Q46" s="23">
        <f t="shared" si="12"/>
        <v>9.6795978453611724</v>
      </c>
      <c r="R46" s="23">
        <f t="shared" si="12"/>
        <v>10.008208460699857</v>
      </c>
      <c r="S46" s="23">
        <f t="shared" si="12"/>
        <v>10.345062046891535</v>
      </c>
      <c r="T46" s="23">
        <f t="shared" si="12"/>
        <v>10.702064685416453</v>
      </c>
      <c r="U46" s="23">
        <f t="shared" si="12"/>
        <v>11.088700564971754</v>
      </c>
      <c r="V46" s="23">
        <f t="shared" si="12"/>
        <v>11.509646112524605</v>
      </c>
      <c r="W46" s="23">
        <f t="shared" si="12"/>
        <v>11.96248439481009</v>
      </c>
      <c r="X46" s="23">
        <f t="shared" si="12"/>
        <v>12.442856785490934</v>
      </c>
      <c r="Y46" s="23">
        <f t="shared" si="12"/>
        <v>12.940990347997714</v>
      </c>
      <c r="Z46" s="23">
        <f t="shared" si="12"/>
        <v>13.441415694591731</v>
      </c>
      <c r="AA46" s="23">
        <f t="shared" si="12"/>
        <v>13.943992369532637</v>
      </c>
      <c r="AB46" s="23">
        <f t="shared" si="12"/>
        <v>14.445807542058903</v>
      </c>
      <c r="AC46" s="23">
        <f t="shared" si="12"/>
        <v>14.943384096114441</v>
      </c>
      <c r="AD46" s="23">
        <f t="shared" si="12"/>
        <v>15.456112871123882</v>
      </c>
      <c r="AE46" s="23">
        <f t="shared" si="12"/>
        <v>15.985179770053833</v>
      </c>
      <c r="AF46" s="23">
        <f t="shared" si="12"/>
        <v>16.535661352036861</v>
      </c>
      <c r="AG46" s="23">
        <f t="shared" si="12"/>
        <v>17.11871447868084</v>
      </c>
      <c r="AH46" s="23">
        <f t="shared" si="12"/>
        <v>17.738758338684946</v>
      </c>
      <c r="AI46" s="23">
        <f t="shared" si="12"/>
        <v>18.390203443090556</v>
      </c>
      <c r="AJ46" s="23">
        <f t="shared" si="12"/>
        <v>19.070429085053522</v>
      </c>
      <c r="AK46" s="23">
        <f t="shared" si="12"/>
        <v>19.780988044278331</v>
      </c>
      <c r="AL46" s="23">
        <f t="shared" si="12"/>
        <v>20.50510673029552</v>
      </c>
      <c r="AM46" s="23">
        <f t="shared" si="12"/>
        <v>21.241089924848417</v>
      </c>
      <c r="AN46" s="23">
        <f t="shared" si="12"/>
        <v>21.970890065361509</v>
      </c>
      <c r="AO46" s="23">
        <f t="shared" si="12"/>
        <v>22.694779659937598</v>
      </c>
      <c r="AP46" s="23">
        <f t="shared" si="12"/>
        <v>23.397961096216378</v>
      </c>
      <c r="AQ46" s="23">
        <f t="shared" si="12"/>
        <v>24.072188127139043</v>
      </c>
      <c r="AR46" s="23">
        <f t="shared" si="12"/>
        <v>24.716084308178512</v>
      </c>
      <c r="AS46" s="23">
        <f t="shared" si="12"/>
        <v>25.331397462306771</v>
      </c>
      <c r="AT46" s="23">
        <f t="shared" si="12"/>
        <v>25.912089460244783</v>
      </c>
      <c r="AU46" s="23">
        <f t="shared" si="12"/>
        <v>26.471998209890359</v>
      </c>
      <c r="AV46" s="23">
        <f t="shared" si="12"/>
        <v>26.996465050343499</v>
      </c>
      <c r="AW46" s="23">
        <f t="shared" si="12"/>
        <v>27.471087244860367</v>
      </c>
      <c r="AX46" s="23">
        <f t="shared" si="12"/>
        <v>27.904033340792129</v>
      </c>
      <c r="AY46" s="23">
        <f t="shared" si="12"/>
        <v>28.272210189283356</v>
      </c>
      <c r="AZ46" s="23">
        <f t="shared" si="12"/>
        <v>28.618919073056677</v>
      </c>
      <c r="BA46" s="23">
        <f t="shared" si="12"/>
        <v>28.935090325362985</v>
      </c>
      <c r="BB46" s="23">
        <f t="shared" si="12"/>
        <v>29.245534894952915</v>
      </c>
      <c r="BC46" s="23">
        <f t="shared" si="12"/>
        <v>29.575742227070833</v>
      </c>
      <c r="BD46" s="23">
        <f t="shared" si="12"/>
        <v>29.953166797797017</v>
      </c>
      <c r="BE46" s="23">
        <f t="shared" si="12"/>
        <v>30.356634046992205</v>
      </c>
      <c r="BG46" s="24">
        <f t="shared" si="9"/>
        <v>3.4371788926332494</v>
      </c>
    </row>
    <row r="47" spans="1:59" x14ac:dyDescent="0.2">
      <c r="A47" s="23" t="s">
        <v>451</v>
      </c>
      <c r="B47" s="23" t="s">
        <v>452</v>
      </c>
      <c r="C47" s="23">
        <f t="shared" si="6"/>
        <v>26.212417731320166</v>
      </c>
      <c r="D47" s="23">
        <f t="shared" si="12"/>
        <v>27.182458934793427</v>
      </c>
      <c r="E47" s="23">
        <f t="shared" si="12"/>
        <v>28.398904505994221</v>
      </c>
      <c r="F47" s="23">
        <f t="shared" si="12"/>
        <v>29.665155259482113</v>
      </c>
      <c r="G47" s="23">
        <f t="shared" si="12"/>
        <v>30.993812933542181</v>
      </c>
      <c r="H47" s="23">
        <f t="shared" si="12"/>
        <v>31.792889041566475</v>
      </c>
      <c r="I47" s="23">
        <f t="shared" si="12"/>
        <v>32.291672473867592</v>
      </c>
      <c r="J47" s="23">
        <f t="shared" si="12"/>
        <v>33.26477761836442</v>
      </c>
      <c r="K47" s="23">
        <f t="shared" si="12"/>
        <v>34.107709278097808</v>
      </c>
      <c r="L47" s="23">
        <f t="shared" si="12"/>
        <v>34.45031571127894</v>
      </c>
      <c r="M47" s="23">
        <f t="shared" si="12"/>
        <v>34.238019365118269</v>
      </c>
      <c r="N47" s="23">
        <f t="shared" si="12"/>
        <v>33.683046978253039</v>
      </c>
      <c r="O47" s="23">
        <f t="shared" si="12"/>
        <v>33.484576757532288</v>
      </c>
      <c r="P47" s="23">
        <f t="shared" si="12"/>
        <v>33.977429923552975</v>
      </c>
      <c r="Q47" s="23">
        <f t="shared" si="12"/>
        <v>34.160121951219516</v>
      </c>
      <c r="R47" s="23">
        <f t="shared" si="12"/>
        <v>34.203991130820405</v>
      </c>
      <c r="S47" s="23">
        <f t="shared" si="12"/>
        <v>34.257645165284138</v>
      </c>
      <c r="T47" s="23">
        <f t="shared" si="12"/>
        <v>34.551969981238273</v>
      </c>
      <c r="U47" s="23">
        <f t="shared" si="12"/>
        <v>35.099466463414636</v>
      </c>
      <c r="V47" s="23">
        <f t="shared" si="12"/>
        <v>35.323363286264438</v>
      </c>
      <c r="W47" s="23">
        <f t="shared" si="12"/>
        <v>35.467673248161063</v>
      </c>
      <c r="X47" s="23">
        <f t="shared" si="12"/>
        <v>35.216702847656748</v>
      </c>
      <c r="Y47" s="23">
        <f t="shared" si="12"/>
        <v>33.238283118125302</v>
      </c>
      <c r="Z47" s="23">
        <f t="shared" si="12"/>
        <v>32.062882903710559</v>
      </c>
      <c r="AA47" s="23">
        <f t="shared" si="12"/>
        <v>32.622661614965665</v>
      </c>
      <c r="AB47" s="23">
        <f t="shared" si="12"/>
        <v>33.100892325996433</v>
      </c>
      <c r="AC47" s="23">
        <f t="shared" si="12"/>
        <v>32.274305161656279</v>
      </c>
      <c r="AD47" s="23">
        <f t="shared" si="12"/>
        <v>31.279279279279276</v>
      </c>
      <c r="AE47" s="23">
        <f t="shared" si="12"/>
        <v>32.766221813161529</v>
      </c>
      <c r="AF47" s="23">
        <f t="shared" si="12"/>
        <v>34.413784734862276</v>
      </c>
      <c r="AG47" s="23">
        <f t="shared" si="12"/>
        <v>36.456316944121824</v>
      </c>
      <c r="AH47" s="23">
        <f t="shared" si="12"/>
        <v>39.534867346364003</v>
      </c>
      <c r="AI47" s="23">
        <f t="shared" si="12"/>
        <v>43.08838320341966</v>
      </c>
      <c r="AJ47" s="23">
        <f t="shared" si="12"/>
        <v>46.885092894250256</v>
      </c>
      <c r="AK47" s="23">
        <f t="shared" si="12"/>
        <v>46.047909407665507</v>
      </c>
      <c r="AL47" s="23">
        <f t="shared" si="12"/>
        <v>48.672551874772488</v>
      </c>
      <c r="AM47" s="23">
        <f t="shared" si="12"/>
        <v>51.835666673033224</v>
      </c>
      <c r="AN47" s="23">
        <f t="shared" si="12"/>
        <v>54.43148919294071</v>
      </c>
      <c r="AO47" s="23">
        <f t="shared" si="12"/>
        <v>53.857985837922904</v>
      </c>
      <c r="AP47" s="23">
        <f t="shared" si="12"/>
        <v>56.44757139879092</v>
      </c>
      <c r="AQ47" s="23">
        <f t="shared" ref="AQ47:BE47" si="13">AQ13/AQ30</f>
        <v>54.001209433581941</v>
      </c>
      <c r="AR47" s="23">
        <f t="shared" si="13"/>
        <v>52.390243902439032</v>
      </c>
      <c r="AS47" s="23">
        <f t="shared" si="13"/>
        <v>50.065666041275804</v>
      </c>
      <c r="AT47" s="23">
        <f t="shared" si="13"/>
        <v>49.624092347793713</v>
      </c>
      <c r="AU47" s="23">
        <f t="shared" si="13"/>
        <v>49.188886851274525</v>
      </c>
      <c r="AV47" s="23">
        <f t="shared" si="13"/>
        <v>50.751937984496124</v>
      </c>
      <c r="AW47" s="23">
        <f t="shared" si="13"/>
        <v>51.263977485928713</v>
      </c>
      <c r="AX47" s="23">
        <f t="shared" si="13"/>
        <v>47.870610620999834</v>
      </c>
      <c r="AY47" s="23">
        <f t="shared" si="13"/>
        <v>45.536094287117372</v>
      </c>
      <c r="AZ47" s="23">
        <f t="shared" si="13"/>
        <v>44.548622109597723</v>
      </c>
      <c r="BA47" s="23">
        <f t="shared" si="13"/>
        <v>43.857386981513137</v>
      </c>
      <c r="BB47" s="23">
        <f t="shared" si="13"/>
        <v>44.08768138314295</v>
      </c>
      <c r="BC47" s="23">
        <f t="shared" si="13"/>
        <v>41.391678622668586</v>
      </c>
      <c r="BD47" s="23">
        <f t="shared" si="13"/>
        <v>41.391678622668586</v>
      </c>
      <c r="BE47" s="23">
        <f t="shared" si="13"/>
        <v>41.391678622668586</v>
      </c>
      <c r="BG47" s="24">
        <f t="shared" si="9"/>
        <v>0.57908663927674753</v>
      </c>
    </row>
    <row r="48" spans="1:59" x14ac:dyDescent="0.2">
      <c r="A48" s="23" t="s">
        <v>551</v>
      </c>
      <c r="B48" s="23" t="s">
        <v>552</v>
      </c>
      <c r="C48" s="23">
        <f t="shared" si="6"/>
        <v>10.527878456490553</v>
      </c>
      <c r="D48" s="23">
        <f t="shared" ref="D48:BE49" si="14">D14/D31</f>
        <v>10.578955884893489</v>
      </c>
      <c r="E48" s="23">
        <f t="shared" si="14"/>
        <v>10.616458921012443</v>
      </c>
      <c r="F48" s="23">
        <f t="shared" si="14"/>
        <v>10.678903862100885</v>
      </c>
      <c r="G48" s="23">
        <f t="shared" si="14"/>
        <v>10.790642136097937</v>
      </c>
      <c r="H48" s="23">
        <f t="shared" si="14"/>
        <v>10.958095842186895</v>
      </c>
      <c r="I48" s="23">
        <f t="shared" si="14"/>
        <v>11.214994730784941</v>
      </c>
      <c r="J48" s="23">
        <f t="shared" si="14"/>
        <v>11.396250898470136</v>
      </c>
      <c r="K48" s="23">
        <f t="shared" si="14"/>
        <v>11.637432416637903</v>
      </c>
      <c r="L48" s="23">
        <f t="shared" si="14"/>
        <v>11.924614869787886</v>
      </c>
      <c r="M48" s="23">
        <f t="shared" si="14"/>
        <v>12.242817403065072</v>
      </c>
      <c r="N48" s="23">
        <f t="shared" si="14"/>
        <v>12.63705205486686</v>
      </c>
      <c r="O48" s="23">
        <f t="shared" si="14"/>
        <v>13.100206674781642</v>
      </c>
      <c r="P48" s="23">
        <f t="shared" si="14"/>
        <v>13.582172134421974</v>
      </c>
      <c r="Q48" s="23">
        <f t="shared" si="14"/>
        <v>14.082590499661976</v>
      </c>
      <c r="R48" s="23">
        <f t="shared" si="14"/>
        <v>14.634937691861946</v>
      </c>
      <c r="S48" s="23">
        <f t="shared" si="14"/>
        <v>15.166631105567243</v>
      </c>
      <c r="T48" s="23">
        <f t="shared" si="14"/>
        <v>15.670337073718763</v>
      </c>
      <c r="U48" s="23">
        <f t="shared" si="14"/>
        <v>16.150708816012777</v>
      </c>
      <c r="V48" s="23">
        <f t="shared" si="14"/>
        <v>16.544436595127596</v>
      </c>
      <c r="W48" s="23">
        <f t="shared" si="14"/>
        <v>16.890394008077589</v>
      </c>
      <c r="X48" s="23">
        <f t="shared" si="14"/>
        <v>17.249541539791771</v>
      </c>
      <c r="Y48" s="23">
        <f t="shared" si="14"/>
        <v>17.480592856311581</v>
      </c>
      <c r="Z48" s="23">
        <f t="shared" si="14"/>
        <v>17.707842893562251</v>
      </c>
      <c r="AA48" s="23">
        <f t="shared" si="14"/>
        <v>17.930171788082735</v>
      </c>
      <c r="AB48" s="23">
        <f t="shared" si="14"/>
        <v>18.132807402657587</v>
      </c>
      <c r="AC48" s="23">
        <f t="shared" si="14"/>
        <v>18.388708699341578</v>
      </c>
      <c r="AD48" s="23">
        <f t="shared" si="14"/>
        <v>18.673873304277954</v>
      </c>
      <c r="AE48" s="23">
        <f t="shared" si="14"/>
        <v>19.017705457140522</v>
      </c>
      <c r="AF48" s="23">
        <f t="shared" si="14"/>
        <v>19.4671452025419</v>
      </c>
      <c r="AG48" s="23">
        <f t="shared" si="14"/>
        <v>19.952665401380678</v>
      </c>
      <c r="AH48" s="23">
        <f t="shared" si="14"/>
        <v>20.560655881311423</v>
      </c>
      <c r="AI48" s="23">
        <f t="shared" si="14"/>
        <v>21.187494664945373</v>
      </c>
      <c r="AJ48" s="23">
        <f t="shared" si="14"/>
        <v>21.855282927592675</v>
      </c>
      <c r="AK48" s="23">
        <f t="shared" si="14"/>
        <v>22.481549960109923</v>
      </c>
      <c r="AL48" s="23">
        <f t="shared" si="14"/>
        <v>23.114288653286877</v>
      </c>
      <c r="AM48" s="23">
        <f t="shared" si="14"/>
        <v>23.691357539772923</v>
      </c>
      <c r="AN48" s="23">
        <f t="shared" si="14"/>
        <v>24.242824095467672</v>
      </c>
      <c r="AO48" s="23">
        <f t="shared" si="14"/>
        <v>24.677387453984977</v>
      </c>
      <c r="AP48" s="23">
        <f t="shared" si="14"/>
        <v>25.094263740068026</v>
      </c>
      <c r="AQ48" s="23">
        <f t="shared" si="14"/>
        <v>25.400749844621082</v>
      </c>
      <c r="AR48" s="23">
        <f t="shared" si="14"/>
        <v>25.792070694485133</v>
      </c>
      <c r="AS48" s="23">
        <f t="shared" si="14"/>
        <v>26.095863651636716</v>
      </c>
      <c r="AT48" s="23">
        <f t="shared" si="14"/>
        <v>26.364511896624951</v>
      </c>
      <c r="AU48" s="23">
        <f t="shared" si="14"/>
        <v>26.637516339540543</v>
      </c>
      <c r="AV48" s="23">
        <f t="shared" si="14"/>
        <v>26.945248618025193</v>
      </c>
      <c r="AW48" s="23">
        <f t="shared" si="14"/>
        <v>27.173663620115079</v>
      </c>
      <c r="AX48" s="23">
        <f t="shared" si="14"/>
        <v>27.388487739013609</v>
      </c>
      <c r="AY48" s="23">
        <f t="shared" si="14"/>
        <v>27.610495468585523</v>
      </c>
      <c r="AZ48" s="23">
        <f t="shared" si="14"/>
        <v>27.929072672350021</v>
      </c>
      <c r="BA48" s="23">
        <f t="shared" si="14"/>
        <v>28.193979680764294</v>
      </c>
      <c r="BB48" s="23">
        <f t="shared" si="14"/>
        <v>28.482355450771145</v>
      </c>
      <c r="BC48" s="23">
        <f t="shared" si="14"/>
        <v>28.661212830514796</v>
      </c>
      <c r="BD48" s="23">
        <f t="shared" si="14"/>
        <v>28.931049519641501</v>
      </c>
      <c r="BE48" s="23">
        <f t="shared" si="14"/>
        <v>29.125827181204976</v>
      </c>
      <c r="BG48" s="24">
        <f t="shared" si="9"/>
        <v>1.7665428796101441</v>
      </c>
    </row>
    <row r="49" spans="1:59" x14ac:dyDescent="0.2">
      <c r="A49" s="23" t="s">
        <v>557</v>
      </c>
      <c r="B49" s="23" t="s">
        <v>558</v>
      </c>
      <c r="C49" s="23">
        <f t="shared" si="6"/>
        <v>7.9436728791392897</v>
      </c>
      <c r="D49" s="23">
        <f t="shared" si="14"/>
        <v>8.0452156377032527</v>
      </c>
      <c r="E49" s="23">
        <f t="shared" si="14"/>
        <v>8.1620994073286646</v>
      </c>
      <c r="F49" s="23">
        <f t="shared" si="14"/>
        <v>8.2981907914632114</v>
      </c>
      <c r="G49" s="23">
        <f t="shared" si="14"/>
        <v>8.4528335724533719</v>
      </c>
      <c r="H49" s="23">
        <f t="shared" si="14"/>
        <v>8.6232159141080515</v>
      </c>
      <c r="I49" s="23">
        <f t="shared" si="14"/>
        <v>8.8010665507614636</v>
      </c>
      <c r="J49" s="23">
        <f t="shared" si="14"/>
        <v>8.9764812895310229</v>
      </c>
      <c r="K49" s="23">
        <f t="shared" si="14"/>
        <v>9.1449122807017549</v>
      </c>
      <c r="L49" s="23">
        <f t="shared" si="14"/>
        <v>9.3023690045512897</v>
      </c>
      <c r="M49" s="23">
        <f t="shared" si="14"/>
        <v>9.4528139736772072</v>
      </c>
      <c r="N49" s="23">
        <f t="shared" si="14"/>
        <v>9.6039260410657921</v>
      </c>
      <c r="O49" s="23">
        <f t="shared" si="14"/>
        <v>9.7653473451918043</v>
      </c>
      <c r="P49" s="23">
        <f t="shared" si="14"/>
        <v>9.9483953786906305</v>
      </c>
      <c r="Q49" s="23">
        <f t="shared" si="14"/>
        <v>10.156128631350008</v>
      </c>
      <c r="R49" s="23">
        <f t="shared" si="14"/>
        <v>10.393583568286644</v>
      </c>
      <c r="S49" s="23">
        <f t="shared" si="14"/>
        <v>10.656030900297376</v>
      </c>
      <c r="T49" s="23">
        <f t="shared" si="14"/>
        <v>10.942386236658576</v>
      </c>
      <c r="U49" s="23">
        <f t="shared" si="14"/>
        <v>11.248261170476468</v>
      </c>
      <c r="V49" s="23">
        <f t="shared" si="14"/>
        <v>11.56736698390154</v>
      </c>
      <c r="W49" s="23">
        <f t="shared" si="14"/>
        <v>11.90411056638774</v>
      </c>
      <c r="X49" s="23">
        <f t="shared" si="14"/>
        <v>12.260411958752176</v>
      </c>
      <c r="Y49" s="23">
        <f t="shared" si="14"/>
        <v>12.639546962614347</v>
      </c>
      <c r="Z49" s="23">
        <f t="shared" si="14"/>
        <v>13.048130658926485</v>
      </c>
      <c r="AA49" s="23">
        <f t="shared" si="14"/>
        <v>13.4830620228056</v>
      </c>
      <c r="AB49" s="23">
        <f t="shared" si="14"/>
        <v>13.955781675217173</v>
      </c>
      <c r="AC49" s="23">
        <f t="shared" si="14"/>
        <v>14.471992385712705</v>
      </c>
      <c r="AD49" s="23">
        <f t="shared" si="14"/>
        <v>15.043934943298103</v>
      </c>
      <c r="AE49" s="23">
        <f t="shared" si="14"/>
        <v>15.657355309214578</v>
      </c>
      <c r="AF49" s="23">
        <f t="shared" si="14"/>
        <v>16.307158803584873</v>
      </c>
      <c r="AG49" s="23">
        <f t="shared" si="14"/>
        <v>16.981977356678978</v>
      </c>
      <c r="AH49" s="23">
        <f t="shared" si="14"/>
        <v>17.647253506529403</v>
      </c>
      <c r="AI49" s="23">
        <f t="shared" si="14"/>
        <v>18.287902210008017</v>
      </c>
      <c r="AJ49" s="23">
        <f t="shared" si="14"/>
        <v>18.869457435472416</v>
      </c>
      <c r="AK49" s="23">
        <f t="shared" si="14"/>
        <v>19.364197625080131</v>
      </c>
      <c r="AL49" s="23">
        <f t="shared" si="14"/>
        <v>19.733126813583251</v>
      </c>
      <c r="AM49" s="23">
        <f t="shared" si="14"/>
        <v>19.936007702182284</v>
      </c>
      <c r="AN49" s="23">
        <f t="shared" si="14"/>
        <v>19.984309460929008</v>
      </c>
      <c r="AO49" s="23">
        <f t="shared" si="14"/>
        <v>19.898884708969668</v>
      </c>
      <c r="AP49" s="23">
        <f t="shared" si="14"/>
        <v>19.715999629813478</v>
      </c>
      <c r="AQ49" s="23">
        <f t="shared" si="14"/>
        <v>19.482511531326061</v>
      </c>
      <c r="AR49" s="23">
        <f t="shared" si="14"/>
        <v>19.255753309120955</v>
      </c>
      <c r="AS49" s="23">
        <f t="shared" si="14"/>
        <v>19.079327069600581</v>
      </c>
      <c r="AT49" s="23">
        <f t="shared" si="14"/>
        <v>19.009683712472306</v>
      </c>
      <c r="AU49" s="23">
        <f t="shared" si="14"/>
        <v>19.064224953164636</v>
      </c>
      <c r="AV49" s="23">
        <f t="shared" si="14"/>
        <v>19.273772509687721</v>
      </c>
      <c r="AW49" s="23">
        <f t="shared" si="14"/>
        <v>19.647395248219709</v>
      </c>
      <c r="AX49" s="23">
        <f t="shared" si="14"/>
        <v>20.15368689733409</v>
      </c>
      <c r="AY49" s="23">
        <f t="shared" si="14"/>
        <v>20.739174306636688</v>
      </c>
      <c r="AZ49" s="23">
        <f t="shared" si="14"/>
        <v>21.386839024390248</v>
      </c>
      <c r="BA49" s="23">
        <f t="shared" si="14"/>
        <v>22.047327157503435</v>
      </c>
      <c r="BB49" s="23">
        <f t="shared" si="14"/>
        <v>22.68074591328358</v>
      </c>
      <c r="BC49" s="23">
        <f t="shared" si="14"/>
        <v>23.258008736803792</v>
      </c>
      <c r="BD49" s="23">
        <f t="shared" si="14"/>
        <v>23.768992612422984</v>
      </c>
      <c r="BE49" s="23">
        <f t="shared" si="14"/>
        <v>24.198951312407754</v>
      </c>
      <c r="BG49" s="24">
        <f t="shared" si="9"/>
        <v>2.0463177022251386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S45"/>
  <sheetViews>
    <sheetView workbookViewId="0">
      <pane xSplit="7" ySplit="18" topLeftCell="IU38" activePane="bottomRight" state="frozen"/>
      <selection pane="topRight" activeCell="H1" sqref="H1"/>
      <selection pane="bottomLeft" activeCell="A18" sqref="A18"/>
      <selection pane="bottomRight" activeCell="JA45" sqref="JA45"/>
    </sheetView>
  </sheetViews>
  <sheetFormatPr defaultRowHeight="12.75" x14ac:dyDescent="0.2"/>
  <cols>
    <col min="1" max="1" width="42.5703125" bestFit="1" customWidth="1"/>
    <col min="249" max="252" width="9.140625" style="23"/>
  </cols>
  <sheetData>
    <row r="1" spans="1:253" x14ac:dyDescent="0.2">
      <c r="A1" t="s">
        <v>7</v>
      </c>
    </row>
    <row r="2" spans="1:253" s="23" customFormat="1" x14ac:dyDescent="0.2">
      <c r="A2" s="23" t="s">
        <v>698</v>
      </c>
    </row>
    <row r="3" spans="1:253" ht="15.75" thickBot="1" x14ac:dyDescent="0.25">
      <c r="B3" s="6">
        <v>35431</v>
      </c>
      <c r="C3" s="6">
        <v>35462</v>
      </c>
      <c r="D3" s="6">
        <v>35490</v>
      </c>
      <c r="E3" s="6">
        <v>35521</v>
      </c>
      <c r="F3" s="6">
        <v>35551</v>
      </c>
      <c r="G3" s="6">
        <v>35582</v>
      </c>
      <c r="H3" s="6">
        <v>35612</v>
      </c>
      <c r="I3" s="6">
        <v>35643</v>
      </c>
      <c r="J3" s="6">
        <v>35674</v>
      </c>
      <c r="K3" s="6">
        <v>35704</v>
      </c>
      <c r="L3" s="6">
        <v>35735</v>
      </c>
      <c r="M3" s="6">
        <v>35765</v>
      </c>
      <c r="N3" s="6">
        <v>35796</v>
      </c>
      <c r="O3" s="6">
        <v>35827</v>
      </c>
      <c r="P3" s="6">
        <v>35855</v>
      </c>
      <c r="Q3" s="6">
        <v>35886</v>
      </c>
      <c r="R3" s="6">
        <v>35916</v>
      </c>
      <c r="S3" s="6">
        <v>35947</v>
      </c>
      <c r="T3" s="6">
        <v>35977</v>
      </c>
      <c r="U3" s="6">
        <v>36008</v>
      </c>
      <c r="V3" s="6">
        <v>36039</v>
      </c>
      <c r="W3" s="6">
        <v>36069</v>
      </c>
      <c r="X3" s="6">
        <v>36100</v>
      </c>
      <c r="Y3" s="6">
        <v>36130</v>
      </c>
      <c r="Z3" s="6">
        <v>36161</v>
      </c>
      <c r="AA3" s="6">
        <v>36192</v>
      </c>
      <c r="AB3" s="6">
        <v>36220</v>
      </c>
      <c r="AC3" s="6">
        <v>36251</v>
      </c>
      <c r="AD3" s="6">
        <v>36281</v>
      </c>
      <c r="AE3" s="6">
        <v>36312</v>
      </c>
      <c r="AF3" s="6">
        <v>36342</v>
      </c>
      <c r="AG3" s="6">
        <v>36373</v>
      </c>
      <c r="AH3" s="6">
        <v>36404</v>
      </c>
      <c r="AI3" s="6">
        <v>36434</v>
      </c>
      <c r="AJ3" s="6">
        <v>36465</v>
      </c>
      <c r="AK3" s="6">
        <v>36495</v>
      </c>
      <c r="AL3" s="6">
        <v>36526</v>
      </c>
      <c r="AM3" s="6">
        <v>36557</v>
      </c>
      <c r="AN3" s="6">
        <v>36586</v>
      </c>
      <c r="AO3" s="6">
        <v>36617</v>
      </c>
      <c r="AP3" s="6">
        <v>36647</v>
      </c>
      <c r="AQ3" s="6">
        <v>36678</v>
      </c>
      <c r="AR3" s="6">
        <v>36708</v>
      </c>
      <c r="AS3" s="6">
        <v>36739</v>
      </c>
      <c r="AT3" s="6">
        <v>36770</v>
      </c>
      <c r="AU3" s="6">
        <v>36800</v>
      </c>
      <c r="AV3" s="6">
        <v>36831</v>
      </c>
      <c r="AW3" s="6">
        <v>36861</v>
      </c>
      <c r="AX3" s="6">
        <v>36892</v>
      </c>
      <c r="AY3" s="6">
        <v>36923</v>
      </c>
      <c r="AZ3" s="6">
        <v>36951</v>
      </c>
      <c r="BA3" s="6">
        <v>36982</v>
      </c>
      <c r="BB3" s="6">
        <v>37012</v>
      </c>
      <c r="BC3" s="6">
        <v>37043</v>
      </c>
      <c r="BD3" s="6">
        <v>37073</v>
      </c>
      <c r="BE3" s="6">
        <v>37104</v>
      </c>
      <c r="BF3" s="6">
        <v>37135</v>
      </c>
      <c r="BG3" s="6">
        <v>37165</v>
      </c>
      <c r="BH3" s="6">
        <v>37196</v>
      </c>
      <c r="BI3" s="6">
        <v>37226</v>
      </c>
      <c r="BJ3" s="6">
        <v>37257</v>
      </c>
      <c r="BK3" s="6">
        <v>37288</v>
      </c>
      <c r="BL3" s="6">
        <v>37316</v>
      </c>
      <c r="BM3" s="6">
        <v>37347</v>
      </c>
      <c r="BN3" s="6">
        <v>37377</v>
      </c>
      <c r="BO3" s="6">
        <v>37408</v>
      </c>
      <c r="BP3" s="6">
        <v>37438</v>
      </c>
      <c r="BQ3" s="6">
        <v>37469</v>
      </c>
      <c r="BR3" s="6">
        <v>37500</v>
      </c>
      <c r="BS3" s="6">
        <v>37530</v>
      </c>
      <c r="BT3" s="6">
        <v>37561</v>
      </c>
      <c r="BU3" s="6">
        <v>37591</v>
      </c>
      <c r="BV3" s="6">
        <v>37622</v>
      </c>
      <c r="BW3" s="6">
        <v>37653</v>
      </c>
      <c r="BX3" s="6">
        <v>37681</v>
      </c>
      <c r="BY3" s="6">
        <v>37712</v>
      </c>
      <c r="BZ3" s="6">
        <v>37742</v>
      </c>
      <c r="CA3" s="6">
        <v>37773</v>
      </c>
      <c r="CB3" s="6">
        <v>37803</v>
      </c>
      <c r="CC3" s="6">
        <v>37834</v>
      </c>
      <c r="CD3" s="6">
        <v>37865</v>
      </c>
      <c r="CE3" s="6">
        <v>37895</v>
      </c>
      <c r="CF3" s="6">
        <v>37926</v>
      </c>
      <c r="CG3" s="6">
        <v>37956</v>
      </c>
      <c r="CH3" s="6">
        <v>37987</v>
      </c>
      <c r="CI3" s="6">
        <v>38018</v>
      </c>
      <c r="CJ3" s="6">
        <v>38047</v>
      </c>
      <c r="CK3" s="6">
        <v>38078</v>
      </c>
      <c r="CL3" s="6">
        <v>38108</v>
      </c>
      <c r="CM3" s="6">
        <v>38139</v>
      </c>
      <c r="CN3" s="6">
        <v>38169</v>
      </c>
      <c r="CO3" s="6">
        <v>38200</v>
      </c>
      <c r="CP3" s="6">
        <v>38231</v>
      </c>
      <c r="CQ3" s="6">
        <v>38261</v>
      </c>
      <c r="CR3" s="6">
        <v>38292</v>
      </c>
      <c r="CS3" s="6">
        <v>38322</v>
      </c>
      <c r="CT3" s="6">
        <v>38353</v>
      </c>
      <c r="CU3" s="6">
        <v>38384</v>
      </c>
      <c r="CV3" s="6">
        <v>38412</v>
      </c>
      <c r="CW3" s="6">
        <v>38443</v>
      </c>
      <c r="CX3" s="6">
        <v>38473</v>
      </c>
      <c r="CY3" s="6">
        <v>38504</v>
      </c>
      <c r="CZ3" s="6">
        <v>38534</v>
      </c>
      <c r="DA3" s="6">
        <v>38565</v>
      </c>
      <c r="DB3" s="6">
        <v>38596</v>
      </c>
      <c r="DC3" s="6">
        <v>38626</v>
      </c>
      <c r="DD3" s="6">
        <v>38657</v>
      </c>
      <c r="DE3" s="6">
        <v>38687</v>
      </c>
      <c r="DF3" s="6">
        <v>38718</v>
      </c>
      <c r="DG3" s="6">
        <v>38749</v>
      </c>
      <c r="DH3" s="6">
        <v>38777</v>
      </c>
      <c r="DI3" s="6">
        <v>38808</v>
      </c>
      <c r="DJ3" s="6">
        <v>38838</v>
      </c>
      <c r="DK3" s="6">
        <v>38869</v>
      </c>
      <c r="DL3" s="6">
        <v>38899</v>
      </c>
      <c r="DM3" s="6">
        <v>38930</v>
      </c>
      <c r="DN3" s="6">
        <v>38961</v>
      </c>
      <c r="DO3" s="6">
        <v>38991</v>
      </c>
      <c r="DP3" s="6">
        <v>39022</v>
      </c>
      <c r="DQ3" s="6">
        <v>39052</v>
      </c>
      <c r="DR3" s="6">
        <v>39083</v>
      </c>
      <c r="DS3" s="6">
        <v>39114</v>
      </c>
      <c r="DT3" s="6">
        <v>39142</v>
      </c>
      <c r="DU3" s="6">
        <v>39173</v>
      </c>
      <c r="DV3" s="6">
        <v>39203</v>
      </c>
      <c r="DW3" s="6">
        <v>39234</v>
      </c>
      <c r="DX3" s="6">
        <v>39264</v>
      </c>
      <c r="DY3" s="6">
        <v>39295</v>
      </c>
      <c r="DZ3" s="6">
        <v>39326</v>
      </c>
      <c r="EA3" s="6">
        <v>39356</v>
      </c>
      <c r="EB3" s="6">
        <v>39387</v>
      </c>
      <c r="EC3" s="6">
        <v>39417</v>
      </c>
      <c r="ED3" s="6">
        <v>39448</v>
      </c>
      <c r="EE3" s="6">
        <v>39479</v>
      </c>
      <c r="EF3" s="6">
        <v>39508</v>
      </c>
      <c r="EG3" s="6">
        <v>39539</v>
      </c>
      <c r="EH3" s="6">
        <v>39569</v>
      </c>
      <c r="EI3" s="6">
        <v>39600</v>
      </c>
      <c r="EJ3" s="6">
        <v>39630</v>
      </c>
      <c r="EK3" s="6">
        <v>39661</v>
      </c>
      <c r="EL3" s="6">
        <v>39692</v>
      </c>
      <c r="EM3" s="6">
        <v>39722</v>
      </c>
      <c r="EN3" s="6">
        <v>39753</v>
      </c>
      <c r="EO3" s="6">
        <v>39783</v>
      </c>
      <c r="EP3" s="6">
        <v>39814</v>
      </c>
      <c r="EQ3" s="6">
        <v>39845</v>
      </c>
      <c r="ER3" s="6">
        <v>39873</v>
      </c>
      <c r="ES3" s="6">
        <v>39904</v>
      </c>
      <c r="ET3" s="6">
        <v>39934</v>
      </c>
      <c r="EU3" s="6">
        <v>39965</v>
      </c>
      <c r="EV3" s="6">
        <v>39995</v>
      </c>
      <c r="EW3" s="6">
        <v>40026</v>
      </c>
      <c r="EX3" s="6">
        <v>40057</v>
      </c>
      <c r="EY3" s="6">
        <v>40087</v>
      </c>
      <c r="EZ3" s="6">
        <v>40118</v>
      </c>
      <c r="FA3" s="6">
        <v>40148</v>
      </c>
      <c r="FB3" s="6">
        <v>40179</v>
      </c>
      <c r="FC3" s="6">
        <v>40210</v>
      </c>
      <c r="FD3" s="6">
        <v>40238</v>
      </c>
      <c r="FE3" s="6">
        <v>40269</v>
      </c>
      <c r="FF3" s="6">
        <v>40299</v>
      </c>
      <c r="FG3" s="6">
        <v>40330</v>
      </c>
      <c r="FH3" s="6">
        <v>40360</v>
      </c>
      <c r="FI3" s="6">
        <v>40391</v>
      </c>
      <c r="FJ3" s="6">
        <v>40422</v>
      </c>
      <c r="FK3" s="6">
        <v>40452</v>
      </c>
      <c r="FL3" s="6">
        <v>40483</v>
      </c>
      <c r="FM3" s="6">
        <v>40513</v>
      </c>
      <c r="FN3" s="6">
        <v>40544</v>
      </c>
      <c r="FO3" s="6">
        <v>40575</v>
      </c>
      <c r="FP3" s="6">
        <v>40603</v>
      </c>
      <c r="FQ3" s="6">
        <v>40634</v>
      </c>
      <c r="FR3" s="6">
        <v>40664</v>
      </c>
      <c r="FS3" s="6">
        <v>40695</v>
      </c>
      <c r="FT3" s="6">
        <v>40725</v>
      </c>
      <c r="FU3" s="6">
        <v>40756</v>
      </c>
      <c r="FV3" s="6">
        <v>40787</v>
      </c>
      <c r="FW3" s="6">
        <v>40817</v>
      </c>
      <c r="FX3" s="6">
        <v>40848</v>
      </c>
      <c r="FY3" s="6">
        <v>40878</v>
      </c>
      <c r="FZ3" s="6">
        <v>40909</v>
      </c>
      <c r="GA3" s="6">
        <v>40940</v>
      </c>
      <c r="GB3" s="6">
        <v>40969</v>
      </c>
      <c r="GC3" s="6">
        <v>41000</v>
      </c>
      <c r="GD3" s="6">
        <v>41030</v>
      </c>
      <c r="GE3" s="6">
        <v>41061</v>
      </c>
      <c r="GF3" s="6">
        <v>41091</v>
      </c>
      <c r="GG3" s="6">
        <v>41122</v>
      </c>
      <c r="GH3" s="6">
        <v>41153</v>
      </c>
      <c r="GI3" s="6">
        <v>41183</v>
      </c>
      <c r="GJ3" s="6">
        <v>41214</v>
      </c>
      <c r="GK3" s="6">
        <v>41244</v>
      </c>
      <c r="GL3" s="6">
        <v>41275</v>
      </c>
      <c r="GM3" s="6">
        <v>41306</v>
      </c>
      <c r="GN3" s="6">
        <v>41334</v>
      </c>
      <c r="GO3" s="6">
        <v>41365</v>
      </c>
      <c r="GP3" s="6">
        <v>41395</v>
      </c>
      <c r="GQ3" s="6">
        <v>41426</v>
      </c>
      <c r="GR3" s="6">
        <v>41456</v>
      </c>
      <c r="GS3" s="6">
        <v>41487</v>
      </c>
      <c r="GT3" s="6">
        <v>41518</v>
      </c>
      <c r="GU3" s="6">
        <v>41548</v>
      </c>
      <c r="GV3" s="6">
        <v>41579</v>
      </c>
      <c r="GW3" s="6">
        <v>41609</v>
      </c>
      <c r="GX3" s="6">
        <v>41640</v>
      </c>
      <c r="GY3" s="6">
        <v>41671</v>
      </c>
      <c r="GZ3" s="6">
        <v>41699</v>
      </c>
      <c r="HA3" s="6">
        <v>41730</v>
      </c>
      <c r="HB3" s="6">
        <v>41760</v>
      </c>
      <c r="HC3" s="6">
        <v>41791</v>
      </c>
      <c r="HD3" s="6">
        <v>41821</v>
      </c>
      <c r="HE3" s="6">
        <v>41852</v>
      </c>
      <c r="HF3" s="6">
        <v>41883</v>
      </c>
      <c r="HG3" s="6">
        <v>41913</v>
      </c>
      <c r="HH3" s="6">
        <v>41944</v>
      </c>
      <c r="HI3" s="6">
        <v>41974</v>
      </c>
      <c r="HJ3" s="6">
        <v>42005</v>
      </c>
      <c r="HK3" s="6">
        <v>42036</v>
      </c>
      <c r="HL3" s="6">
        <v>42064</v>
      </c>
      <c r="HM3" s="6">
        <v>42095</v>
      </c>
      <c r="HN3" s="6">
        <v>42125</v>
      </c>
      <c r="HO3" s="6">
        <v>42156</v>
      </c>
      <c r="HP3" s="6">
        <v>42186</v>
      </c>
      <c r="HQ3" s="6">
        <v>42217</v>
      </c>
      <c r="HR3" s="6">
        <v>42248</v>
      </c>
      <c r="HS3" s="6">
        <v>42278</v>
      </c>
      <c r="HT3" s="6">
        <v>42309</v>
      </c>
      <c r="HU3" s="6">
        <v>42339</v>
      </c>
      <c r="HV3" s="36">
        <v>42370</v>
      </c>
      <c r="HW3" s="36">
        <v>42401</v>
      </c>
      <c r="HX3" s="36">
        <v>42430</v>
      </c>
      <c r="HY3" s="36">
        <v>42461</v>
      </c>
      <c r="HZ3" s="36">
        <v>42491</v>
      </c>
      <c r="IA3" s="36">
        <v>42522</v>
      </c>
      <c r="IB3" s="36">
        <v>42552</v>
      </c>
      <c r="IC3" s="36">
        <v>42583</v>
      </c>
      <c r="ID3" s="36">
        <v>42614</v>
      </c>
      <c r="IE3" s="36">
        <v>42644</v>
      </c>
      <c r="IF3" s="36">
        <v>42675</v>
      </c>
      <c r="IG3" s="36">
        <v>42705</v>
      </c>
      <c r="IH3" s="36">
        <v>42736</v>
      </c>
      <c r="II3" s="36">
        <v>42767</v>
      </c>
      <c r="IJ3" s="36">
        <v>42795</v>
      </c>
      <c r="IK3" s="36">
        <v>42826</v>
      </c>
      <c r="IL3" s="36">
        <v>42856</v>
      </c>
      <c r="IM3" s="36">
        <v>42887</v>
      </c>
      <c r="IN3" s="36">
        <v>42917</v>
      </c>
      <c r="IO3" s="36">
        <v>42948</v>
      </c>
      <c r="IP3" s="36">
        <v>42979</v>
      </c>
      <c r="IQ3" s="36">
        <v>43009</v>
      </c>
      <c r="IR3" s="36">
        <v>43040</v>
      </c>
      <c r="IS3" s="36">
        <v>43070</v>
      </c>
    </row>
    <row r="4" spans="1:253" ht="16.5" thickBot="1" x14ac:dyDescent="0.25">
      <c r="A4" s="2" t="s">
        <v>0</v>
      </c>
      <c r="B4" s="1">
        <v>3558.9</v>
      </c>
      <c r="C4" s="1">
        <v>3328.8999999999996</v>
      </c>
      <c r="D4" s="1">
        <v>3321.2</v>
      </c>
      <c r="E4" s="1">
        <v>3398.1</v>
      </c>
      <c r="F4" s="1">
        <v>3473.2309999999998</v>
      </c>
      <c r="G4" s="1">
        <v>3473.1</v>
      </c>
      <c r="H4" s="1">
        <v>3592.21</v>
      </c>
      <c r="I4" s="1">
        <v>3575.68</v>
      </c>
      <c r="J4" s="1">
        <v>3646.326</v>
      </c>
      <c r="K4" s="1">
        <v>3667.1550000000002</v>
      </c>
      <c r="L4" s="1">
        <v>3639.81</v>
      </c>
      <c r="M4" s="1">
        <v>5586.1449999999995</v>
      </c>
      <c r="N4" s="1">
        <v>3701.1030000000005</v>
      </c>
      <c r="O4" s="1">
        <v>3562.4070000000002</v>
      </c>
      <c r="P4" s="1">
        <v>3591.8740000000003</v>
      </c>
      <c r="Q4" s="1">
        <v>3507.9589999999998</v>
      </c>
      <c r="R4" s="1">
        <v>3781.4029999999998</v>
      </c>
      <c r="S4" s="1">
        <v>3698.5410000000002</v>
      </c>
      <c r="T4" s="1">
        <v>3516.94</v>
      </c>
      <c r="U4" s="1">
        <v>3836.82</v>
      </c>
      <c r="V4" s="1">
        <v>3656.6120000000001</v>
      </c>
      <c r="W4" s="1">
        <v>3660.4500000000003</v>
      </c>
      <c r="X4" s="1">
        <v>3396.9250000000002</v>
      </c>
      <c r="Y4" s="1">
        <v>6372.7683211399999</v>
      </c>
      <c r="Z4" s="1">
        <v>3560.73989777</v>
      </c>
      <c r="AA4" s="1">
        <v>3588.4614368400003</v>
      </c>
      <c r="AB4" s="1">
        <v>3716.2988759899999</v>
      </c>
      <c r="AC4" s="1">
        <v>3842.7328395499994</v>
      </c>
      <c r="AD4" s="1">
        <v>3763.5040545900001</v>
      </c>
      <c r="AE4" s="1">
        <v>3854.8925231199996</v>
      </c>
      <c r="AF4" s="1">
        <v>3918.2788380000002</v>
      </c>
      <c r="AG4" s="1">
        <v>3933.5892360000007</v>
      </c>
      <c r="AH4" s="1">
        <v>3914.2824870000004</v>
      </c>
      <c r="AI4" s="1">
        <v>3900.603564</v>
      </c>
      <c r="AJ4" s="1">
        <v>3932.8535199999992</v>
      </c>
      <c r="AK4" s="1">
        <v>7139.0463200000004</v>
      </c>
      <c r="AL4" s="1">
        <v>3945.9743196375002</v>
      </c>
      <c r="AM4" s="1">
        <v>4083.0652937275008</v>
      </c>
      <c r="AN4" s="1">
        <v>4333.32793709</v>
      </c>
      <c r="AO4" s="1">
        <v>4169.3535540325001</v>
      </c>
      <c r="AP4" s="1">
        <v>4372.2271433000005</v>
      </c>
      <c r="AQ4" s="1">
        <v>4419.682247875</v>
      </c>
      <c r="AR4" s="1">
        <v>4546.5715593744999</v>
      </c>
      <c r="AS4" s="1">
        <v>4661.7069273550005</v>
      </c>
      <c r="AT4" s="1">
        <v>4500.5556305249993</v>
      </c>
      <c r="AU4" s="1">
        <v>4495.1677477549993</v>
      </c>
      <c r="AV4" s="1">
        <v>4517.3036086925003</v>
      </c>
      <c r="AW4" s="1">
        <v>7670.1977837924987</v>
      </c>
      <c r="AX4" s="1">
        <v>4619.5501922000003</v>
      </c>
      <c r="AY4" s="1">
        <v>4779.7172442699994</v>
      </c>
      <c r="AZ4" s="1">
        <v>4647.4312184099999</v>
      </c>
      <c r="BA4" s="1">
        <v>4782.34416538</v>
      </c>
      <c r="BB4" s="1">
        <v>4918.4148608299984</v>
      </c>
      <c r="BC4" s="1">
        <v>5042.4009651200013</v>
      </c>
      <c r="BD4" s="1">
        <v>4983.84804678</v>
      </c>
      <c r="BE4" s="1">
        <v>5052.2008657400002</v>
      </c>
      <c r="BF4" s="1">
        <v>4911.4753781999971</v>
      </c>
      <c r="BG4" s="1">
        <v>5072.3473330899997</v>
      </c>
      <c r="BH4" s="1">
        <v>5086.2124710700009</v>
      </c>
      <c r="BI4" s="1">
        <v>8595.9470942899989</v>
      </c>
      <c r="BJ4" s="1">
        <v>5131.2462848500008</v>
      </c>
      <c r="BK4" s="1">
        <v>5183.7827170500004</v>
      </c>
      <c r="BL4" s="1">
        <v>5180.2275727500009</v>
      </c>
      <c r="BM4" s="1">
        <v>5371.3256962799996</v>
      </c>
      <c r="BN4" s="1">
        <v>5536.6482886200019</v>
      </c>
      <c r="BO4" s="1">
        <v>5289.2044364799995</v>
      </c>
      <c r="BP4" s="1">
        <v>5776.5483673099998</v>
      </c>
      <c r="BQ4" s="1">
        <v>5806.0350024699992</v>
      </c>
      <c r="BR4" s="1">
        <v>5756.3736889600023</v>
      </c>
      <c r="BS4" s="1">
        <v>6091.3820333999975</v>
      </c>
      <c r="BT4" s="1">
        <v>5831.5718976200014</v>
      </c>
      <c r="BU4" s="1">
        <v>10073.333809529999</v>
      </c>
      <c r="BV4" s="1">
        <v>5461.3569812400019</v>
      </c>
      <c r="BW4" s="1">
        <v>6111.4896985599999</v>
      </c>
      <c r="BX4" s="1">
        <v>5712.1949453899997</v>
      </c>
      <c r="BY4" s="1">
        <v>5850.1977265099977</v>
      </c>
      <c r="BZ4" s="1">
        <v>6046.6971842800003</v>
      </c>
      <c r="CA4" s="1">
        <v>6171.4693876299989</v>
      </c>
      <c r="CB4" s="1">
        <v>6407.2017415800001</v>
      </c>
      <c r="CC4" s="1">
        <v>6534.5227886899993</v>
      </c>
      <c r="CD4" s="1">
        <v>6603.4260838600012</v>
      </c>
      <c r="CE4" s="1">
        <v>6965.4933816800003</v>
      </c>
      <c r="CF4" s="1">
        <v>6568.4909816000018</v>
      </c>
      <c r="CG4" s="1">
        <v>12297.609078509997</v>
      </c>
      <c r="CH4" s="1">
        <v>5849.9595761199998</v>
      </c>
      <c r="CI4" s="1">
        <v>7112.8224693300017</v>
      </c>
      <c r="CJ4" s="1">
        <v>7138.2054444500009</v>
      </c>
      <c r="CK4" s="1">
        <v>7198.2382008700006</v>
      </c>
      <c r="CL4" s="1">
        <v>7275.8103876399982</v>
      </c>
      <c r="CM4" s="1">
        <v>7899.9468147100015</v>
      </c>
      <c r="CN4" s="1">
        <v>7509.2506103700007</v>
      </c>
      <c r="CO4" s="1">
        <v>7583.3611976699995</v>
      </c>
      <c r="CP4" s="1">
        <v>7439.548581539997</v>
      </c>
      <c r="CQ4" s="1">
        <v>7758.7496678400012</v>
      </c>
      <c r="CR4" s="1">
        <v>7680.7626899099996</v>
      </c>
      <c r="CS4" s="1">
        <v>13318.727865590005</v>
      </c>
      <c r="CT4" s="1">
        <v>8046.9858254399987</v>
      </c>
      <c r="CU4" s="1">
        <v>7370.9812298299967</v>
      </c>
      <c r="CV4" s="1">
        <v>8236.1418422099996</v>
      </c>
      <c r="CW4" s="1">
        <v>8598.3268590000007</v>
      </c>
      <c r="CX4" s="1">
        <v>8187.7907234400009</v>
      </c>
      <c r="CY4" s="1">
        <v>8589.0639465899985</v>
      </c>
      <c r="CZ4" s="1">
        <v>8474.5177731399963</v>
      </c>
      <c r="DA4" s="1">
        <v>8952.3739102299987</v>
      </c>
      <c r="DB4" s="1">
        <v>8748.1605388472017</v>
      </c>
      <c r="DC4" s="1">
        <v>8699.0415188328025</v>
      </c>
      <c r="DD4" s="1">
        <v>9044.0706418800019</v>
      </c>
      <c r="DE4" s="1">
        <v>15486.641908190004</v>
      </c>
      <c r="DF4" s="1">
        <v>8203.7292898999985</v>
      </c>
      <c r="DG4" s="1">
        <v>9318.6093262799986</v>
      </c>
      <c r="DH4" s="1">
        <v>9193.853091160001</v>
      </c>
      <c r="DI4" s="1">
        <v>9280.9002363099971</v>
      </c>
      <c r="DJ4" s="1">
        <v>9573.3079676299967</v>
      </c>
      <c r="DK4" s="1">
        <v>9655.5444245629969</v>
      </c>
      <c r="DL4" s="1">
        <v>9733.9931606899991</v>
      </c>
      <c r="DM4" s="1">
        <v>10020.340240220001</v>
      </c>
      <c r="DN4" s="1">
        <v>10419.852265959997</v>
      </c>
      <c r="DO4" s="1">
        <v>10314.51388269</v>
      </c>
      <c r="DP4" s="1">
        <v>10414.486547899998</v>
      </c>
      <c r="DQ4" s="1">
        <v>17391.06507646</v>
      </c>
      <c r="DR4" s="1">
        <v>9477.2316675900001</v>
      </c>
      <c r="DS4" s="1">
        <v>10436.750954260004</v>
      </c>
      <c r="DT4" s="1">
        <v>10533.992189919996</v>
      </c>
      <c r="DU4" s="1">
        <v>10622.06314255</v>
      </c>
      <c r="DV4" s="1">
        <v>10837.472708499999</v>
      </c>
      <c r="DW4" s="1">
        <v>10928.846077270004</v>
      </c>
      <c r="DX4" s="1">
        <v>11195.118857189997</v>
      </c>
      <c r="DY4" s="1">
        <v>11684.036108029997</v>
      </c>
      <c r="DZ4" s="1">
        <v>11392.626036760004</v>
      </c>
      <c r="EA4" s="1">
        <v>11711.91171022</v>
      </c>
      <c r="EB4" s="1">
        <v>11763.446511179998</v>
      </c>
      <c r="EC4" s="1">
        <v>19828.291768020004</v>
      </c>
      <c r="ED4" s="1">
        <v>11206.899320480004</v>
      </c>
      <c r="EE4" s="1">
        <v>11927.514444390004</v>
      </c>
      <c r="EF4" s="1">
        <v>12133.965379510002</v>
      </c>
      <c r="EG4" s="1">
        <v>12641.572999989998</v>
      </c>
      <c r="EH4" s="1">
        <v>12650.01709868</v>
      </c>
      <c r="EI4" s="1">
        <v>12942.76122316</v>
      </c>
      <c r="EJ4" s="1">
        <v>13230.212241580004</v>
      </c>
      <c r="EK4" s="1">
        <v>13193.239158679997</v>
      </c>
      <c r="EL4" s="1">
        <v>13430.014523969998</v>
      </c>
      <c r="EM4" s="1">
        <v>13475.722740589998</v>
      </c>
      <c r="EN4" s="1">
        <v>13559.183496700001</v>
      </c>
      <c r="EO4" s="1">
        <v>22964.169131320003</v>
      </c>
      <c r="EP4" s="1">
        <v>12031.813877959996</v>
      </c>
      <c r="EQ4" s="1">
        <v>13169.187449610001</v>
      </c>
      <c r="ER4" s="1">
        <v>14209.621441240002</v>
      </c>
      <c r="ES4" s="1">
        <v>14089.74418399</v>
      </c>
      <c r="ET4" s="1">
        <v>14400.792223479999</v>
      </c>
      <c r="EU4" s="1">
        <v>14063.858455830001</v>
      </c>
      <c r="EV4" s="1">
        <v>14287.35317371</v>
      </c>
      <c r="EW4" s="1">
        <v>14400.17219863</v>
      </c>
      <c r="EX4" s="1">
        <v>14091.006906129998</v>
      </c>
      <c r="EY4" s="1">
        <v>14864.895126959997</v>
      </c>
      <c r="EZ4" s="1">
        <v>16808.455208719999</v>
      </c>
      <c r="FA4" s="1">
        <v>25591.54393476</v>
      </c>
      <c r="FB4" s="1">
        <v>14076.015821329998</v>
      </c>
      <c r="FC4" s="1">
        <v>15207.342867599998</v>
      </c>
      <c r="FD4" s="1">
        <v>15882.924007890004</v>
      </c>
      <c r="FE4" s="1">
        <v>16330.056188898478</v>
      </c>
      <c r="FF4" s="1">
        <v>16581.717814787255</v>
      </c>
      <c r="FG4" s="1">
        <v>16580.28675901</v>
      </c>
      <c r="FH4" s="1">
        <v>16844.421611469996</v>
      </c>
      <c r="FI4" s="1">
        <v>17330.644483119999</v>
      </c>
      <c r="FJ4" s="1">
        <v>17127.532943017675</v>
      </c>
      <c r="FK4" s="1">
        <v>17563.590081931001</v>
      </c>
      <c r="FL4" s="1">
        <v>17920.116232444856</v>
      </c>
      <c r="FM4" s="1">
        <v>30523.72964542</v>
      </c>
      <c r="FN4" s="1">
        <v>17115.823142030004</v>
      </c>
      <c r="FO4" s="1">
        <v>17777.634159679994</v>
      </c>
      <c r="FP4" s="1">
        <v>18020.198683549999</v>
      </c>
      <c r="FQ4" s="1">
        <v>18546.184497919934</v>
      </c>
      <c r="FR4" s="1">
        <v>19039.806666000004</v>
      </c>
      <c r="FS4" s="1">
        <v>19612.101582529998</v>
      </c>
      <c r="FT4" s="1">
        <v>19756.075256580003</v>
      </c>
      <c r="FU4" s="1">
        <v>20450.898764069996</v>
      </c>
      <c r="FV4" s="1">
        <v>19793.396571910005</v>
      </c>
      <c r="FW4" s="1">
        <v>20521.630536330002</v>
      </c>
      <c r="FX4" s="1">
        <v>20558.998021739997</v>
      </c>
      <c r="FY4" s="1">
        <v>34699.193312859999</v>
      </c>
      <c r="FZ4" s="1">
        <v>19597.725330179997</v>
      </c>
      <c r="GA4" s="1">
        <v>18802.34188408</v>
      </c>
      <c r="GB4" s="1">
        <v>22221.373466669997</v>
      </c>
      <c r="GC4" s="1">
        <v>21765.568725210003</v>
      </c>
      <c r="GD4" s="1">
        <v>21820.890605570003</v>
      </c>
      <c r="GE4" s="1">
        <v>21631.891697677002</v>
      </c>
      <c r="GF4" s="1">
        <v>22283.993015060001</v>
      </c>
      <c r="GG4" s="1">
        <v>22534.62601914999</v>
      </c>
      <c r="GH4" s="1">
        <v>21610.744346997461</v>
      </c>
      <c r="GI4" s="1">
        <v>22381.271593280002</v>
      </c>
      <c r="GJ4" s="1">
        <v>22477.647868310003</v>
      </c>
      <c r="GK4" s="1">
        <v>38636.614162529993</v>
      </c>
      <c r="GL4" s="1">
        <v>21411.011665789996</v>
      </c>
      <c r="GM4" s="1">
        <v>21915.535265489998</v>
      </c>
      <c r="GN4" s="1">
        <v>22657.141018879993</v>
      </c>
      <c r="GO4" s="1">
        <v>25266.914283802518</v>
      </c>
      <c r="GP4" s="1">
        <v>24379.296505170001</v>
      </c>
      <c r="GQ4" s="1">
        <v>24081.026166540014</v>
      </c>
      <c r="GR4" s="1">
        <v>24668.68207499</v>
      </c>
      <c r="GS4" s="1">
        <v>24881.252093610005</v>
      </c>
      <c r="GT4" s="1">
        <v>25025.062131340004</v>
      </c>
      <c r="GU4" s="1">
        <v>25443.438749610003</v>
      </c>
      <c r="GV4" s="1">
        <v>25674.19347903</v>
      </c>
      <c r="GW4" s="1">
        <v>41743.431705090006</v>
      </c>
      <c r="GX4" s="1">
        <v>24529.83831544</v>
      </c>
      <c r="GY4" s="1">
        <v>25318.3699695</v>
      </c>
      <c r="GZ4" s="1">
        <v>25029.297998699996</v>
      </c>
      <c r="HA4" s="1">
        <v>26799.263138760009</v>
      </c>
      <c r="HB4" s="1">
        <v>26603.840854680002</v>
      </c>
      <c r="HC4" s="1">
        <v>26878.244983970006</v>
      </c>
      <c r="HD4" s="1">
        <v>26817.023526300003</v>
      </c>
      <c r="HE4" s="1">
        <v>27875.562600000001</v>
      </c>
      <c r="HF4" s="1">
        <v>27526.458446419991</v>
      </c>
      <c r="HG4" s="1">
        <v>27589.146054449993</v>
      </c>
      <c r="HH4" s="1">
        <v>28818.749624030002</v>
      </c>
      <c r="HI4" s="1">
        <v>43717.33733259001</v>
      </c>
      <c r="HJ4" s="1">
        <v>25916.192759080008</v>
      </c>
      <c r="HK4" s="1">
        <v>26989.602844859994</v>
      </c>
      <c r="HL4" s="1">
        <v>27037.932489019993</v>
      </c>
      <c r="HM4" s="1">
        <v>30452.127624889985</v>
      </c>
      <c r="HN4" s="1">
        <v>28320.167713680006</v>
      </c>
      <c r="HO4" s="1">
        <v>27600.012727459991</v>
      </c>
      <c r="HP4" s="1">
        <v>27992.425459250015</v>
      </c>
      <c r="HQ4" s="1">
        <v>27965.679252429971</v>
      </c>
      <c r="HR4" s="1">
        <v>27307.853812990055</v>
      </c>
      <c r="HS4" s="1">
        <v>26041.355376859963</v>
      </c>
      <c r="HT4" s="1">
        <v>25953.235282190009</v>
      </c>
      <c r="HU4" s="1">
        <v>48695.418558800011</v>
      </c>
      <c r="HV4" s="1">
        <v>27111.31939882</v>
      </c>
      <c r="HW4" s="1">
        <v>28014.727510059998</v>
      </c>
      <c r="HX4" s="1">
        <v>28525.901206810002</v>
      </c>
      <c r="HY4" s="1">
        <v>30431.434293699989</v>
      </c>
      <c r="HZ4" s="1">
        <v>28248.413889139996</v>
      </c>
      <c r="IA4" s="1">
        <v>28488.075148380005</v>
      </c>
      <c r="IB4" s="1">
        <v>27468.410124940016</v>
      </c>
      <c r="IC4" s="1">
        <v>28527.009404759989</v>
      </c>
      <c r="ID4" s="1">
        <v>27691.323691640002</v>
      </c>
      <c r="IE4" s="1">
        <v>28257.779922360001</v>
      </c>
      <c r="IF4" s="55">
        <v>28563.432020479988</v>
      </c>
      <c r="IG4" s="55">
        <v>46809.492016620003</v>
      </c>
      <c r="IH4" s="55">
        <v>26897.466571140005</v>
      </c>
      <c r="II4" s="55">
        <v>28401.97367666</v>
      </c>
      <c r="IJ4" s="55">
        <v>29005.899922150002</v>
      </c>
      <c r="IK4" s="55">
        <v>31132.288512459996</v>
      </c>
      <c r="IL4" s="55">
        <v>29549.459795329993</v>
      </c>
      <c r="IM4" s="55">
        <v>29783.092000990004</v>
      </c>
      <c r="IN4" s="55">
        <v>29637.271858480002</v>
      </c>
      <c r="IO4" s="266">
        <v>30297.465586479997</v>
      </c>
      <c r="IP4" s="266">
        <v>30120.908147470011</v>
      </c>
      <c r="IQ4" s="266">
        <v>30186.841893029996</v>
      </c>
      <c r="IR4" s="269">
        <v>30604.803674130006</v>
      </c>
      <c r="IS4" s="266">
        <v>49167.355400199995</v>
      </c>
    </row>
    <row r="5" spans="1:253" ht="15.75" x14ac:dyDescent="0.2">
      <c r="A5" s="3" t="s">
        <v>1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0</v>
      </c>
      <c r="AS5" s="4">
        <v>0</v>
      </c>
      <c r="AT5" s="4">
        <v>0</v>
      </c>
      <c r="AU5" s="4">
        <v>0</v>
      </c>
      <c r="AV5" s="4">
        <v>0</v>
      </c>
      <c r="AW5" s="4">
        <v>0</v>
      </c>
      <c r="AX5" s="4">
        <v>4504.0442305000006</v>
      </c>
      <c r="AY5" s="4">
        <v>4667.7688984299994</v>
      </c>
      <c r="AZ5" s="4">
        <v>4535.6510857100002</v>
      </c>
      <c r="BA5" s="4">
        <v>4632.7443160100001</v>
      </c>
      <c r="BB5" s="4">
        <v>4742.5484985999983</v>
      </c>
      <c r="BC5" s="4">
        <v>4871.763281210001</v>
      </c>
      <c r="BD5" s="4">
        <v>4824.3861247900004</v>
      </c>
      <c r="BE5" s="4">
        <v>4876.7437320200006</v>
      </c>
      <c r="BF5" s="4">
        <v>4749.4051770199967</v>
      </c>
      <c r="BG5" s="4">
        <v>4917.3049523299997</v>
      </c>
      <c r="BH5" s="4">
        <v>4918.9547601100012</v>
      </c>
      <c r="BI5" s="4">
        <v>8387.1814971699987</v>
      </c>
      <c r="BJ5" s="4">
        <v>4995.444299400001</v>
      </c>
      <c r="BK5" s="4">
        <v>5062.7171826700005</v>
      </c>
      <c r="BL5" s="4">
        <v>5046.4237111800012</v>
      </c>
      <c r="BM5" s="4">
        <v>5199.9842088799996</v>
      </c>
      <c r="BN5" s="4">
        <v>5344.6428018700017</v>
      </c>
      <c r="BO5" s="4">
        <v>5104.1022657799995</v>
      </c>
      <c r="BP5" s="4">
        <v>5583.61064747</v>
      </c>
      <c r="BQ5" s="4">
        <v>5602.8657343599989</v>
      </c>
      <c r="BR5" s="4">
        <v>5559.1475064200022</v>
      </c>
      <c r="BS5" s="4">
        <v>5894.5170640999977</v>
      </c>
      <c r="BT5" s="4">
        <v>5613.0866348300015</v>
      </c>
      <c r="BU5" s="4">
        <v>9719.1862895099985</v>
      </c>
      <c r="BV5" s="4">
        <v>5300.0342326512218</v>
      </c>
      <c r="BW5" s="4">
        <v>5939.1174493818053</v>
      </c>
      <c r="BX5" s="4">
        <v>5525.1910448310709</v>
      </c>
      <c r="BY5" s="4">
        <v>5606.1466627730024</v>
      </c>
      <c r="BZ5" s="4">
        <v>5751.7890233991993</v>
      </c>
      <c r="CA5" s="4">
        <v>5897.3235956591161</v>
      </c>
      <c r="CB5" s="4">
        <v>6185.8678150201931</v>
      </c>
      <c r="CC5" s="4">
        <v>6285.4251026618795</v>
      </c>
      <c r="CD5" s="4">
        <v>6356.6935788347719</v>
      </c>
      <c r="CE5" s="4">
        <v>6718.4718436339936</v>
      </c>
      <c r="CF5" s="4">
        <v>6312.4797940139051</v>
      </c>
      <c r="CG5" s="4">
        <v>11955.121934634266</v>
      </c>
      <c r="CH5" s="4">
        <v>5653.9804149241036</v>
      </c>
      <c r="CI5" s="4">
        <v>6908.8174403728099</v>
      </c>
      <c r="CJ5" s="4">
        <v>6927.0812299584668</v>
      </c>
      <c r="CK5" s="4">
        <v>6876.8779525075706</v>
      </c>
      <c r="CL5" s="4">
        <v>6954.8502835519457</v>
      </c>
      <c r="CM5" s="4">
        <v>7609.6441876624885</v>
      </c>
      <c r="CN5" s="4">
        <v>7258.8910803468198</v>
      </c>
      <c r="CO5" s="4">
        <v>7314.7373013646366</v>
      </c>
      <c r="CP5" s="4">
        <v>7189.8461317997853</v>
      </c>
      <c r="CQ5" s="4">
        <v>7497.0419474193095</v>
      </c>
      <c r="CR5" s="4">
        <v>7428.7478299787081</v>
      </c>
      <c r="CS5" s="4">
        <v>12986.246234368287</v>
      </c>
      <c r="CT5" s="4">
        <v>7816.7293137273191</v>
      </c>
      <c r="CU5" s="4">
        <v>7167.7254027819863</v>
      </c>
      <c r="CV5" s="4">
        <v>8001.8074689263985</v>
      </c>
      <c r="CW5" s="4">
        <v>8298.7631411704388</v>
      </c>
      <c r="CX5" s="4">
        <v>7851.2932852469648</v>
      </c>
      <c r="CY5" s="4">
        <v>8294.0122162879306</v>
      </c>
      <c r="CZ5" s="4">
        <v>8189.909202258048</v>
      </c>
      <c r="DA5" s="4">
        <v>8674.1571954600131</v>
      </c>
      <c r="DB5" s="4">
        <v>8466.6058623872013</v>
      </c>
      <c r="DC5" s="4">
        <v>8421.4538222228057</v>
      </c>
      <c r="DD5" s="4">
        <v>8768.7293730200108</v>
      </c>
      <c r="DE5" s="4">
        <v>15135.217788420048</v>
      </c>
      <c r="DF5" s="4">
        <v>7951.5854841400014</v>
      </c>
      <c r="DG5" s="4">
        <v>9085.2607878500039</v>
      </c>
      <c r="DH5" s="4">
        <v>8957.4916131600039</v>
      </c>
      <c r="DI5" s="4">
        <v>8971.9694257600058</v>
      </c>
      <c r="DJ5" s="4">
        <v>9246.8392121900069</v>
      </c>
      <c r="DK5" s="4">
        <v>9323.1791961830004</v>
      </c>
      <c r="DL5" s="4">
        <v>9412.9209433099968</v>
      </c>
      <c r="DM5" s="4">
        <v>9672.5335489400131</v>
      </c>
      <c r="DN5" s="4">
        <v>10059.747928780007</v>
      </c>
      <c r="DO5" s="4">
        <v>9982.2439079400101</v>
      </c>
      <c r="DP5" s="4">
        <v>10073.2918078</v>
      </c>
      <c r="DQ5" s="4">
        <v>16978.004887750008</v>
      </c>
      <c r="DR5" s="4">
        <v>9197.9573303500074</v>
      </c>
      <c r="DS5" s="4">
        <v>10175.712365890013</v>
      </c>
      <c r="DT5" s="4">
        <v>10251.335583430007</v>
      </c>
      <c r="DU5" s="4">
        <v>10235.588367920021</v>
      </c>
      <c r="DV5" s="4">
        <v>10469.346845300022</v>
      </c>
      <c r="DW5" s="4">
        <v>10557.616618340031</v>
      </c>
      <c r="DX5" s="4">
        <v>10853.688384660023</v>
      </c>
      <c r="DY5" s="4">
        <v>11331.739817590018</v>
      </c>
      <c r="DZ5" s="4">
        <v>10993.25477510002</v>
      </c>
      <c r="EA5" s="4">
        <v>11338.774632930024</v>
      </c>
      <c r="EB5" s="4">
        <v>11391.133146520022</v>
      </c>
      <c r="EC5" s="4">
        <v>19370.330551380084</v>
      </c>
      <c r="ED5" s="4">
        <v>10890.675590140016</v>
      </c>
      <c r="EE5" s="4">
        <v>11624.48456347002</v>
      </c>
      <c r="EF5" s="4">
        <v>11760.860865900017</v>
      </c>
      <c r="EG5" s="4">
        <v>12190.228826290022</v>
      </c>
      <c r="EH5" s="4">
        <v>12155.233775130011</v>
      </c>
      <c r="EI5" s="4">
        <v>12491.321135</v>
      </c>
      <c r="EJ5" s="4">
        <v>12804.600777500005</v>
      </c>
      <c r="EK5" s="4">
        <v>12753.729792019991</v>
      </c>
      <c r="EL5" s="4">
        <v>13022.034877220001</v>
      </c>
      <c r="EM5" s="4">
        <v>13070.691467999994</v>
      </c>
      <c r="EN5" s="4">
        <v>13155.298056410007</v>
      </c>
      <c r="EO5" s="4">
        <v>22463.617089849973</v>
      </c>
      <c r="EP5" s="4">
        <v>11733.167298459994</v>
      </c>
      <c r="EQ5" s="4">
        <v>12867.662177429991</v>
      </c>
      <c r="ER5" s="4">
        <v>13868.720156560003</v>
      </c>
      <c r="ES5" s="4">
        <v>13665.097675049999</v>
      </c>
      <c r="ET5" s="4">
        <v>13926.770165659998</v>
      </c>
      <c r="EU5" s="4">
        <v>13642.165572440001</v>
      </c>
      <c r="EV5" s="4">
        <v>13925.512616649999</v>
      </c>
      <c r="EW5" s="4">
        <v>14033.31412913</v>
      </c>
      <c r="EX5" s="4">
        <v>13727.767759630002</v>
      </c>
      <c r="EY5" s="4">
        <v>14496.941785189996</v>
      </c>
      <c r="EZ5" s="4">
        <v>16409.985131109999</v>
      </c>
      <c r="FA5" s="4">
        <v>25147.220033829999</v>
      </c>
      <c r="FB5" s="4">
        <v>13720.418320890003</v>
      </c>
      <c r="FC5" s="4">
        <v>14884.138151689998</v>
      </c>
      <c r="FD5" s="4">
        <v>15505.962670010003</v>
      </c>
      <c r="FE5" s="4">
        <v>15932.374872628478</v>
      </c>
      <c r="FF5" s="4">
        <v>16154.930897167256</v>
      </c>
      <c r="FG5" s="4">
        <v>16195.418175629999</v>
      </c>
      <c r="FH5" s="4">
        <v>16454.776955759997</v>
      </c>
      <c r="FI5" s="4">
        <v>16904.03312276</v>
      </c>
      <c r="FJ5" s="4">
        <v>16715.730995277674</v>
      </c>
      <c r="FK5" s="4">
        <v>17150.019674881001</v>
      </c>
      <c r="FL5" s="4">
        <v>17505.604859704858</v>
      </c>
      <c r="FM5" s="4">
        <v>30030.545122710002</v>
      </c>
      <c r="FN5" s="4">
        <v>16741.695213440005</v>
      </c>
      <c r="FO5" s="4">
        <v>17438.604553019995</v>
      </c>
      <c r="FP5" s="4">
        <v>17636.757704039999</v>
      </c>
      <c r="FQ5" s="4">
        <v>18063.958927829935</v>
      </c>
      <c r="FR5" s="4">
        <v>18542.231161000003</v>
      </c>
      <c r="FS5" s="4">
        <v>19147.131895349998</v>
      </c>
      <c r="FT5" s="4">
        <v>19313.998864660003</v>
      </c>
      <c r="FU5" s="4">
        <v>19978.362914269997</v>
      </c>
      <c r="FV5" s="4">
        <v>19309.438974820005</v>
      </c>
      <c r="FW5" s="4">
        <v>20047.882782730001</v>
      </c>
      <c r="FX5" s="4">
        <v>20139.288723909998</v>
      </c>
      <c r="FY5" s="4">
        <v>34176.554703729998</v>
      </c>
      <c r="FZ5" s="4">
        <v>19210.610991229998</v>
      </c>
      <c r="GA5" s="4">
        <v>18445.837455950001</v>
      </c>
      <c r="GB5" s="4">
        <v>21788.460645149997</v>
      </c>
      <c r="GC5" s="4">
        <v>21204.782227980002</v>
      </c>
      <c r="GD5" s="4">
        <v>21287.351433660002</v>
      </c>
      <c r="GE5" s="4">
        <v>21123.610889247</v>
      </c>
      <c r="GF5" s="4">
        <v>21836.605917640001</v>
      </c>
      <c r="GG5" s="4">
        <v>22038.617735479991</v>
      </c>
      <c r="GH5" s="4">
        <v>21112.056312267461</v>
      </c>
      <c r="GI5" s="4">
        <v>21918.701413430001</v>
      </c>
      <c r="GJ5" s="4">
        <v>21999.441316470002</v>
      </c>
      <c r="GK5" s="4">
        <v>38035.498679929995</v>
      </c>
      <c r="GL5" s="4">
        <v>20990.851021139995</v>
      </c>
      <c r="GM5" s="4">
        <v>21510.225574949996</v>
      </c>
      <c r="GN5" s="4">
        <v>22173.633184079994</v>
      </c>
      <c r="GO5" s="4">
        <v>24734.39311708252</v>
      </c>
      <c r="GP5" s="4">
        <v>23816.081533210003</v>
      </c>
      <c r="GQ5" s="4">
        <v>23559.502367070014</v>
      </c>
      <c r="GR5" s="4">
        <v>24161.156387480001</v>
      </c>
      <c r="GS5" s="4">
        <v>24347.440047860004</v>
      </c>
      <c r="GT5" s="4">
        <v>24491.480280880005</v>
      </c>
      <c r="GU5" s="4">
        <v>24929.650044880003</v>
      </c>
      <c r="GV5" s="4">
        <v>25174.876189229999</v>
      </c>
      <c r="GW5" s="4">
        <v>41101.656569050007</v>
      </c>
      <c r="GX5" s="4">
        <v>24078.19322225</v>
      </c>
      <c r="GY5" s="4">
        <v>24846.211907869998</v>
      </c>
      <c r="GZ5" s="4">
        <v>24474.682806999997</v>
      </c>
      <c r="HA5" s="4">
        <v>26195.162688020009</v>
      </c>
      <c r="HB5" s="4">
        <v>26000.628498800001</v>
      </c>
      <c r="HC5" s="4">
        <v>26279.968194540004</v>
      </c>
      <c r="HD5" s="4">
        <v>26268.422803340003</v>
      </c>
      <c r="HE5" s="4">
        <v>27312.12983505</v>
      </c>
      <c r="HF5" s="4">
        <v>26972.091821699989</v>
      </c>
      <c r="HG5" s="4">
        <v>27064.192005059995</v>
      </c>
      <c r="HH5" s="4">
        <v>28283.524940320003</v>
      </c>
      <c r="HI5" s="4">
        <v>43057.762566460013</v>
      </c>
      <c r="HJ5" s="4">
        <v>25424.116842200001</v>
      </c>
      <c r="HK5" s="4">
        <v>26527.440154289994</v>
      </c>
      <c r="HL5" s="4">
        <v>26551.783009840001</v>
      </c>
      <c r="HM5" s="4">
        <v>29780.702043679994</v>
      </c>
      <c r="HN5" s="4">
        <v>27671.687116710007</v>
      </c>
      <c r="HO5" s="4">
        <v>27001.895241610004</v>
      </c>
      <c r="HP5" s="4">
        <v>27406.054782409999</v>
      </c>
      <c r="HQ5" s="4">
        <v>27362.402830410007</v>
      </c>
      <c r="HR5" s="4">
        <v>26719.187581869992</v>
      </c>
      <c r="HS5" s="4">
        <v>25442.66714451</v>
      </c>
      <c r="HT5" s="4">
        <v>25342.686278690006</v>
      </c>
      <c r="HU5" s="4">
        <v>47960.120460410013</v>
      </c>
      <c r="HV5" s="4">
        <v>26559.054309179999</v>
      </c>
      <c r="HW5" s="4">
        <v>27464.423996529997</v>
      </c>
      <c r="HX5" s="4">
        <v>27901.246414139994</v>
      </c>
      <c r="HY5" s="4">
        <v>29695.917559459995</v>
      </c>
      <c r="HZ5" s="4">
        <v>27524.464667080003</v>
      </c>
      <c r="IA5" s="4">
        <v>27801.001214470001</v>
      </c>
      <c r="IB5" s="4">
        <v>26798.888426400004</v>
      </c>
      <c r="IC5" s="4">
        <v>27875.266483599997</v>
      </c>
      <c r="ID5" s="4">
        <v>27029.014980619995</v>
      </c>
      <c r="IE5" s="4">
        <v>27601.758776459992</v>
      </c>
      <c r="IF5" s="56">
        <v>27943.934843469997</v>
      </c>
      <c r="IG5" s="213">
        <v>46032.626624809986</v>
      </c>
      <c r="IH5" s="56">
        <v>26312.285993779999</v>
      </c>
      <c r="II5" s="213">
        <v>27864.50706036</v>
      </c>
      <c r="IJ5" s="56">
        <v>28363.721619219996</v>
      </c>
      <c r="IK5" s="213">
        <v>30376.638407220002</v>
      </c>
      <c r="IL5" s="56">
        <v>28775.817409209998</v>
      </c>
      <c r="IM5" s="213">
        <v>28911.971858190016</v>
      </c>
      <c r="IN5" s="56">
        <v>28817.387450739996</v>
      </c>
      <c r="IO5" s="213">
        <v>29444.630018569998</v>
      </c>
      <c r="IP5" s="213">
        <v>29262.356695900005</v>
      </c>
      <c r="IQ5" s="213">
        <v>29373.175930549998</v>
      </c>
      <c r="IR5" s="268">
        <v>29802.823436239989</v>
      </c>
      <c r="IS5" s="213">
        <v>48179.503540980018</v>
      </c>
    </row>
    <row r="6" spans="1:253" ht="15.75" x14ac:dyDescent="0.2">
      <c r="A6" s="3" t="s">
        <v>2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0</v>
      </c>
      <c r="AH6" s="4">
        <v>0</v>
      </c>
      <c r="AI6" s="4">
        <v>0</v>
      </c>
      <c r="AJ6" s="4">
        <v>0</v>
      </c>
      <c r="AK6" s="4">
        <v>0</v>
      </c>
      <c r="AL6" s="4">
        <v>0</v>
      </c>
      <c r="AM6" s="4">
        <v>0</v>
      </c>
      <c r="AN6" s="4">
        <v>0</v>
      </c>
      <c r="AO6" s="4">
        <v>0</v>
      </c>
      <c r="AP6" s="4">
        <v>0</v>
      </c>
      <c r="AQ6" s="4">
        <v>0</v>
      </c>
      <c r="AR6" s="4">
        <v>0</v>
      </c>
      <c r="AS6" s="4">
        <v>0</v>
      </c>
      <c r="AT6" s="4">
        <v>0</v>
      </c>
      <c r="AU6" s="4">
        <v>0</v>
      </c>
      <c r="AV6" s="4">
        <v>0</v>
      </c>
      <c r="AW6" s="4">
        <v>0</v>
      </c>
      <c r="AX6" s="4">
        <v>115.50596169999997</v>
      </c>
      <c r="AY6" s="4">
        <v>111.94834584</v>
      </c>
      <c r="AZ6" s="4">
        <v>111.78013269999998</v>
      </c>
      <c r="BA6" s="4">
        <v>149.59984936999999</v>
      </c>
      <c r="BB6" s="4">
        <v>175.86636222999996</v>
      </c>
      <c r="BC6" s="4">
        <v>170.63768390999996</v>
      </c>
      <c r="BD6" s="4">
        <v>159.46192198999995</v>
      </c>
      <c r="BE6" s="4">
        <v>175.45713372</v>
      </c>
      <c r="BF6" s="4">
        <v>162.07020117999997</v>
      </c>
      <c r="BG6" s="4">
        <v>155.04238075999999</v>
      </c>
      <c r="BH6" s="4">
        <v>167.25771095999991</v>
      </c>
      <c r="BI6" s="4">
        <v>208.76559711999997</v>
      </c>
      <c r="BJ6" s="4">
        <v>135.80198545000005</v>
      </c>
      <c r="BK6" s="4">
        <v>121.06553437999996</v>
      </c>
      <c r="BL6" s="4">
        <v>133.80386157000001</v>
      </c>
      <c r="BM6" s="4">
        <v>171.34148739999998</v>
      </c>
      <c r="BN6" s="4">
        <v>192.00548674999987</v>
      </c>
      <c r="BO6" s="4">
        <v>185.10217070000002</v>
      </c>
      <c r="BP6" s="4">
        <v>192.93771983999991</v>
      </c>
      <c r="BQ6" s="4">
        <v>203.16926811000002</v>
      </c>
      <c r="BR6" s="4">
        <v>197.22618254000002</v>
      </c>
      <c r="BS6" s="4">
        <v>196.86496929999996</v>
      </c>
      <c r="BT6" s="4">
        <v>218.48526278999998</v>
      </c>
      <c r="BU6" s="4">
        <v>354.14752002</v>
      </c>
      <c r="BV6" s="4">
        <v>161.3227485887798</v>
      </c>
      <c r="BW6" s="4">
        <v>172.37224917819455</v>
      </c>
      <c r="BX6" s="4">
        <v>187.00390055892865</v>
      </c>
      <c r="BY6" s="4">
        <v>244.05106373699559</v>
      </c>
      <c r="BZ6" s="4">
        <v>294.90816088080118</v>
      </c>
      <c r="CA6" s="4">
        <v>274.14579197088244</v>
      </c>
      <c r="CB6" s="4">
        <v>221.33392655980688</v>
      </c>
      <c r="CC6" s="4">
        <v>249.09768602811951</v>
      </c>
      <c r="CD6" s="4">
        <v>246.7325050252293</v>
      </c>
      <c r="CE6" s="4">
        <v>247.02153804600707</v>
      </c>
      <c r="CF6" s="4">
        <v>256.01118758609641</v>
      </c>
      <c r="CG6" s="4">
        <v>342.48714387573108</v>
      </c>
      <c r="CH6" s="4">
        <v>195.97916119589587</v>
      </c>
      <c r="CI6" s="4">
        <v>204.00502895719225</v>
      </c>
      <c r="CJ6" s="4">
        <v>211.12421449153433</v>
      </c>
      <c r="CK6" s="4">
        <v>321.36024836242967</v>
      </c>
      <c r="CL6" s="4">
        <v>320.96010408805284</v>
      </c>
      <c r="CM6" s="4">
        <v>290.30262704751317</v>
      </c>
      <c r="CN6" s="4">
        <v>250.35953002318115</v>
      </c>
      <c r="CO6" s="4">
        <v>268.62389630536302</v>
      </c>
      <c r="CP6" s="4">
        <v>249.70244974021142</v>
      </c>
      <c r="CQ6" s="4">
        <v>261.70772042069177</v>
      </c>
      <c r="CR6" s="4">
        <v>252.01485993129185</v>
      </c>
      <c r="CS6" s="4">
        <v>332.48163122171735</v>
      </c>
      <c r="CT6" s="4">
        <v>230.2565117126795</v>
      </c>
      <c r="CU6" s="4">
        <v>203.25582704801033</v>
      </c>
      <c r="CV6" s="4">
        <v>234.33437328360097</v>
      </c>
      <c r="CW6" s="4">
        <v>299.56371782956285</v>
      </c>
      <c r="CX6" s="4">
        <v>336.49743819303643</v>
      </c>
      <c r="CY6" s="4">
        <v>295.05173030206714</v>
      </c>
      <c r="CZ6" s="4">
        <v>284.60857088194831</v>
      </c>
      <c r="DA6" s="4">
        <v>278.21671476998642</v>
      </c>
      <c r="DB6" s="4">
        <v>281.55467646000005</v>
      </c>
      <c r="DC6" s="4">
        <v>277.58769660999639</v>
      </c>
      <c r="DD6" s="4">
        <v>275.34126885999137</v>
      </c>
      <c r="DE6" s="4">
        <v>351.42411976995533</v>
      </c>
      <c r="DF6" s="4">
        <v>252.14380575999701</v>
      </c>
      <c r="DG6" s="4">
        <v>233.34853842999422</v>
      </c>
      <c r="DH6" s="4">
        <v>236.36147799999725</v>
      </c>
      <c r="DI6" s="4">
        <v>308.93081054999101</v>
      </c>
      <c r="DJ6" s="4">
        <v>326.46875543998914</v>
      </c>
      <c r="DK6" s="4">
        <v>332.36522837999723</v>
      </c>
      <c r="DL6" s="4">
        <v>321.07221738000203</v>
      </c>
      <c r="DM6" s="4">
        <v>347.80669127998834</v>
      </c>
      <c r="DN6" s="4">
        <v>360.1043371799895</v>
      </c>
      <c r="DO6" s="4">
        <v>332.26997474999098</v>
      </c>
      <c r="DP6" s="4">
        <v>341.19474009999777</v>
      </c>
      <c r="DQ6" s="4">
        <v>413.06018870998923</v>
      </c>
      <c r="DR6" s="4">
        <v>279.27433723999201</v>
      </c>
      <c r="DS6" s="4">
        <v>261.03858836999109</v>
      </c>
      <c r="DT6" s="4">
        <v>282.65660648998869</v>
      </c>
      <c r="DU6" s="4">
        <v>386.47477462997807</v>
      </c>
      <c r="DV6" s="4">
        <v>368.12586319997644</v>
      </c>
      <c r="DW6" s="4">
        <v>371.22945892997217</v>
      </c>
      <c r="DX6" s="4">
        <v>341.43047252997292</v>
      </c>
      <c r="DY6" s="4">
        <v>352.29629043997852</v>
      </c>
      <c r="DZ6" s="4">
        <v>399.37126165998382</v>
      </c>
      <c r="EA6" s="4">
        <v>373.13707728997633</v>
      </c>
      <c r="EB6" s="4">
        <v>372.31336465997646</v>
      </c>
      <c r="EC6" s="4">
        <v>457.96121663992164</v>
      </c>
      <c r="ED6" s="4">
        <v>316.22373033998804</v>
      </c>
      <c r="EE6" s="4">
        <v>303.02988091998446</v>
      </c>
      <c r="EF6" s="4">
        <v>373.10451360998633</v>
      </c>
      <c r="EG6" s="4">
        <v>451.34417369997584</v>
      </c>
      <c r="EH6" s="4">
        <v>494.78332354998872</v>
      </c>
      <c r="EI6" s="4">
        <v>451.44008815999985</v>
      </c>
      <c r="EJ6" s="4">
        <v>425.611464079999</v>
      </c>
      <c r="EK6" s="4">
        <v>439.50936666000626</v>
      </c>
      <c r="EL6" s="4">
        <v>407.97964674999679</v>
      </c>
      <c r="EM6" s="4">
        <v>405.03127259000337</v>
      </c>
      <c r="EN6" s="4">
        <v>403.88544028999422</v>
      </c>
      <c r="EO6" s="4">
        <v>500.55204147003104</v>
      </c>
      <c r="EP6" s="4">
        <v>298.64657950000304</v>
      </c>
      <c r="EQ6" s="4">
        <v>301.52527218000898</v>
      </c>
      <c r="ER6" s="4">
        <v>340.90128468</v>
      </c>
      <c r="ES6" s="4">
        <v>424.64650894000005</v>
      </c>
      <c r="ET6" s="4">
        <v>474.02205781999999</v>
      </c>
      <c r="EU6" s="4">
        <v>421.69288338999996</v>
      </c>
      <c r="EV6" s="4">
        <v>361.84055706000004</v>
      </c>
      <c r="EW6" s="4">
        <v>366.8580695</v>
      </c>
      <c r="EX6" s="4">
        <v>363.23914649999699</v>
      </c>
      <c r="EY6" s="4">
        <v>367.95334177000001</v>
      </c>
      <c r="EZ6" s="4">
        <v>398.47007760999998</v>
      </c>
      <c r="FA6" s="4">
        <v>444.32390092999998</v>
      </c>
      <c r="FB6" s="4">
        <v>355.59750043999503</v>
      </c>
      <c r="FC6" s="4">
        <v>323.20471591</v>
      </c>
      <c r="FD6" s="4">
        <v>376.96133788000003</v>
      </c>
      <c r="FE6" s="4">
        <v>397.68131626999997</v>
      </c>
      <c r="FF6" s="4">
        <v>426.78691762</v>
      </c>
      <c r="FG6" s="4">
        <v>384.86858337999996</v>
      </c>
      <c r="FH6" s="4">
        <v>389.64465570999994</v>
      </c>
      <c r="FI6" s="4">
        <v>426.61136035999999</v>
      </c>
      <c r="FJ6" s="4">
        <v>411.80194774000006</v>
      </c>
      <c r="FK6" s="4">
        <v>413.57040705000003</v>
      </c>
      <c r="FL6" s="4">
        <v>414.51137274000001</v>
      </c>
      <c r="FM6" s="4">
        <v>493.18452271000001</v>
      </c>
      <c r="FN6" s="4">
        <v>374.12792858999995</v>
      </c>
      <c r="FO6" s="4">
        <v>339.02960666000007</v>
      </c>
      <c r="FP6" s="4">
        <v>383.44097950999998</v>
      </c>
      <c r="FQ6" s="4">
        <v>482.22557009000002</v>
      </c>
      <c r="FR6" s="4">
        <v>497.57550500000002</v>
      </c>
      <c r="FS6" s="4">
        <v>464.96968717999999</v>
      </c>
      <c r="FT6" s="4">
        <v>442.07639192000005</v>
      </c>
      <c r="FU6" s="4">
        <v>472.53584980000005</v>
      </c>
      <c r="FV6" s="4">
        <v>483.95759708999998</v>
      </c>
      <c r="FW6" s="4">
        <v>473.74775360000001</v>
      </c>
      <c r="FX6" s="4">
        <v>419.70929782999997</v>
      </c>
      <c r="FY6" s="4">
        <v>522.63860912999996</v>
      </c>
      <c r="FZ6" s="4">
        <v>387.11433894999999</v>
      </c>
      <c r="GA6" s="4">
        <v>356.50442813000001</v>
      </c>
      <c r="GB6" s="4">
        <v>432.91282152000002</v>
      </c>
      <c r="GC6" s="4">
        <v>560.78649723000001</v>
      </c>
      <c r="GD6" s="4">
        <v>533.53917191000005</v>
      </c>
      <c r="GE6" s="4">
        <v>508.28080842999998</v>
      </c>
      <c r="GF6" s="4">
        <v>447.38709742000003</v>
      </c>
      <c r="GG6" s="4">
        <v>496.00828367000003</v>
      </c>
      <c r="GH6" s="4">
        <v>498.68803473000003</v>
      </c>
      <c r="GI6" s="4">
        <v>462.57017984999999</v>
      </c>
      <c r="GJ6" s="4">
        <v>478.20655183999997</v>
      </c>
      <c r="GK6" s="4">
        <v>601.11548259999995</v>
      </c>
      <c r="GL6" s="4">
        <v>420.16064464999999</v>
      </c>
      <c r="GM6" s="4">
        <v>405.30969054000002</v>
      </c>
      <c r="GN6" s="4">
        <v>483.50783480000001</v>
      </c>
      <c r="GO6" s="4">
        <v>532.52116672</v>
      </c>
      <c r="GP6" s="4">
        <v>563.21497195999996</v>
      </c>
      <c r="GQ6" s="4">
        <v>521.52379946999997</v>
      </c>
      <c r="GR6" s="4">
        <v>507.52568751000001</v>
      </c>
      <c r="GS6" s="4">
        <v>533.81204575000004</v>
      </c>
      <c r="GT6" s="4">
        <v>533.58185045999994</v>
      </c>
      <c r="GU6" s="4">
        <v>513.78870472999995</v>
      </c>
      <c r="GV6" s="4">
        <v>499.31728980000003</v>
      </c>
      <c r="GW6" s="4">
        <v>641.77513604000001</v>
      </c>
      <c r="GX6" s="4">
        <v>451.64509319000001</v>
      </c>
      <c r="GY6" s="4">
        <v>472.15806163000002</v>
      </c>
      <c r="GZ6" s="4">
        <v>554.61519170000008</v>
      </c>
      <c r="HA6" s="4">
        <v>604.10045074000004</v>
      </c>
      <c r="HB6" s="4">
        <v>603.21235588000002</v>
      </c>
      <c r="HC6" s="4">
        <v>598.27678943000001</v>
      </c>
      <c r="HD6" s="4">
        <v>548.6007229600001</v>
      </c>
      <c r="HE6" s="4">
        <v>563.43276495000009</v>
      </c>
      <c r="HF6" s="4">
        <v>554.36662472000012</v>
      </c>
      <c r="HG6" s="4">
        <v>524.95404938999991</v>
      </c>
      <c r="HH6" s="4">
        <v>535.22468371000002</v>
      </c>
      <c r="HI6" s="4">
        <v>659.57476613000006</v>
      </c>
      <c r="HJ6" s="4">
        <v>492.07591687999997</v>
      </c>
      <c r="HK6" s="4">
        <v>462.16269057</v>
      </c>
      <c r="HL6" s="4">
        <v>486.14947918000001</v>
      </c>
      <c r="HM6" s="4">
        <v>671.42558121000013</v>
      </c>
      <c r="HN6" s="4">
        <v>648.48059697000008</v>
      </c>
      <c r="HO6" s="4">
        <v>598.11748585000009</v>
      </c>
      <c r="HP6" s="4">
        <v>586.3706768400001</v>
      </c>
      <c r="HQ6" s="4">
        <v>603.27642201999993</v>
      </c>
      <c r="HR6" s="4">
        <v>588.66623112000002</v>
      </c>
      <c r="HS6" s="4">
        <v>598.68823235000002</v>
      </c>
      <c r="HT6" s="4">
        <v>610.54900350000003</v>
      </c>
      <c r="HU6" s="4">
        <v>735.29809838999995</v>
      </c>
      <c r="HV6" s="4">
        <v>552.26508964000004</v>
      </c>
      <c r="HW6" s="4">
        <v>550.30351353000003</v>
      </c>
      <c r="HX6" s="4">
        <v>624.65483172999996</v>
      </c>
      <c r="HY6" s="4">
        <v>735.51673424000001</v>
      </c>
      <c r="HZ6" s="4">
        <v>723.9492220599999</v>
      </c>
      <c r="IA6" s="4">
        <v>687.07393391000005</v>
      </c>
      <c r="IB6" s="4">
        <v>669.52169853999999</v>
      </c>
      <c r="IC6" s="4">
        <v>651.74292115999992</v>
      </c>
      <c r="ID6" s="4">
        <v>662.30871101999992</v>
      </c>
      <c r="IE6" s="4">
        <v>656.02114589999996</v>
      </c>
      <c r="IF6" s="56">
        <v>619.49717700999997</v>
      </c>
      <c r="IG6" s="213">
        <v>776.86539180999989</v>
      </c>
      <c r="IH6" s="56">
        <v>585.18057736000003</v>
      </c>
      <c r="II6" s="213">
        <v>537.46661629999994</v>
      </c>
      <c r="IJ6" s="56">
        <v>642.17830292999997</v>
      </c>
      <c r="IK6" s="213">
        <v>755.65010524000002</v>
      </c>
      <c r="IL6" s="56">
        <v>773.64238612000008</v>
      </c>
      <c r="IM6" s="213">
        <v>871.12014279999994</v>
      </c>
      <c r="IN6" s="56">
        <v>819.88440774000003</v>
      </c>
      <c r="IO6" s="213">
        <v>852.83556791000001</v>
      </c>
      <c r="IP6" s="213">
        <v>858.55145157000004</v>
      </c>
      <c r="IQ6" s="213">
        <v>813.66596247999996</v>
      </c>
      <c r="IR6" s="268">
        <v>801.98023789000001</v>
      </c>
      <c r="IS6" s="213">
        <v>987.85185921999994</v>
      </c>
    </row>
    <row r="9" spans="1:253" ht="16.5" thickBot="1" x14ac:dyDescent="0.25">
      <c r="A9" s="7" t="s">
        <v>3</v>
      </c>
      <c r="B9" s="8">
        <v>35431</v>
      </c>
      <c r="C9" s="8">
        <v>35462</v>
      </c>
      <c r="D9" s="8">
        <v>35490</v>
      </c>
      <c r="E9" s="8">
        <v>35521</v>
      </c>
      <c r="F9" s="8">
        <v>35551</v>
      </c>
      <c r="G9" s="8">
        <v>35582</v>
      </c>
      <c r="H9" s="8">
        <v>35612</v>
      </c>
      <c r="I9" s="8">
        <v>35643</v>
      </c>
      <c r="J9" s="8">
        <v>35674</v>
      </c>
      <c r="K9" s="8">
        <v>35704</v>
      </c>
      <c r="L9" s="8">
        <v>35735</v>
      </c>
      <c r="M9" s="8">
        <v>35765</v>
      </c>
      <c r="N9" s="8">
        <v>35796</v>
      </c>
      <c r="O9" s="8">
        <v>35827</v>
      </c>
      <c r="P9" s="8">
        <v>35855</v>
      </c>
      <c r="Q9" s="8">
        <v>35886</v>
      </c>
      <c r="R9" s="8">
        <v>35916</v>
      </c>
      <c r="S9" s="8">
        <v>35947</v>
      </c>
      <c r="T9" s="8">
        <v>35977</v>
      </c>
      <c r="U9" s="8">
        <v>36008</v>
      </c>
      <c r="V9" s="8">
        <v>36039</v>
      </c>
      <c r="W9" s="8">
        <v>36069</v>
      </c>
      <c r="X9" s="8">
        <v>36100</v>
      </c>
      <c r="Y9" s="8">
        <v>36130</v>
      </c>
      <c r="Z9" s="8">
        <v>36161</v>
      </c>
      <c r="AA9" s="8">
        <v>36192</v>
      </c>
      <c r="AB9" s="8">
        <v>36220</v>
      </c>
      <c r="AC9" s="8">
        <v>36251</v>
      </c>
      <c r="AD9" s="8">
        <v>36281</v>
      </c>
      <c r="AE9" s="8">
        <v>36312</v>
      </c>
      <c r="AF9" s="8">
        <v>36342</v>
      </c>
      <c r="AG9" s="8">
        <v>36373</v>
      </c>
      <c r="AH9" s="8">
        <v>36404</v>
      </c>
      <c r="AI9" s="8">
        <v>36434</v>
      </c>
      <c r="AJ9" s="8">
        <v>36465</v>
      </c>
      <c r="AK9" s="8">
        <v>36495</v>
      </c>
      <c r="AL9" s="8">
        <v>36526</v>
      </c>
      <c r="AM9" s="8">
        <v>36557</v>
      </c>
      <c r="AN9" s="8">
        <v>36586</v>
      </c>
      <c r="AO9" s="8">
        <v>36617</v>
      </c>
      <c r="AP9" s="8">
        <v>36647</v>
      </c>
      <c r="AQ9" s="8">
        <v>36678</v>
      </c>
      <c r="AR9" s="8">
        <v>36708</v>
      </c>
      <c r="AS9" s="8">
        <v>36739</v>
      </c>
      <c r="AT9" s="8">
        <v>36770</v>
      </c>
      <c r="AU9" s="8">
        <v>36800</v>
      </c>
      <c r="AV9" s="8">
        <v>36831</v>
      </c>
      <c r="AW9" s="8">
        <v>36861</v>
      </c>
      <c r="AX9" s="8">
        <v>36892</v>
      </c>
      <c r="AY9" s="8">
        <v>36923</v>
      </c>
      <c r="AZ9" s="8">
        <v>36951</v>
      </c>
      <c r="BA9" s="8">
        <v>36982</v>
      </c>
      <c r="BB9" s="8">
        <v>37012</v>
      </c>
      <c r="BC9" s="8">
        <v>37043</v>
      </c>
      <c r="BD9" s="8">
        <v>37073</v>
      </c>
      <c r="BE9" s="8">
        <v>37104</v>
      </c>
      <c r="BF9" s="8">
        <v>37135</v>
      </c>
      <c r="BG9" s="8">
        <v>37165</v>
      </c>
      <c r="BH9" s="8">
        <v>37196</v>
      </c>
      <c r="BI9" s="8">
        <v>37226</v>
      </c>
      <c r="BJ9" s="8">
        <v>37257</v>
      </c>
      <c r="BK9" s="8">
        <v>37288</v>
      </c>
      <c r="BL9" s="8">
        <v>37316</v>
      </c>
      <c r="BM9" s="8">
        <v>37347</v>
      </c>
      <c r="BN9" s="8">
        <v>37377</v>
      </c>
      <c r="BO9" s="8">
        <v>37408</v>
      </c>
      <c r="BP9" s="8">
        <v>37438</v>
      </c>
      <c r="BQ9" s="8">
        <v>37469</v>
      </c>
      <c r="BR9" s="8">
        <v>37500</v>
      </c>
      <c r="BS9" s="8">
        <v>37530</v>
      </c>
      <c r="BT9" s="8">
        <v>37561</v>
      </c>
      <c r="BU9" s="8">
        <v>37591</v>
      </c>
      <c r="BV9" s="8">
        <v>37622</v>
      </c>
      <c r="BW9" s="8">
        <v>37653</v>
      </c>
      <c r="BX9" s="8">
        <v>37681</v>
      </c>
      <c r="BY9" s="8">
        <v>37712</v>
      </c>
      <c r="BZ9" s="8">
        <v>37742</v>
      </c>
      <c r="CA9" s="8">
        <v>37773</v>
      </c>
      <c r="CB9" s="8">
        <v>37803</v>
      </c>
      <c r="CC9" s="8">
        <v>37834</v>
      </c>
      <c r="CD9" s="8">
        <v>37865</v>
      </c>
      <c r="CE9" s="8">
        <v>37895</v>
      </c>
      <c r="CF9" s="8">
        <v>37926</v>
      </c>
      <c r="CG9" s="8">
        <v>37956</v>
      </c>
      <c r="CH9" s="8">
        <v>37987</v>
      </c>
      <c r="CI9" s="8">
        <v>38018</v>
      </c>
      <c r="CJ9" s="8">
        <v>38047</v>
      </c>
      <c r="CK9" s="8">
        <v>38078</v>
      </c>
      <c r="CL9" s="8">
        <v>38108</v>
      </c>
      <c r="CM9" s="8">
        <v>38139</v>
      </c>
      <c r="CN9" s="8">
        <v>38169</v>
      </c>
      <c r="CO9" s="8">
        <v>38200</v>
      </c>
      <c r="CP9" s="8">
        <v>38231</v>
      </c>
      <c r="CQ9" s="8">
        <v>38261</v>
      </c>
      <c r="CR9" s="8">
        <v>38292</v>
      </c>
      <c r="CS9" s="8">
        <v>38322</v>
      </c>
      <c r="CT9" s="8">
        <v>38353</v>
      </c>
      <c r="CU9" s="8">
        <v>38384</v>
      </c>
      <c r="CV9" s="8">
        <v>38412</v>
      </c>
      <c r="CW9" s="8">
        <v>38443</v>
      </c>
      <c r="CX9" s="8">
        <v>38473</v>
      </c>
      <c r="CY9" s="8">
        <v>38504</v>
      </c>
      <c r="CZ9" s="8">
        <v>38534</v>
      </c>
      <c r="DA9" s="8">
        <v>38565</v>
      </c>
      <c r="DB9" s="8">
        <v>38596</v>
      </c>
      <c r="DC9" s="8">
        <v>38626</v>
      </c>
      <c r="DD9" s="8">
        <v>38657</v>
      </c>
      <c r="DE9" s="8">
        <v>38687</v>
      </c>
      <c r="DF9" s="8">
        <v>38718</v>
      </c>
      <c r="DG9" s="8">
        <v>38749</v>
      </c>
      <c r="DH9" s="8">
        <v>38777</v>
      </c>
      <c r="DI9" s="8">
        <v>38808</v>
      </c>
      <c r="DJ9" s="8">
        <v>38838</v>
      </c>
      <c r="DK9" s="8">
        <v>38869</v>
      </c>
      <c r="DL9" s="8">
        <v>38899</v>
      </c>
      <c r="DM9" s="8">
        <v>38930</v>
      </c>
      <c r="DN9" s="8">
        <v>38961</v>
      </c>
      <c r="DO9" s="8">
        <v>38991</v>
      </c>
      <c r="DP9" s="8">
        <v>39022</v>
      </c>
      <c r="DQ9" s="8">
        <v>39052</v>
      </c>
      <c r="DR9" s="8">
        <v>39083</v>
      </c>
      <c r="DS9" s="8">
        <v>39114</v>
      </c>
      <c r="DT9" s="8">
        <v>39142</v>
      </c>
      <c r="DU9" s="8">
        <v>39173</v>
      </c>
      <c r="DV9" s="8">
        <v>39203</v>
      </c>
      <c r="DW9" s="8">
        <v>39234</v>
      </c>
      <c r="DX9" s="8">
        <v>39264</v>
      </c>
      <c r="DY9" s="8">
        <v>39295</v>
      </c>
      <c r="DZ9" s="8">
        <v>39326</v>
      </c>
      <c r="EA9" s="8">
        <v>39356</v>
      </c>
      <c r="EB9" s="8">
        <v>39387</v>
      </c>
      <c r="EC9" s="8">
        <v>39417</v>
      </c>
      <c r="ED9" s="8">
        <v>39448</v>
      </c>
      <c r="EE9" s="8">
        <v>39479</v>
      </c>
      <c r="EF9" s="8">
        <v>39508</v>
      </c>
      <c r="EG9" s="8">
        <v>39539</v>
      </c>
      <c r="EH9" s="8">
        <v>39569</v>
      </c>
      <c r="EI9" s="8">
        <v>39600</v>
      </c>
      <c r="EJ9" s="8">
        <v>39630</v>
      </c>
      <c r="EK9" s="8">
        <v>39661</v>
      </c>
      <c r="EL9" s="8">
        <v>39692</v>
      </c>
      <c r="EM9" s="8">
        <v>39722</v>
      </c>
      <c r="EN9" s="8">
        <v>39753</v>
      </c>
      <c r="EO9" s="8">
        <v>39783</v>
      </c>
      <c r="EP9" s="8">
        <v>39814</v>
      </c>
      <c r="EQ9" s="8">
        <v>39845</v>
      </c>
      <c r="ER9" s="8">
        <v>39873</v>
      </c>
      <c r="ES9" s="8">
        <v>39904</v>
      </c>
      <c r="ET9" s="8">
        <v>39934</v>
      </c>
      <c r="EU9" s="8">
        <v>39965</v>
      </c>
      <c r="EV9" s="8">
        <v>39995</v>
      </c>
      <c r="EW9" s="8">
        <v>40026</v>
      </c>
      <c r="EX9" s="8">
        <v>40057</v>
      </c>
      <c r="EY9" s="8">
        <v>40087</v>
      </c>
      <c r="EZ9" s="8">
        <v>40118</v>
      </c>
      <c r="FA9" s="8">
        <v>40148</v>
      </c>
      <c r="FB9" s="8">
        <v>40179</v>
      </c>
      <c r="FC9" s="8">
        <v>40210</v>
      </c>
      <c r="FD9" s="8">
        <v>40238</v>
      </c>
      <c r="FE9" s="8">
        <v>40269</v>
      </c>
      <c r="FF9" s="8">
        <v>40299</v>
      </c>
      <c r="FG9" s="8">
        <v>40330</v>
      </c>
      <c r="FH9" s="8">
        <v>40360</v>
      </c>
      <c r="FI9" s="8">
        <v>40391</v>
      </c>
      <c r="FJ9" s="8">
        <v>40422</v>
      </c>
      <c r="FK9" s="8">
        <v>40452</v>
      </c>
      <c r="FL9" s="8">
        <v>40483</v>
      </c>
      <c r="FM9" s="8">
        <v>40513</v>
      </c>
      <c r="FN9" s="8">
        <v>40544</v>
      </c>
      <c r="FO9" s="8">
        <v>40575</v>
      </c>
      <c r="FP9" s="8">
        <v>40603</v>
      </c>
      <c r="FQ9" s="8">
        <v>40634</v>
      </c>
      <c r="FR9" s="8">
        <v>40664</v>
      </c>
      <c r="FS9" s="8">
        <v>40695</v>
      </c>
      <c r="FT9" s="8">
        <v>40725</v>
      </c>
      <c r="FU9" s="8">
        <v>40756</v>
      </c>
      <c r="FV9" s="8">
        <v>40787</v>
      </c>
      <c r="FW9" s="8">
        <v>40817</v>
      </c>
      <c r="FX9" s="8">
        <v>40848</v>
      </c>
      <c r="FY9" s="8">
        <v>40878</v>
      </c>
      <c r="FZ9" s="8">
        <v>40909</v>
      </c>
      <c r="GA9" s="8">
        <v>40940</v>
      </c>
      <c r="GB9" s="8">
        <v>40969</v>
      </c>
      <c r="GC9" s="8">
        <v>41000</v>
      </c>
      <c r="GD9" s="8">
        <v>41030</v>
      </c>
      <c r="GE9" s="8">
        <v>41061</v>
      </c>
      <c r="GF9" s="8">
        <v>41091</v>
      </c>
      <c r="GG9" s="8">
        <v>41122</v>
      </c>
      <c r="GH9" s="8">
        <v>41153</v>
      </c>
      <c r="GI9" s="8">
        <v>41183</v>
      </c>
      <c r="GJ9" s="8">
        <v>41214</v>
      </c>
      <c r="GK9" s="8">
        <v>41244</v>
      </c>
      <c r="GL9" s="8">
        <v>41275</v>
      </c>
      <c r="GM9" s="8">
        <v>41306</v>
      </c>
      <c r="GN9" s="8">
        <v>41334</v>
      </c>
      <c r="GO9" s="8">
        <v>41365</v>
      </c>
      <c r="GP9" s="8">
        <v>41395</v>
      </c>
      <c r="GQ9" s="8">
        <v>41426</v>
      </c>
      <c r="GR9" s="8">
        <v>41456</v>
      </c>
      <c r="GS9" s="8">
        <v>41487</v>
      </c>
      <c r="GT9" s="8">
        <v>41518</v>
      </c>
      <c r="GU9" s="8">
        <v>41548</v>
      </c>
      <c r="GV9" s="8">
        <v>41579</v>
      </c>
      <c r="GW9" s="8">
        <v>41609</v>
      </c>
      <c r="GX9" s="8">
        <v>41640</v>
      </c>
      <c r="GY9" s="8">
        <v>41671</v>
      </c>
      <c r="GZ9" s="8">
        <v>41699</v>
      </c>
      <c r="HA9" s="8">
        <v>41730</v>
      </c>
      <c r="HB9" s="8">
        <v>41760</v>
      </c>
      <c r="HC9" s="8">
        <v>41791</v>
      </c>
      <c r="HD9" s="8">
        <v>41821</v>
      </c>
      <c r="HE9" s="8">
        <v>41852</v>
      </c>
      <c r="HF9" s="8">
        <v>41883</v>
      </c>
      <c r="HG9" s="8">
        <v>41913</v>
      </c>
      <c r="HH9" s="8">
        <v>41944</v>
      </c>
      <c r="HI9" s="8">
        <v>41974</v>
      </c>
      <c r="HJ9" s="8">
        <v>42005</v>
      </c>
      <c r="HK9" s="8">
        <v>42036</v>
      </c>
      <c r="HL9" s="8">
        <v>42064</v>
      </c>
      <c r="HM9" s="8">
        <v>42095</v>
      </c>
      <c r="HN9" s="8">
        <v>42125</v>
      </c>
      <c r="HO9" s="8">
        <v>42156</v>
      </c>
      <c r="HP9" s="8">
        <v>42186</v>
      </c>
      <c r="HQ9" s="8">
        <v>42217</v>
      </c>
      <c r="HR9" s="8">
        <v>42248</v>
      </c>
      <c r="HS9" s="8">
        <v>42278</v>
      </c>
      <c r="HT9" s="8">
        <v>42309</v>
      </c>
      <c r="HU9" s="8">
        <v>42339</v>
      </c>
      <c r="HV9" s="8">
        <v>42370</v>
      </c>
      <c r="HW9" s="8">
        <v>42401</v>
      </c>
      <c r="HX9" s="8">
        <v>42430</v>
      </c>
      <c r="HY9" s="8">
        <v>42461</v>
      </c>
      <c r="HZ9" s="8">
        <v>42491</v>
      </c>
      <c r="IA9" s="8">
        <v>42522</v>
      </c>
      <c r="IB9" s="8">
        <v>42552</v>
      </c>
      <c r="IC9" s="8">
        <v>42583</v>
      </c>
      <c r="ID9" s="8">
        <v>42614</v>
      </c>
      <c r="IE9" s="8">
        <v>42644</v>
      </c>
      <c r="IF9" s="8">
        <v>42675</v>
      </c>
      <c r="IG9" s="8">
        <v>42705</v>
      </c>
      <c r="IH9" s="8">
        <v>42736</v>
      </c>
      <c r="II9" s="8">
        <v>42767</v>
      </c>
      <c r="IJ9" s="8">
        <v>42795</v>
      </c>
      <c r="IK9" s="8">
        <v>42826</v>
      </c>
      <c r="IL9" s="8">
        <v>42856</v>
      </c>
      <c r="IM9" s="8">
        <v>42887</v>
      </c>
      <c r="IN9" s="8">
        <v>42917</v>
      </c>
      <c r="IO9" s="8">
        <v>42948</v>
      </c>
      <c r="IP9" s="8">
        <v>42979</v>
      </c>
      <c r="IQ9" s="8">
        <v>43009</v>
      </c>
      <c r="IR9" s="8">
        <v>43040</v>
      </c>
      <c r="IS9" s="8">
        <v>43070</v>
      </c>
    </row>
    <row r="10" spans="1:253" ht="16.5" thickBot="1" x14ac:dyDescent="0.25">
      <c r="A10" s="9" t="s">
        <v>4</v>
      </c>
      <c r="B10" s="13">
        <v>3402.2</v>
      </c>
      <c r="C10" s="13">
        <v>3328.6</v>
      </c>
      <c r="D10" s="13">
        <v>3436.8</v>
      </c>
      <c r="E10" s="13">
        <v>3364.6</v>
      </c>
      <c r="F10" s="13">
        <v>3509</v>
      </c>
      <c r="G10" s="13">
        <v>3539.4</v>
      </c>
      <c r="H10" s="13">
        <v>3729.8154</v>
      </c>
      <c r="I10" s="13">
        <v>3762.0410000000002</v>
      </c>
      <c r="J10" s="13">
        <v>3821.9395</v>
      </c>
      <c r="K10" s="13">
        <v>3835.8107450000002</v>
      </c>
      <c r="L10" s="13">
        <v>4208.0884024999996</v>
      </c>
      <c r="M10" s="13">
        <v>7112.1691051513544</v>
      </c>
      <c r="N10" s="13">
        <v>3898.0569999999998</v>
      </c>
      <c r="O10" s="13">
        <v>3870.3630000000003</v>
      </c>
      <c r="P10" s="13">
        <v>3895.3539999999998</v>
      </c>
      <c r="Q10" s="13">
        <v>3955.098</v>
      </c>
      <c r="R10" s="13">
        <v>3951.1179999999999</v>
      </c>
      <c r="S10" s="13">
        <v>4064.3289999999997</v>
      </c>
      <c r="T10" s="13">
        <v>4237.2400000000007</v>
      </c>
      <c r="U10" s="13">
        <v>4267.5330000000004</v>
      </c>
      <c r="V10" s="13">
        <v>4294.8360000000002</v>
      </c>
      <c r="W10" s="13">
        <v>4311.2002219999995</v>
      </c>
      <c r="X10" s="13">
        <v>4743.5560952478936</v>
      </c>
      <c r="Y10" s="13">
        <v>7886.9661558482694</v>
      </c>
      <c r="Z10" s="13">
        <v>4320.7762489999996</v>
      </c>
      <c r="AA10" s="13">
        <v>4267.7086410000002</v>
      </c>
      <c r="AB10" s="13">
        <v>4324.8520470000003</v>
      </c>
      <c r="AC10" s="13">
        <v>4349.7779840000003</v>
      </c>
      <c r="AD10" s="13">
        <v>4374.0530120000003</v>
      </c>
      <c r="AE10" s="13">
        <v>4442.3037370000002</v>
      </c>
      <c r="AF10" s="13">
        <v>4631.1652539999995</v>
      </c>
      <c r="AG10" s="13">
        <v>4621.4422300000006</v>
      </c>
      <c r="AH10" s="13">
        <v>4623.4875250000005</v>
      </c>
      <c r="AI10" s="13">
        <v>4727.12745</v>
      </c>
      <c r="AJ10" s="13">
        <v>5153.6625199999999</v>
      </c>
      <c r="AK10" s="13">
        <v>8703.6663239999998</v>
      </c>
      <c r="AL10" s="13">
        <v>4671.8142506100003</v>
      </c>
      <c r="AM10" s="13">
        <v>4670.6705460200001</v>
      </c>
      <c r="AN10" s="13">
        <v>4781.3360665099999</v>
      </c>
      <c r="AO10" s="13">
        <v>4810.7296555700004</v>
      </c>
      <c r="AP10" s="13">
        <v>4995.4257235499999</v>
      </c>
      <c r="AQ10" s="13">
        <v>5056.6949727600004</v>
      </c>
      <c r="AR10" s="13">
        <v>5199.7011063200007</v>
      </c>
      <c r="AS10" s="13">
        <v>5260.4658287000002</v>
      </c>
      <c r="AT10" s="13">
        <v>5334.2384699999993</v>
      </c>
      <c r="AU10" s="13">
        <v>5405.5351500000006</v>
      </c>
      <c r="AV10" s="13">
        <v>5885.4925936</v>
      </c>
      <c r="AW10" s="13">
        <v>9714.9752780500003</v>
      </c>
      <c r="AX10" s="13">
        <v>5260.0305927400013</v>
      </c>
      <c r="AY10" s="13">
        <v>5301.7914975700023</v>
      </c>
      <c r="AZ10" s="13">
        <v>5448.051352999998</v>
      </c>
      <c r="BA10" s="13">
        <v>5464.7565564100005</v>
      </c>
      <c r="BB10" s="13">
        <v>5798.0671474300007</v>
      </c>
      <c r="BC10" s="13">
        <v>5835.7441088300002</v>
      </c>
      <c r="BD10" s="13">
        <v>6120.5858361199998</v>
      </c>
      <c r="BE10" s="13">
        <v>6092.5000098700002</v>
      </c>
      <c r="BF10" s="13">
        <v>6019.1474193500017</v>
      </c>
      <c r="BG10" s="13">
        <v>6026.7388804099965</v>
      </c>
      <c r="BH10" s="13">
        <v>6676.8687200799995</v>
      </c>
      <c r="BI10" s="13">
        <v>11283.824275439998</v>
      </c>
      <c r="BJ10" s="13">
        <v>6157.9278425399998</v>
      </c>
      <c r="BK10" s="13">
        <v>6254.6551687199981</v>
      </c>
      <c r="BL10" s="13">
        <v>6316.6641369700001</v>
      </c>
      <c r="BM10" s="13">
        <v>6413.8049602099991</v>
      </c>
      <c r="BN10" s="13">
        <v>6608.6236697800005</v>
      </c>
      <c r="BO10" s="13">
        <v>6733.8785995300013</v>
      </c>
      <c r="BP10" s="13">
        <v>7091.4998879099994</v>
      </c>
      <c r="BQ10" s="13">
        <v>7117.1687288299991</v>
      </c>
      <c r="BR10" s="13">
        <v>7167.1409850300006</v>
      </c>
      <c r="BS10" s="13">
        <v>7229.9943736200012</v>
      </c>
      <c r="BT10" s="13">
        <v>7864.4835423599998</v>
      </c>
      <c r="BU10" s="13">
        <v>13070.817071270005</v>
      </c>
      <c r="BV10" s="13">
        <v>7203.9997832600029</v>
      </c>
      <c r="BW10" s="13">
        <v>7195.1597654899988</v>
      </c>
      <c r="BX10" s="13">
        <v>7248.9697014499998</v>
      </c>
      <c r="BY10" s="13">
        <v>7404.7944396700004</v>
      </c>
      <c r="BZ10" s="13">
        <v>7856.8098813399984</v>
      </c>
      <c r="CA10" s="13">
        <v>8062.9940167099994</v>
      </c>
      <c r="CB10" s="13">
        <v>8877.1011398900027</v>
      </c>
      <c r="CC10" s="13">
        <v>9069.7452711299993</v>
      </c>
      <c r="CD10" s="13">
        <v>8906.1487191399992</v>
      </c>
      <c r="CE10" s="13">
        <v>8966.1390627100045</v>
      </c>
      <c r="CF10" s="13">
        <v>9790.1729241199973</v>
      </c>
      <c r="CG10" s="13">
        <v>16552.770539719997</v>
      </c>
      <c r="CH10" s="13">
        <v>8856.7577692800005</v>
      </c>
      <c r="CI10" s="13">
        <v>9090.0949140299981</v>
      </c>
      <c r="CJ10" s="13">
        <v>8628.4354198800029</v>
      </c>
      <c r="CK10" s="13">
        <v>9286.5367789100019</v>
      </c>
      <c r="CL10" s="13">
        <v>9418.9088535900009</v>
      </c>
      <c r="CM10" s="13">
        <v>9940.1209331299942</v>
      </c>
      <c r="CN10" s="13">
        <v>9920.0805742299999</v>
      </c>
      <c r="CO10" s="13">
        <v>10153.988472429995</v>
      </c>
      <c r="CP10" s="13">
        <v>10077.67683326</v>
      </c>
      <c r="CQ10" s="13">
        <v>10314.096392339998</v>
      </c>
      <c r="CR10" s="13">
        <v>10141.817559640003</v>
      </c>
      <c r="CS10" s="13">
        <v>19922.249770170005</v>
      </c>
      <c r="CT10" s="13">
        <v>10497.608424779995</v>
      </c>
      <c r="CU10" s="13">
        <v>11169.292920799997</v>
      </c>
      <c r="CV10" s="13">
        <v>10573.283240710001</v>
      </c>
      <c r="CW10" s="13">
        <v>10611.626589270003</v>
      </c>
      <c r="CX10" s="13">
        <v>10530.932418660004</v>
      </c>
      <c r="CY10" s="13">
        <v>11735.879229370003</v>
      </c>
      <c r="CZ10" s="13">
        <v>11561.267998449997</v>
      </c>
      <c r="DA10" s="13">
        <v>11560.661193429998</v>
      </c>
      <c r="DB10" s="13">
        <v>11461.280781880005</v>
      </c>
      <c r="DC10" s="13">
        <v>11836.400770560002</v>
      </c>
      <c r="DD10" s="13">
        <v>12071.409843450005</v>
      </c>
      <c r="DE10" s="13">
        <v>22400.486103790001</v>
      </c>
      <c r="DF10" s="13">
        <v>13047.787476400001</v>
      </c>
      <c r="DG10" s="13">
        <v>11759.402189360006</v>
      </c>
      <c r="DH10" s="13">
        <v>11806.314412500004</v>
      </c>
      <c r="DI10" s="13">
        <v>11890.590434920003</v>
      </c>
      <c r="DJ10" s="13">
        <v>12884.764239649998</v>
      </c>
      <c r="DK10" s="13">
        <v>12812.383450049996</v>
      </c>
      <c r="DL10" s="13">
        <v>13171.860271340001</v>
      </c>
      <c r="DM10" s="13">
        <v>13120.72806795</v>
      </c>
      <c r="DN10" s="13">
        <v>18986.451417409997</v>
      </c>
      <c r="DO10" s="13">
        <v>13357.824859190001</v>
      </c>
      <c r="DP10" s="13">
        <v>13301.232196230003</v>
      </c>
      <c r="DQ10" s="13">
        <v>19445.960839890005</v>
      </c>
      <c r="DR10" s="13">
        <v>13173.248979449998</v>
      </c>
      <c r="DS10" s="13">
        <v>13232.337459439999</v>
      </c>
      <c r="DT10" s="13">
        <v>15225.38966364</v>
      </c>
      <c r="DU10" s="13">
        <v>13486.673244239997</v>
      </c>
      <c r="DV10" s="13">
        <v>14187.277384060002</v>
      </c>
      <c r="DW10" s="13">
        <v>14315.282217219999</v>
      </c>
      <c r="DX10" s="13">
        <v>14407.943619319998</v>
      </c>
      <c r="DY10" s="13">
        <v>14270.395398590001</v>
      </c>
      <c r="DZ10" s="13">
        <v>20550.350783499995</v>
      </c>
      <c r="EA10" s="13">
        <v>14406.286989580003</v>
      </c>
      <c r="EB10" s="13">
        <v>14324.070083119999</v>
      </c>
      <c r="EC10" s="13">
        <v>23714.185119449998</v>
      </c>
      <c r="ED10" s="13">
        <v>16295.847849539994</v>
      </c>
      <c r="EE10" s="13">
        <v>13954.806228970001</v>
      </c>
      <c r="EF10" s="13">
        <v>14769.878468010002</v>
      </c>
      <c r="EG10" s="13">
        <v>15428.78830744</v>
      </c>
      <c r="EH10" s="13">
        <v>15403.511074509997</v>
      </c>
      <c r="EI10" s="13">
        <v>15806.073121010002</v>
      </c>
      <c r="EJ10" s="13">
        <v>15407.523415980002</v>
      </c>
      <c r="EK10" s="13">
        <v>17253.536159340001</v>
      </c>
      <c r="EL10" s="13">
        <v>20846.51928900999</v>
      </c>
      <c r="EM10" s="13">
        <v>15384.90598551</v>
      </c>
      <c r="EN10" s="13">
        <v>17783.915295789997</v>
      </c>
      <c r="EO10" s="13">
        <v>21226.707250899995</v>
      </c>
      <c r="EP10" s="13">
        <v>18369.539627789996</v>
      </c>
      <c r="EQ10" s="13">
        <v>15756.406061969961</v>
      </c>
      <c r="ER10" s="13">
        <v>17340.267520900001</v>
      </c>
      <c r="ES10" s="13">
        <v>17189.101389920033</v>
      </c>
      <c r="ET10" s="13">
        <v>17140.527631619952</v>
      </c>
      <c r="EU10" s="13">
        <v>17445.296580339953</v>
      </c>
      <c r="EV10" s="13">
        <v>17380.847600600049</v>
      </c>
      <c r="EW10" s="13">
        <v>19591.713649029989</v>
      </c>
      <c r="EX10" s="13">
        <v>23263.809122780011</v>
      </c>
      <c r="EY10" s="13">
        <v>17639.12489421005</v>
      </c>
      <c r="EZ10" s="13">
        <v>19924.726275949979</v>
      </c>
      <c r="FA10" s="13">
        <v>23835.005664959957</v>
      </c>
      <c r="FB10" s="13">
        <v>17784.425747110043</v>
      </c>
      <c r="FC10" s="13">
        <v>18988.399074770012</v>
      </c>
      <c r="FD10" s="13">
        <v>22609.331237570041</v>
      </c>
      <c r="FE10" s="13">
        <v>19341.869114510002</v>
      </c>
      <c r="FF10" s="13">
        <v>19171.240682400028</v>
      </c>
      <c r="FG10" s="13">
        <v>19358.611404899959</v>
      </c>
      <c r="FH10" s="13">
        <v>19410.06437529996</v>
      </c>
      <c r="FI10" s="13">
        <v>22746.233764910001</v>
      </c>
      <c r="FJ10" s="13">
        <v>26318.675861929994</v>
      </c>
      <c r="FK10" s="13">
        <v>19736.208286039982</v>
      </c>
      <c r="FL10" s="13">
        <v>22344.557427479958</v>
      </c>
      <c r="FM10" s="13">
        <v>27048.937407799993</v>
      </c>
      <c r="FN10" s="13">
        <v>20137.69547242</v>
      </c>
      <c r="FO10" s="13">
        <v>21093.231658409997</v>
      </c>
      <c r="FP10" s="13">
        <v>21155.702141590002</v>
      </c>
      <c r="FQ10" s="13">
        <v>24275.649522360003</v>
      </c>
      <c r="FR10" s="13">
        <v>21459.617062639998</v>
      </c>
      <c r="FS10" s="13">
        <v>21515.915046229999</v>
      </c>
      <c r="FT10" s="13">
        <v>21840.890804349969</v>
      </c>
      <c r="FU10" s="13">
        <v>24376.915929029998</v>
      </c>
      <c r="FV10" s="13">
        <v>29143.82420757</v>
      </c>
      <c r="FW10" s="13">
        <v>21849.774481570006</v>
      </c>
      <c r="FX10" s="13">
        <v>24775.693573830002</v>
      </c>
      <c r="FY10" s="13">
        <v>29813.309644370005</v>
      </c>
      <c r="FZ10" s="13">
        <v>22603.117525330003</v>
      </c>
      <c r="GA10" s="13">
        <v>23945.765257299994</v>
      </c>
      <c r="GB10" s="13">
        <v>23985.884135230001</v>
      </c>
      <c r="GC10" s="13">
        <v>27081.24344314</v>
      </c>
      <c r="GD10" s="13">
        <v>24393.98415737</v>
      </c>
      <c r="GE10" s="13">
        <v>24389.165844090006</v>
      </c>
      <c r="GF10" s="13">
        <v>24864.97573183</v>
      </c>
      <c r="GG10" s="13">
        <v>27470.783653930004</v>
      </c>
      <c r="GH10" s="13">
        <v>32731.710400600001</v>
      </c>
      <c r="GI10" s="13">
        <v>25199.976594200001</v>
      </c>
      <c r="GJ10" s="13">
        <v>27859.055174639998</v>
      </c>
      <c r="GK10" s="13">
        <v>32063.845630079999</v>
      </c>
      <c r="GL10" s="13">
        <v>27586.827073280001</v>
      </c>
      <c r="GM10" s="13">
        <v>25376.647725889998</v>
      </c>
      <c r="GN10" s="13">
        <v>27687.442987549999</v>
      </c>
      <c r="GO10" s="13">
        <v>31448.317507690004</v>
      </c>
      <c r="GP10" s="13">
        <v>27380.962972560003</v>
      </c>
      <c r="GQ10" s="13">
        <v>27260.585337300003</v>
      </c>
      <c r="GR10" s="13">
        <v>27755.466622140004</v>
      </c>
      <c r="GS10" s="13">
        <v>30614.499194409997</v>
      </c>
      <c r="GT10" s="13">
        <v>36788.413172939843</v>
      </c>
      <c r="GU10" s="13">
        <v>28155.987907649996</v>
      </c>
      <c r="GV10" s="13">
        <v>30657.962705459999</v>
      </c>
      <c r="GW10" s="13">
        <v>36290.010396580001</v>
      </c>
      <c r="GX10" s="13">
        <v>29125.084770579997</v>
      </c>
      <c r="GY10" s="13">
        <v>27898.616568320002</v>
      </c>
      <c r="GZ10" s="13">
        <v>29558.88657201</v>
      </c>
      <c r="HA10" s="13">
        <v>29870.463348880003</v>
      </c>
      <c r="HB10" s="13">
        <v>30483.764823270001</v>
      </c>
      <c r="HC10" s="13">
        <v>31386.671528434548</v>
      </c>
      <c r="HD10" s="13">
        <v>31812.494534689999</v>
      </c>
      <c r="HE10" s="13">
        <v>33736.803540196612</v>
      </c>
      <c r="HF10" s="13">
        <v>41168.77370134517</v>
      </c>
      <c r="HG10" s="13">
        <v>30481.255357140002</v>
      </c>
      <c r="HH10" s="13">
        <v>36730.24335334736</v>
      </c>
      <c r="HI10" s="13">
        <v>41948.190614539999</v>
      </c>
      <c r="HJ10" s="13">
        <v>31567.7951732</v>
      </c>
      <c r="HK10" s="13">
        <v>32865.002208279999</v>
      </c>
      <c r="HL10" s="13">
        <v>33560.850663499994</v>
      </c>
      <c r="HM10" s="13">
        <v>33564.018211230003</v>
      </c>
      <c r="HN10" s="13">
        <v>34631.297277979997</v>
      </c>
      <c r="HO10" s="13">
        <v>33866.498238630003</v>
      </c>
      <c r="HP10" s="13">
        <v>33664.017581380002</v>
      </c>
      <c r="HQ10" s="13">
        <v>33119.212760599999</v>
      </c>
      <c r="HR10" s="13">
        <v>36998.131655280005</v>
      </c>
      <c r="HS10" s="13">
        <v>45848.739832550003</v>
      </c>
      <c r="HT10" s="13">
        <v>40750.941249989999</v>
      </c>
      <c r="HU10" s="13">
        <v>45653.595091759998</v>
      </c>
      <c r="HV10" s="13">
        <v>35572.123927890003</v>
      </c>
      <c r="HW10" s="13">
        <v>38277.638510589997</v>
      </c>
      <c r="HX10" s="13">
        <v>38782.015223609997</v>
      </c>
      <c r="HY10" s="13">
        <v>38944.495844950005</v>
      </c>
      <c r="HZ10" s="13">
        <v>40487.701258929992</v>
      </c>
      <c r="IA10" s="13">
        <v>39197.795203009999</v>
      </c>
      <c r="IB10" s="13">
        <v>39286.605886609992</v>
      </c>
      <c r="IC10" s="13">
        <v>43841.237741609999</v>
      </c>
      <c r="ID10" s="13">
        <v>52767.420028310007</v>
      </c>
      <c r="IE10" s="13">
        <v>39503.00772519</v>
      </c>
      <c r="IF10" s="55">
        <v>47529.790273770006</v>
      </c>
      <c r="IG10" s="55">
        <v>53681.444584999997</v>
      </c>
      <c r="IH10" s="55">
        <v>40269.600002870007</v>
      </c>
      <c r="II10" s="55">
        <v>41950.017273689999</v>
      </c>
      <c r="IJ10" s="13">
        <v>42095.145863919992</v>
      </c>
      <c r="IK10" s="13">
        <v>43125.183395169988</v>
      </c>
      <c r="IL10" s="13">
        <v>47574.425886409997</v>
      </c>
      <c r="IM10" s="13">
        <v>42622.919567450001</v>
      </c>
      <c r="IN10" s="13">
        <v>43154.212146910002</v>
      </c>
      <c r="IO10" s="266">
        <v>47185.81152488001</v>
      </c>
      <c r="IP10" s="266">
        <v>58258.196614599998</v>
      </c>
      <c r="IQ10" s="266">
        <v>43989.506563839997</v>
      </c>
      <c r="IR10" s="271">
        <v>48150.673608620004</v>
      </c>
      <c r="IS10" s="266">
        <v>58850.9499755</v>
      </c>
    </row>
    <row r="11" spans="1:253" ht="15.75" x14ac:dyDescent="0.2">
      <c r="A11" s="10" t="s">
        <v>5</v>
      </c>
      <c r="B11" s="14">
        <v>0</v>
      </c>
      <c r="C11" s="14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14">
        <v>0</v>
      </c>
      <c r="X11" s="14">
        <v>0</v>
      </c>
      <c r="Y11" s="14">
        <v>0</v>
      </c>
      <c r="Z11" s="14">
        <v>0</v>
      </c>
      <c r="AA11" s="14">
        <v>0</v>
      </c>
      <c r="AB11" s="14">
        <v>0</v>
      </c>
      <c r="AC11" s="14">
        <v>0</v>
      </c>
      <c r="AD11" s="14">
        <v>0</v>
      </c>
      <c r="AE11" s="14">
        <v>0</v>
      </c>
      <c r="AF11" s="14">
        <v>0</v>
      </c>
      <c r="AG11" s="14">
        <v>0</v>
      </c>
      <c r="AH11" s="14">
        <v>0</v>
      </c>
      <c r="AI11" s="14">
        <v>0</v>
      </c>
      <c r="AJ11" s="14">
        <v>0</v>
      </c>
      <c r="AK11" s="14">
        <v>0</v>
      </c>
      <c r="AL11" s="14">
        <v>0</v>
      </c>
      <c r="AM11" s="14">
        <v>0</v>
      </c>
      <c r="AN11" s="14">
        <v>0</v>
      </c>
      <c r="AO11" s="14">
        <v>0</v>
      </c>
      <c r="AP11" s="14">
        <v>0</v>
      </c>
      <c r="AQ11" s="14">
        <v>0</v>
      </c>
      <c r="AR11" s="14">
        <v>0</v>
      </c>
      <c r="AS11" s="14">
        <v>0</v>
      </c>
      <c r="AT11" s="14">
        <v>0</v>
      </c>
      <c r="AU11" s="14">
        <v>0</v>
      </c>
      <c r="AV11" s="14">
        <v>0</v>
      </c>
      <c r="AW11" s="14">
        <v>0</v>
      </c>
      <c r="AX11" s="14">
        <v>4294.3560057911645</v>
      </c>
      <c r="AY11" s="14">
        <v>4325.007671701439</v>
      </c>
      <c r="AZ11" s="14">
        <v>4446.5924636901909</v>
      </c>
      <c r="BA11" s="14">
        <v>4351.297625723023</v>
      </c>
      <c r="BB11" s="14">
        <v>4618.0735276911864</v>
      </c>
      <c r="BC11" s="14">
        <v>4696.8946758313587</v>
      </c>
      <c r="BD11" s="14">
        <v>4927.5261870127788</v>
      </c>
      <c r="BE11" s="14">
        <v>4906.8755790893892</v>
      </c>
      <c r="BF11" s="14">
        <v>4848.5856615642697</v>
      </c>
      <c r="BG11" s="14">
        <v>4852.9890945834659</v>
      </c>
      <c r="BH11" s="14">
        <v>5364.0588117508796</v>
      </c>
      <c r="BI11" s="14">
        <v>9094.9001897611124</v>
      </c>
      <c r="BJ11" s="14">
        <v>4964.7284202162964</v>
      </c>
      <c r="BK11" s="14">
        <v>5061.6209161849438</v>
      </c>
      <c r="BL11" s="14">
        <v>5103.1655272689613</v>
      </c>
      <c r="BM11" s="14">
        <v>5108.7235398121147</v>
      </c>
      <c r="BN11" s="14">
        <v>5267.7413300036942</v>
      </c>
      <c r="BO11" s="14">
        <v>5434.6269826437519</v>
      </c>
      <c r="BP11" s="14">
        <v>5725.6865591867763</v>
      </c>
      <c r="BQ11" s="14">
        <v>5748.5332203039789</v>
      </c>
      <c r="BR11" s="14">
        <v>5791.1542317185904</v>
      </c>
      <c r="BS11" s="14">
        <v>5846.8183766749544</v>
      </c>
      <c r="BT11" s="14">
        <v>6336.3086100873597</v>
      </c>
      <c r="BU11" s="14">
        <v>10595.924324366606</v>
      </c>
      <c r="BV11" s="14">
        <v>5831.7474354506548</v>
      </c>
      <c r="BW11" s="14">
        <v>5829.7505463586303</v>
      </c>
      <c r="BX11" s="14">
        <v>5877.0696203109264</v>
      </c>
      <c r="BY11" s="14">
        <v>5852.9608040107723</v>
      </c>
      <c r="BZ11" s="14">
        <v>6216.0801601948369</v>
      </c>
      <c r="CA11" s="14">
        <v>6538.9252456654067</v>
      </c>
      <c r="CB11" s="14">
        <v>7197.7494469279209</v>
      </c>
      <c r="CC11" s="14">
        <v>7354.8275318752767</v>
      </c>
      <c r="CD11" s="14">
        <v>7227.5690654980344</v>
      </c>
      <c r="CE11" s="14">
        <v>7275.6163891718061</v>
      </c>
      <c r="CF11" s="14">
        <v>7918.4422212073969</v>
      </c>
      <c r="CG11" s="14">
        <v>13454.126060639745</v>
      </c>
      <c r="CH11" s="14">
        <v>7200.5811251933956</v>
      </c>
      <c r="CI11" s="14">
        <v>7400.0112332677381</v>
      </c>
      <c r="CJ11" s="14">
        <v>7028.8574748088149</v>
      </c>
      <c r="CK11" s="14">
        <v>7576.3787895140404</v>
      </c>
      <c r="CL11" s="14">
        <v>7654.5316589795802</v>
      </c>
      <c r="CM11" s="14">
        <v>8098.5888395316206</v>
      </c>
      <c r="CN11" s="14">
        <v>8066.8651805913823</v>
      </c>
      <c r="CO11" s="14">
        <v>8266.5745298603069</v>
      </c>
      <c r="CP11" s="14">
        <v>8223.1113580837991</v>
      </c>
      <c r="CQ11" s="14">
        <v>8418.5013853611854</v>
      </c>
      <c r="CR11" s="14">
        <v>8238.0425387021241</v>
      </c>
      <c r="CS11" s="14">
        <v>16327.172739043066</v>
      </c>
      <c r="CT11" s="14">
        <v>8584.5871006537946</v>
      </c>
      <c r="CU11" s="14">
        <v>9133.5177960234123</v>
      </c>
      <c r="CV11" s="14">
        <v>8654.868054494289</v>
      </c>
      <c r="CW11" s="14">
        <v>8685.0339758920509</v>
      </c>
      <c r="CX11" s="14">
        <v>8522.1471245345638</v>
      </c>
      <c r="CY11" s="14">
        <v>9499.9109799018552</v>
      </c>
      <c r="CZ11" s="14">
        <v>9363.7633851590999</v>
      </c>
      <c r="DA11" s="14">
        <v>9368.6676513401599</v>
      </c>
      <c r="DB11" s="14">
        <v>9300.3463479926068</v>
      </c>
      <c r="DC11" s="14">
        <v>9623.3410130690736</v>
      </c>
      <c r="DD11" s="14">
        <v>9745.1300073164912</v>
      </c>
      <c r="DE11" s="14">
        <v>18208.855656567579</v>
      </c>
      <c r="DF11" s="14">
        <v>10605.529758204742</v>
      </c>
      <c r="DG11" s="14">
        <v>9565.0509353503676</v>
      </c>
      <c r="DH11" s="14">
        <v>9613.0197431215365</v>
      </c>
      <c r="DI11" s="14">
        <v>9524.8612633041248</v>
      </c>
      <c r="DJ11" s="14">
        <v>10326.432177427196</v>
      </c>
      <c r="DK11" s="14">
        <v>10275.453968023217</v>
      </c>
      <c r="DL11" s="14">
        <v>10579.128701615473</v>
      </c>
      <c r="DM11" s="14">
        <v>10458.342480830783</v>
      </c>
      <c r="DN11" s="14">
        <v>15270.840522832172</v>
      </c>
      <c r="DO11" s="14">
        <v>10756.008570770135</v>
      </c>
      <c r="DP11" s="14">
        <v>10657.596233374275</v>
      </c>
      <c r="DQ11" s="14">
        <v>15668.916270771608</v>
      </c>
      <c r="DR11" s="14">
        <v>10615.929718729045</v>
      </c>
      <c r="DS11" s="14">
        <v>10671.936689611241</v>
      </c>
      <c r="DT11" s="14">
        <v>12287.149882219612</v>
      </c>
      <c r="DU11" s="14">
        <v>10802.467626343492</v>
      </c>
      <c r="DV11" s="14">
        <v>11381.137504024746</v>
      </c>
      <c r="DW11" s="14">
        <v>11487.768088868195</v>
      </c>
      <c r="DX11" s="14">
        <v>11570.647042061275</v>
      </c>
      <c r="DY11" s="14">
        <v>11350.394181214593</v>
      </c>
      <c r="DZ11" s="14">
        <v>16509.794058731972</v>
      </c>
      <c r="EA11" s="14">
        <v>11576.113193810326</v>
      </c>
      <c r="EB11" s="14">
        <v>11419.242682633407</v>
      </c>
      <c r="EC11" s="14">
        <v>19042.441564196957</v>
      </c>
      <c r="ED11" s="14">
        <v>13084.903026057855</v>
      </c>
      <c r="EE11" s="14">
        <v>11217.952086274108</v>
      </c>
      <c r="EF11" s="14">
        <v>11808.655542721621</v>
      </c>
      <c r="EG11" s="14">
        <v>12342.207383317853</v>
      </c>
      <c r="EH11" s="14">
        <v>12329.497134906416</v>
      </c>
      <c r="EI11" s="14">
        <v>12659.27793820578</v>
      </c>
      <c r="EJ11" s="14">
        <v>12343.290826413489</v>
      </c>
      <c r="EK11" s="14">
        <v>13683.463703185909</v>
      </c>
      <c r="EL11" s="14">
        <v>16708.798387835242</v>
      </c>
      <c r="EM11" s="14">
        <v>12337.781936101488</v>
      </c>
      <c r="EN11" s="14">
        <v>14131.012547928942</v>
      </c>
      <c r="EO11" s="14">
        <v>17005.212026498062</v>
      </c>
      <c r="EP11" s="14">
        <v>14490.665841275471</v>
      </c>
      <c r="EQ11" s="14">
        <v>12269.46783518502</v>
      </c>
      <c r="ER11" s="14">
        <v>13517.796436694858</v>
      </c>
      <c r="ES11" s="14">
        <v>13445.91629973357</v>
      </c>
      <c r="ET11" s="14">
        <v>13379.622730356201</v>
      </c>
      <c r="EU11" s="14">
        <v>13644.484630812874</v>
      </c>
      <c r="EV11" s="14">
        <v>13613.795257498912</v>
      </c>
      <c r="EW11" s="14">
        <v>15176.836902651768</v>
      </c>
      <c r="EX11" s="14">
        <v>18170.360662831368</v>
      </c>
      <c r="EY11" s="14">
        <v>13843.586988043195</v>
      </c>
      <c r="EZ11" s="14">
        <v>15550.057134948431</v>
      </c>
      <c r="FA11" s="14">
        <v>18729.188572506595</v>
      </c>
      <c r="FB11" s="14">
        <v>13954.132621297658</v>
      </c>
      <c r="FC11" s="14">
        <v>14852.300479371537</v>
      </c>
      <c r="FD11" s="14">
        <v>17353.571666395157</v>
      </c>
      <c r="FE11" s="14">
        <v>15055.793798711138</v>
      </c>
      <c r="FF11" s="14">
        <v>14931.612978657353</v>
      </c>
      <c r="FG11" s="14">
        <v>15027.040082428364</v>
      </c>
      <c r="FH11" s="14">
        <v>15268.523937229384</v>
      </c>
      <c r="FI11" s="14">
        <v>17037.081100215775</v>
      </c>
      <c r="FJ11" s="14">
        <v>21272.544374394252</v>
      </c>
      <c r="FK11" s="14">
        <v>15457.085175319233</v>
      </c>
      <c r="FL11" s="14">
        <v>17312.350834863897</v>
      </c>
      <c r="FM11" s="14">
        <v>21247.444106718671</v>
      </c>
      <c r="FN11" s="14">
        <v>15694.800544861422</v>
      </c>
      <c r="FO11" s="14">
        <v>16496.47918430651</v>
      </c>
      <c r="FP11" s="14">
        <v>16507.578872404167</v>
      </c>
      <c r="FQ11" s="14">
        <v>18974.533393896822</v>
      </c>
      <c r="FR11" s="14">
        <v>16763.861640351155</v>
      </c>
      <c r="FS11" s="14">
        <v>16786.468633431494</v>
      </c>
      <c r="FT11" s="14">
        <v>17091.340056774359</v>
      </c>
      <c r="FU11" s="14">
        <v>18258.922490875251</v>
      </c>
      <c r="FV11" s="14">
        <v>23531.960007172231</v>
      </c>
      <c r="FW11" s="14">
        <v>17146.88813237624</v>
      </c>
      <c r="FX11" s="14">
        <v>18600.116009144895</v>
      </c>
      <c r="FY11" s="14">
        <v>24150.394569051066</v>
      </c>
      <c r="FZ11" s="14">
        <v>17435.824468196668</v>
      </c>
      <c r="GA11" s="14">
        <v>18542.676952265465</v>
      </c>
      <c r="GB11" s="14">
        <v>18591.164621496901</v>
      </c>
      <c r="GC11" s="14">
        <v>21024.866867787452</v>
      </c>
      <c r="GD11" s="14">
        <v>18900.65051344829</v>
      </c>
      <c r="GE11" s="14">
        <v>18894.362145100917</v>
      </c>
      <c r="GF11" s="14">
        <v>19272.878606385493</v>
      </c>
      <c r="GG11" s="14">
        <v>20404.78062240922</v>
      </c>
      <c r="GH11" s="14">
        <v>26146.368095148086</v>
      </c>
      <c r="GI11" s="14">
        <v>19557.375450251227</v>
      </c>
      <c r="GJ11" s="14">
        <v>20709.294141562936</v>
      </c>
      <c r="GK11" s="14">
        <v>25973.907653732604</v>
      </c>
      <c r="GL11" s="14">
        <v>21069.004393754192</v>
      </c>
      <c r="GM11" s="14">
        <v>19881.71505153205</v>
      </c>
      <c r="GN11" s="14">
        <v>21694.895006618121</v>
      </c>
      <c r="GO11" s="14">
        <v>23991.154443858308</v>
      </c>
      <c r="GP11" s="14">
        <v>21192.608969167475</v>
      </c>
      <c r="GQ11" s="14">
        <v>21110.597470365894</v>
      </c>
      <c r="GR11" s="14">
        <v>21510.948485880428</v>
      </c>
      <c r="GS11" s="14">
        <v>22729.777486636256</v>
      </c>
      <c r="GT11" s="14">
        <v>29382.984991488498</v>
      </c>
      <c r="GU11" s="14">
        <v>21834.306812857187</v>
      </c>
      <c r="GV11" s="14">
        <v>22806.597629434866</v>
      </c>
      <c r="GW11" s="14">
        <v>29444.027362297016</v>
      </c>
      <c r="GX11" s="14">
        <v>22506.738654744666</v>
      </c>
      <c r="GY11" s="14">
        <v>21983.598399654064</v>
      </c>
      <c r="GZ11" s="14">
        <v>22883.077622024899</v>
      </c>
      <c r="HA11" s="14">
        <v>23159.579449700152</v>
      </c>
      <c r="HB11" s="14">
        <v>23703.942913931503</v>
      </c>
      <c r="HC11" s="14">
        <v>23877.165807367561</v>
      </c>
      <c r="HD11" s="14">
        <v>24321.820273592821</v>
      </c>
      <c r="HE11" s="14">
        <v>25097.564046086547</v>
      </c>
      <c r="HF11" s="14">
        <v>32919.7473655129</v>
      </c>
      <c r="HG11" s="14">
        <v>23695.422025049236</v>
      </c>
      <c r="HH11" s="14">
        <v>27381.644946061944</v>
      </c>
      <c r="HI11" s="14">
        <v>33968.386812327619</v>
      </c>
      <c r="HJ11" s="14">
        <v>24363.615378471379</v>
      </c>
      <c r="HK11" s="14">
        <v>25446.534683039499</v>
      </c>
      <c r="HL11" s="14">
        <v>25996.907340197111</v>
      </c>
      <c r="HM11" s="14">
        <v>26017.875692236241</v>
      </c>
      <c r="HN11" s="14">
        <v>27096.836694269849</v>
      </c>
      <c r="HO11" s="14">
        <v>26254.597297972636</v>
      </c>
      <c r="HP11" s="14">
        <v>26088.895412416518</v>
      </c>
      <c r="HQ11" s="14">
        <v>25690.940360074783</v>
      </c>
      <c r="HR11" s="14">
        <v>27520.849212661436</v>
      </c>
      <c r="HS11" s="14">
        <v>36676.751130465134</v>
      </c>
      <c r="HT11" s="14">
        <v>30330.99054960881</v>
      </c>
      <c r="HU11" s="14">
        <v>36564.54079222049</v>
      </c>
      <c r="HV11" s="14">
        <v>27417.483044637658</v>
      </c>
      <c r="HW11" s="14">
        <v>29824.553885022811</v>
      </c>
      <c r="HX11" s="14">
        <v>30278.905112364417</v>
      </c>
      <c r="HY11" s="14">
        <v>30416.819907145687</v>
      </c>
      <c r="HZ11" s="14">
        <v>31844.282939996032</v>
      </c>
      <c r="IA11" s="14">
        <v>30646.061418908033</v>
      </c>
      <c r="IB11" s="14">
        <v>30718.501432597637</v>
      </c>
      <c r="IC11" s="14">
        <v>32962.377499675022</v>
      </c>
      <c r="ID11" s="14">
        <v>42439.41697152453</v>
      </c>
      <c r="IE11" s="14">
        <v>30921.771134385588</v>
      </c>
      <c r="IF11" s="49">
        <v>35789.987604411224</v>
      </c>
      <c r="IG11" s="214">
        <v>43300.831617956268</v>
      </c>
      <c r="IH11" s="49">
        <v>31385.400301193189</v>
      </c>
      <c r="II11" s="214">
        <v>32859.726011276543</v>
      </c>
      <c r="IJ11" s="14">
        <v>32970.470063835121</v>
      </c>
      <c r="IK11" s="14">
        <v>33870.552908389203</v>
      </c>
      <c r="IL11" s="14">
        <v>37437.810871795089</v>
      </c>
      <c r="IM11" s="14">
        <v>33434.034871405784</v>
      </c>
      <c r="IN11" s="14">
        <v>33900.769603018525</v>
      </c>
      <c r="IO11" s="214">
        <v>35588.16072101704</v>
      </c>
      <c r="IP11" s="214">
        <v>47056.046848080485</v>
      </c>
      <c r="IQ11" s="214">
        <v>34643.161197706788</v>
      </c>
      <c r="IR11" s="270">
        <v>36421.805688178392</v>
      </c>
      <c r="IS11" s="214">
        <v>47618.160193059994</v>
      </c>
    </row>
    <row r="12" spans="1:253" ht="15.75" x14ac:dyDescent="0.2">
      <c r="A12" s="10" t="s">
        <v>6</v>
      </c>
      <c r="B12" s="14">
        <v>0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4">
        <v>0</v>
      </c>
      <c r="AK12" s="14">
        <v>0</v>
      </c>
      <c r="AL12" s="14">
        <v>0</v>
      </c>
      <c r="AM12" s="14">
        <v>0</v>
      </c>
      <c r="AN12" s="14">
        <v>0</v>
      </c>
      <c r="AO12" s="14">
        <v>0</v>
      </c>
      <c r="AP12" s="14">
        <v>0</v>
      </c>
      <c r="AQ12" s="14">
        <v>0</v>
      </c>
      <c r="AR12" s="14">
        <v>0</v>
      </c>
      <c r="AS12" s="14">
        <v>0</v>
      </c>
      <c r="AT12" s="14">
        <v>0</v>
      </c>
      <c r="AU12" s="14">
        <v>0</v>
      </c>
      <c r="AV12" s="14">
        <v>0</v>
      </c>
      <c r="AW12" s="14">
        <v>0</v>
      </c>
      <c r="AX12" s="14">
        <v>965.6745869488368</v>
      </c>
      <c r="AY12" s="14">
        <v>976.78382586856333</v>
      </c>
      <c r="AZ12" s="14">
        <v>1001.4588893098071</v>
      </c>
      <c r="BA12" s="14">
        <v>1113.4589306869775</v>
      </c>
      <c r="BB12" s="14">
        <v>1179.9936197388142</v>
      </c>
      <c r="BC12" s="14">
        <v>1138.8494329986415</v>
      </c>
      <c r="BD12" s="14">
        <v>1193.059649107221</v>
      </c>
      <c r="BE12" s="14">
        <v>1185.624430780611</v>
      </c>
      <c r="BF12" s="14">
        <v>1170.561757785732</v>
      </c>
      <c r="BG12" s="14">
        <v>1173.7497858265306</v>
      </c>
      <c r="BH12" s="14">
        <v>1312.8099083291199</v>
      </c>
      <c r="BI12" s="14">
        <v>2188.9240856788856</v>
      </c>
      <c r="BJ12" s="14">
        <v>1193.1994223237034</v>
      </c>
      <c r="BK12" s="14">
        <v>1193.0342525350543</v>
      </c>
      <c r="BL12" s="14">
        <v>1213.4986097010387</v>
      </c>
      <c r="BM12" s="14">
        <v>1305.0814203978844</v>
      </c>
      <c r="BN12" s="14">
        <v>1340.8823397763063</v>
      </c>
      <c r="BO12" s="14">
        <v>1299.2516168862494</v>
      </c>
      <c r="BP12" s="14">
        <v>1365.8133287232231</v>
      </c>
      <c r="BQ12" s="14">
        <v>1368.6355085260202</v>
      </c>
      <c r="BR12" s="14">
        <v>1375.9867533114102</v>
      </c>
      <c r="BS12" s="14">
        <v>1383.1759969450468</v>
      </c>
      <c r="BT12" s="14">
        <v>1528.17493227264</v>
      </c>
      <c r="BU12" s="14">
        <v>2474.8927469033988</v>
      </c>
      <c r="BV12" s="14">
        <v>1372.2523478093481</v>
      </c>
      <c r="BW12" s="14">
        <v>1365.4092191313684</v>
      </c>
      <c r="BX12" s="14">
        <v>1371.9000811390733</v>
      </c>
      <c r="BY12" s="14">
        <v>1551.8336356592281</v>
      </c>
      <c r="BZ12" s="14">
        <v>1640.7297211451614</v>
      </c>
      <c r="CA12" s="14">
        <v>1524.0687710445927</v>
      </c>
      <c r="CB12" s="14">
        <v>1679.3516929620819</v>
      </c>
      <c r="CC12" s="14">
        <v>1714.9177392547226</v>
      </c>
      <c r="CD12" s="14">
        <v>1678.5796536419648</v>
      </c>
      <c r="CE12" s="14">
        <v>1690.5226735381984</v>
      </c>
      <c r="CF12" s="14">
        <v>1871.7307029126005</v>
      </c>
      <c r="CG12" s="14">
        <v>3098.6444790802525</v>
      </c>
      <c r="CH12" s="14">
        <v>1656.1766440866049</v>
      </c>
      <c r="CI12" s="14">
        <v>1690.08368076226</v>
      </c>
      <c r="CJ12" s="14">
        <v>1599.577945071188</v>
      </c>
      <c r="CK12" s="14">
        <v>1710.1579893959615</v>
      </c>
      <c r="CL12" s="14">
        <v>1764.3771946104207</v>
      </c>
      <c r="CM12" s="14">
        <v>1841.5320935983736</v>
      </c>
      <c r="CN12" s="14">
        <v>1853.2153936386176</v>
      </c>
      <c r="CO12" s="14">
        <v>1887.4139425696885</v>
      </c>
      <c r="CP12" s="14">
        <v>1854.5654751762013</v>
      </c>
      <c r="CQ12" s="14">
        <v>1895.5950069788123</v>
      </c>
      <c r="CR12" s="14">
        <v>1903.7750209378792</v>
      </c>
      <c r="CS12" s="14">
        <v>3595.0770311269389</v>
      </c>
      <c r="CT12" s="14">
        <v>1913.0213241262009</v>
      </c>
      <c r="CU12" s="14">
        <v>2035.7751247765846</v>
      </c>
      <c r="CV12" s="14">
        <v>1918.4151862157123</v>
      </c>
      <c r="CW12" s="14">
        <v>1926.5926133779521</v>
      </c>
      <c r="CX12" s="14">
        <v>2008.7852941254405</v>
      </c>
      <c r="CY12" s="14">
        <v>2235.9682494681474</v>
      </c>
      <c r="CZ12" s="14">
        <v>2197.5046132908974</v>
      </c>
      <c r="DA12" s="14">
        <v>2191.9935420898382</v>
      </c>
      <c r="DB12" s="14">
        <v>2160.934433887398</v>
      </c>
      <c r="DC12" s="14">
        <v>2213.059757490928</v>
      </c>
      <c r="DD12" s="14">
        <v>2326.2798361335135</v>
      </c>
      <c r="DE12" s="14">
        <v>4191.6304472224219</v>
      </c>
      <c r="DF12" s="14">
        <v>2442.2577181952583</v>
      </c>
      <c r="DG12" s="14">
        <v>2194.3512540096381</v>
      </c>
      <c r="DH12" s="14">
        <v>2193.294669378467</v>
      </c>
      <c r="DI12" s="14">
        <v>2365.7291716158779</v>
      </c>
      <c r="DJ12" s="14">
        <v>2558.3320622228021</v>
      </c>
      <c r="DK12" s="14">
        <v>2536.9294820267787</v>
      </c>
      <c r="DL12" s="14">
        <v>2592.7315697245285</v>
      </c>
      <c r="DM12" s="14">
        <v>2662.3855871192172</v>
      </c>
      <c r="DN12" s="14">
        <v>3715.6108945778251</v>
      </c>
      <c r="DO12" s="14">
        <v>2601.8162884198664</v>
      </c>
      <c r="DP12" s="14">
        <v>2643.6359628557275</v>
      </c>
      <c r="DQ12" s="14">
        <v>3777.0445691183977</v>
      </c>
      <c r="DR12" s="14">
        <v>2557.319260720953</v>
      </c>
      <c r="DS12" s="14">
        <v>2560.4007698287587</v>
      </c>
      <c r="DT12" s="14">
        <v>2938.2397814203887</v>
      </c>
      <c r="DU12" s="14">
        <v>2684.2056178965049</v>
      </c>
      <c r="DV12" s="14">
        <v>2806.1398800352563</v>
      </c>
      <c r="DW12" s="14">
        <v>2827.5141283518042</v>
      </c>
      <c r="DX12" s="14">
        <v>2837.2965772587231</v>
      </c>
      <c r="DY12" s="14">
        <v>2920.0012173754076</v>
      </c>
      <c r="DZ12" s="14">
        <v>4040.5567247680228</v>
      </c>
      <c r="EA12" s="14">
        <v>2830.1737957696769</v>
      </c>
      <c r="EB12" s="14">
        <v>2904.8274004865925</v>
      </c>
      <c r="EC12" s="14">
        <v>4671.7435552530405</v>
      </c>
      <c r="ED12" s="14">
        <v>3210.9448234821393</v>
      </c>
      <c r="EE12" s="14">
        <v>2736.8541426958927</v>
      </c>
      <c r="EF12" s="14">
        <v>2961.2229252883808</v>
      </c>
      <c r="EG12" s="14">
        <v>3086.5809241221468</v>
      </c>
      <c r="EH12" s="14">
        <v>3074.0139396035811</v>
      </c>
      <c r="EI12" s="14">
        <v>3146.7951828042223</v>
      </c>
      <c r="EJ12" s="14">
        <v>3064.2325895665126</v>
      </c>
      <c r="EK12" s="14">
        <v>3570.0724561540919</v>
      </c>
      <c r="EL12" s="14">
        <v>4137.7209011747473</v>
      </c>
      <c r="EM12" s="14">
        <v>3047.1240494085123</v>
      </c>
      <c r="EN12" s="14">
        <v>3652.9027478610551</v>
      </c>
      <c r="EO12" s="14">
        <v>4221.4952244019332</v>
      </c>
      <c r="EP12" s="14">
        <v>3878.8737865145258</v>
      </c>
      <c r="EQ12" s="14">
        <v>3486.938226784941</v>
      </c>
      <c r="ER12" s="14">
        <v>3822.4710842051418</v>
      </c>
      <c r="ES12" s="14">
        <v>3743.1850901864618</v>
      </c>
      <c r="ET12" s="14">
        <v>3760.9049012637502</v>
      </c>
      <c r="EU12" s="14">
        <v>3800.8119495270771</v>
      </c>
      <c r="EV12" s="14">
        <v>3767.0523431011366</v>
      </c>
      <c r="EW12" s="14">
        <v>4414.8767463782206</v>
      </c>
      <c r="EX12" s="14">
        <v>5093.4484599486404</v>
      </c>
      <c r="EY12" s="14">
        <v>3795.5379061668564</v>
      </c>
      <c r="EZ12" s="14">
        <v>4374.6691410015474</v>
      </c>
      <c r="FA12" s="14">
        <v>5105.8170924533624</v>
      </c>
      <c r="FB12" s="14">
        <v>3830.293125812384</v>
      </c>
      <c r="FC12" s="14">
        <v>4136.0985953984737</v>
      </c>
      <c r="FD12" s="14">
        <v>5255.7595711748818</v>
      </c>
      <c r="FE12" s="14">
        <v>4286.0753157988629</v>
      </c>
      <c r="FF12" s="14">
        <v>4239.6277037426753</v>
      </c>
      <c r="FG12" s="14">
        <v>4331.5713224715955</v>
      </c>
      <c r="FH12" s="14">
        <v>4141.5404380705759</v>
      </c>
      <c r="FI12" s="14">
        <v>5709.1526646942275</v>
      </c>
      <c r="FJ12" s="14">
        <v>5046.1314875357439</v>
      </c>
      <c r="FK12" s="14">
        <v>4279.1231107207477</v>
      </c>
      <c r="FL12" s="14">
        <v>5032.2065926160612</v>
      </c>
      <c r="FM12" s="14">
        <v>5801.493301081322</v>
      </c>
      <c r="FN12" s="14">
        <v>4442.8949275585774</v>
      </c>
      <c r="FO12" s="14">
        <v>4596.7524741034886</v>
      </c>
      <c r="FP12" s="14">
        <v>4648.123269185834</v>
      </c>
      <c r="FQ12" s="14">
        <v>5301.1161284631808</v>
      </c>
      <c r="FR12" s="14">
        <v>4695.7554222888448</v>
      </c>
      <c r="FS12" s="14">
        <v>4729.4464127985057</v>
      </c>
      <c r="FT12" s="14">
        <v>4749.5507475756112</v>
      </c>
      <c r="FU12" s="14">
        <v>6117.9934381547464</v>
      </c>
      <c r="FV12" s="14">
        <v>5611.8642003977684</v>
      </c>
      <c r="FW12" s="14">
        <v>4702.8863491937655</v>
      </c>
      <c r="FX12" s="14">
        <v>6175.5775646851052</v>
      </c>
      <c r="FY12" s="14">
        <v>5662.9150753189379</v>
      </c>
      <c r="FZ12" s="14">
        <v>5167.2930571333336</v>
      </c>
      <c r="GA12" s="14">
        <v>5403.088305034531</v>
      </c>
      <c r="GB12" s="14">
        <v>5394.7195137331009</v>
      </c>
      <c r="GC12" s="14">
        <v>6056.3765753525468</v>
      </c>
      <c r="GD12" s="14">
        <v>5493.3336439217101</v>
      </c>
      <c r="GE12" s="14">
        <v>5494.8036989890879</v>
      </c>
      <c r="GF12" s="14">
        <v>5592.0971254445076</v>
      </c>
      <c r="GG12" s="14">
        <v>7066.0030315207832</v>
      </c>
      <c r="GH12" s="14">
        <v>6585.3423054519153</v>
      </c>
      <c r="GI12" s="14">
        <v>5642.601143948772</v>
      </c>
      <c r="GJ12" s="14">
        <v>7149.7610330770631</v>
      </c>
      <c r="GK12" s="14">
        <v>6089.9379763473953</v>
      </c>
      <c r="GL12" s="14">
        <v>6517.8226795258106</v>
      </c>
      <c r="GM12" s="14">
        <v>5494.9326743579468</v>
      </c>
      <c r="GN12" s="14">
        <v>5992.5479809318795</v>
      </c>
      <c r="GO12" s="14">
        <v>7457.1630638316974</v>
      </c>
      <c r="GP12" s="14">
        <v>6188.3540033925256</v>
      </c>
      <c r="GQ12" s="14">
        <v>6149.9878669341088</v>
      </c>
      <c r="GR12" s="14">
        <v>6244.5181362595749</v>
      </c>
      <c r="GS12" s="14">
        <v>7884.7217077737423</v>
      </c>
      <c r="GT12" s="14">
        <v>7405.428181451347</v>
      </c>
      <c r="GU12" s="14">
        <v>6321.6810947928107</v>
      </c>
      <c r="GV12" s="14">
        <v>7851.365076025133</v>
      </c>
      <c r="GW12" s="14">
        <v>6845.9830342829828</v>
      </c>
      <c r="GX12" s="14">
        <v>6618.3461158353321</v>
      </c>
      <c r="GY12" s="14">
        <v>5915.0181686659389</v>
      </c>
      <c r="GZ12" s="14">
        <v>6675.8089499850994</v>
      </c>
      <c r="HA12" s="14">
        <v>6710.8838991798493</v>
      </c>
      <c r="HB12" s="14">
        <v>6779.8219093384969</v>
      </c>
      <c r="HC12" s="14">
        <v>7509.5057210669866</v>
      </c>
      <c r="HD12" s="14">
        <v>7490.6742610971778</v>
      </c>
      <c r="HE12" s="14">
        <v>8639.2394941100647</v>
      </c>
      <c r="HF12" s="14">
        <v>8249.0263358322718</v>
      </c>
      <c r="HG12" s="14">
        <v>6785.833332090765</v>
      </c>
      <c r="HH12" s="14">
        <v>9348.5984072854153</v>
      </c>
      <c r="HI12" s="14">
        <v>7979.8038022123801</v>
      </c>
      <c r="HJ12" s="14">
        <v>7204.1797947286213</v>
      </c>
      <c r="HK12" s="14">
        <v>7418.4675252405032</v>
      </c>
      <c r="HL12" s="14">
        <v>7563.9433233028858</v>
      </c>
      <c r="HM12" s="14">
        <v>7546.142518993759</v>
      </c>
      <c r="HN12" s="14">
        <v>7534.4606851379322</v>
      </c>
      <c r="HO12" s="14">
        <v>7611.9009406573678</v>
      </c>
      <c r="HP12" s="14">
        <v>7575.1221689634822</v>
      </c>
      <c r="HQ12" s="14">
        <v>7428.2724005252167</v>
      </c>
      <c r="HR12" s="14">
        <v>9477.2824426185653</v>
      </c>
      <c r="HS12" s="14">
        <v>9171.9887020848655</v>
      </c>
      <c r="HT12" s="14">
        <v>10419.950700381185</v>
      </c>
      <c r="HU12" s="14">
        <v>9089.0542995395099</v>
      </c>
      <c r="HV12" s="23">
        <v>8154.6408832523439</v>
      </c>
      <c r="HW12" s="23">
        <v>8453.0846255671859</v>
      </c>
      <c r="HX12" s="23">
        <v>8503.1101112455926</v>
      </c>
      <c r="HY12" s="23">
        <v>8527.6759378043134</v>
      </c>
      <c r="HZ12" s="23">
        <v>8643.4183189339656</v>
      </c>
      <c r="IA12" s="23">
        <v>8551.7337841019671</v>
      </c>
      <c r="IB12" s="23">
        <v>8568.1044540123603</v>
      </c>
      <c r="IC12" s="23">
        <v>10878.842609834979</v>
      </c>
      <c r="ID12" s="23">
        <v>10328.003056785465</v>
      </c>
      <c r="IE12" s="23">
        <v>8581.2365908044176</v>
      </c>
      <c r="IF12" s="49">
        <v>11739.802669358778</v>
      </c>
      <c r="IG12" s="214">
        <v>10380.612967043735</v>
      </c>
      <c r="IH12" s="49">
        <v>8884.1997016768146</v>
      </c>
      <c r="II12" s="214">
        <v>9090.2912624134515</v>
      </c>
      <c r="IJ12" s="14">
        <v>9124.6758000848786</v>
      </c>
      <c r="IK12" s="14">
        <v>9254.6304867807976</v>
      </c>
      <c r="IL12" s="14">
        <v>10136.615014614918</v>
      </c>
      <c r="IM12" s="14">
        <v>9188.8846960442188</v>
      </c>
      <c r="IN12" s="14">
        <v>9253.4425438914786</v>
      </c>
      <c r="IO12" s="214">
        <v>11597.650803862953</v>
      </c>
      <c r="IP12" s="214">
        <v>11202.149766519513</v>
      </c>
      <c r="IQ12" s="214">
        <v>9346.3453661332042</v>
      </c>
      <c r="IR12" s="272">
        <v>11728.867920441613</v>
      </c>
      <c r="IS12" s="214">
        <v>11232.789782439997</v>
      </c>
    </row>
    <row r="13" spans="1:253" x14ac:dyDescent="0.2">
      <c r="IS13" s="214"/>
    </row>
    <row r="14" spans="1:253" ht="15" x14ac:dyDescent="0.2">
      <c r="A14" t="s">
        <v>8</v>
      </c>
      <c r="IS14" s="324"/>
    </row>
    <row r="15" spans="1:253" x14ac:dyDescent="0.2">
      <c r="A15" t="s">
        <v>13</v>
      </c>
      <c r="M15" s="5">
        <f>SUM(B4:M4)</f>
        <v>44260.756999999991</v>
      </c>
      <c r="Y15" s="5">
        <f>SUM(N4:Y4)</f>
        <v>46283.80232114</v>
      </c>
      <c r="AK15" s="5">
        <f>SUM(Z4:AK4)</f>
        <v>49065.283592859989</v>
      </c>
      <c r="AW15" s="5">
        <f>SUM(AL4:AW4)</f>
        <v>55715.133753156995</v>
      </c>
      <c r="BI15" s="5">
        <f>SUM(AX4:BI4)</f>
        <v>62491.889835380003</v>
      </c>
      <c r="BU15" s="5">
        <f>SUM(BJ4:BU4)</f>
        <v>71027.67979532</v>
      </c>
      <c r="CG15" s="5">
        <f>SUM(BV4:CG4)</f>
        <v>80730.149979530004</v>
      </c>
      <c r="CS15" s="5">
        <f>SUM(CH4:CS4)</f>
        <v>93765.383506040002</v>
      </c>
      <c r="DE15" s="5">
        <f>SUM(CT4:DE4)</f>
        <v>108434.09671762999</v>
      </c>
      <c r="DQ15" s="5">
        <f>SUM(DF4:DQ4)</f>
        <v>123520.195509763</v>
      </c>
      <c r="EC15" s="5">
        <f>SUM(DR4:EC4)</f>
        <v>140411.78773148998</v>
      </c>
      <c r="EO15" s="5">
        <f>SUM(ED4:EO4)</f>
        <v>163355.27175905</v>
      </c>
      <c r="FA15" s="5">
        <f>SUM(EP4:FA4)</f>
        <v>182008.44418101999</v>
      </c>
      <c r="FM15" s="5">
        <f>SUM(FB4:FM4)</f>
        <v>211968.37845691925</v>
      </c>
      <c r="FY15" s="5">
        <f>SUM(FN4:FY4)</f>
        <v>245891.94119519994</v>
      </c>
      <c r="GK15" s="5">
        <f>SUM(FZ4:GK4)</f>
        <v>275764.68871471449</v>
      </c>
      <c r="GW15" s="5">
        <f>SUM(GL4:GW4)</f>
        <v>307146.98513934255</v>
      </c>
      <c r="HI15" s="5">
        <f>SUM(GX4:HI4)</f>
        <v>337503.13284484006</v>
      </c>
      <c r="HU15" s="5">
        <f>SUM(HJ4:HU4)</f>
        <v>350272.00390151003</v>
      </c>
      <c r="IC15" s="5">
        <f>SUM(HR4:IC4)</f>
        <v>354813.1540074501</v>
      </c>
      <c r="ID15" s="5">
        <f t="shared" ref="ID15:IG15" si="0">SUM(HS4:ID4)</f>
        <v>355196.62388610002</v>
      </c>
      <c r="IE15" s="5">
        <f t="shared" si="0"/>
        <v>357413.04843160009</v>
      </c>
      <c r="IF15" s="5">
        <f t="shared" si="0"/>
        <v>360023.24516989005</v>
      </c>
      <c r="IG15" s="5">
        <f t="shared" si="0"/>
        <v>358137.31862770999</v>
      </c>
      <c r="IH15" s="5">
        <f t="shared" ref="IH15" si="1">SUM(HW4:IH4)</f>
        <v>357923.46580002992</v>
      </c>
      <c r="II15" s="5">
        <f t="shared" ref="II15" si="2">SUM(HX4:II4)</f>
        <v>358310.71196662995</v>
      </c>
      <c r="IJ15" s="5">
        <f t="shared" ref="IJ15" si="3">SUM(HY4:IJ4)</f>
        <v>358790.71068196994</v>
      </c>
      <c r="IK15" s="5">
        <f t="shared" ref="IK15" si="4">SUM(HZ4:IK4)</f>
        <v>359491.56490072998</v>
      </c>
      <c r="IL15" s="5">
        <f t="shared" ref="IL15" si="5">SUM(IA4:IL4)</f>
        <v>360792.61080692004</v>
      </c>
      <c r="IM15" s="5">
        <f t="shared" ref="IM15:IS15" si="6">SUM(IB4:IM4)</f>
        <v>362087.62765953003</v>
      </c>
      <c r="IN15" s="5">
        <f t="shared" si="6"/>
        <v>364256.48939307005</v>
      </c>
      <c r="IO15" s="5">
        <f t="shared" si="6"/>
        <v>366026.94557479001</v>
      </c>
      <c r="IP15" s="5">
        <f t="shared" si="6"/>
        <v>368456.53003061999</v>
      </c>
      <c r="IQ15" s="5">
        <f t="shared" si="6"/>
        <v>370385.59200129</v>
      </c>
      <c r="IR15" s="5">
        <f t="shared" si="6"/>
        <v>372426.96365494002</v>
      </c>
      <c r="IS15" s="5">
        <f t="shared" si="6"/>
        <v>374784.82703852002</v>
      </c>
    </row>
    <row r="16" spans="1:253" x14ac:dyDescent="0.2">
      <c r="A16" t="s">
        <v>14</v>
      </c>
      <c r="M16" s="5">
        <f>SUM(B10:M10)</f>
        <v>47050.464152651351</v>
      </c>
      <c r="Y16" s="5">
        <f>SUM(N10:Y10)</f>
        <v>53375.650473096161</v>
      </c>
      <c r="AK16" s="5">
        <f>SUM(Z10:AK10)</f>
        <v>58540.022972999992</v>
      </c>
      <c r="AW16" s="5">
        <f>SUM(AL10:AW10)</f>
        <v>65787.079641690012</v>
      </c>
      <c r="BI16" s="5">
        <f>SUM(AX10:BI10)</f>
        <v>75328.106397249998</v>
      </c>
      <c r="BU16" s="5">
        <f>SUM(BJ10:BU10)</f>
        <v>88026.658966770017</v>
      </c>
      <c r="CG16" s="5">
        <f>SUM(BV10:CG10)</f>
        <v>107134.80524463</v>
      </c>
      <c r="CS16" s="5">
        <f>SUM(CH10:CS10)</f>
        <v>125750.76427088999</v>
      </c>
      <c r="DE16" s="5">
        <f>SUM(CT10:DE10)</f>
        <v>146010.12951515001</v>
      </c>
      <c r="DQ16" s="5">
        <f>SUM(DF10:DQ10)</f>
        <v>165585.29985489001</v>
      </c>
      <c r="EC16" s="5">
        <f>SUM(DR10:EC10)</f>
        <v>185293.44094160997</v>
      </c>
      <c r="EO16" s="5">
        <f>SUM(ED10:EO10)</f>
        <v>199562.01244600999</v>
      </c>
      <c r="FA16" s="5">
        <f>SUM(EP10:FA10)</f>
        <v>224876.36602006992</v>
      </c>
      <c r="FM16" s="5">
        <f>SUM(FB10:FM10)</f>
        <v>254858.55438471999</v>
      </c>
      <c r="FY16" s="5">
        <f>SUM(FN10:FY10)</f>
        <v>281438.21954436996</v>
      </c>
      <c r="GK16" s="5">
        <f>SUM(FZ10:GK10)</f>
        <v>316589.50754773995</v>
      </c>
      <c r="GW16" s="5">
        <f>SUM(GL10:GW10)</f>
        <v>357003.12360344979</v>
      </c>
      <c r="HI16" s="5">
        <f>SUM(GX10:HI10)</f>
        <v>394201.2487127537</v>
      </c>
      <c r="HU16" s="5">
        <f>SUM(HJ10:HU10)</f>
        <v>436090.09994438</v>
      </c>
      <c r="IC16" s="5">
        <f>SUM(HR10:IC10)</f>
        <v>483641.02142677997</v>
      </c>
      <c r="ID16" s="5">
        <f t="shared" ref="ID16:IG16" si="7">SUM(HS10:ID10)</f>
        <v>499410.30979980994</v>
      </c>
      <c r="IE16" s="5">
        <f t="shared" si="7"/>
        <v>493064.57769244991</v>
      </c>
      <c r="IF16" s="5">
        <f t="shared" si="7"/>
        <v>499843.42671622999</v>
      </c>
      <c r="IG16" s="5">
        <f t="shared" si="7"/>
        <v>507871.27620946994</v>
      </c>
      <c r="IH16" s="5">
        <f t="shared" ref="IH16" si="8">SUM(HW10:IH10)</f>
        <v>512568.75228444999</v>
      </c>
      <c r="II16" s="5">
        <f t="shared" ref="II16" si="9">SUM(HX10:II10)</f>
        <v>516241.13104755001</v>
      </c>
      <c r="IJ16" s="5">
        <f t="shared" ref="IJ16" si="10">SUM(HY10:IJ10)</f>
        <v>519554.26168786001</v>
      </c>
      <c r="IK16" s="5">
        <f t="shared" ref="IK16" si="11">SUM(HZ10:IK10)</f>
        <v>523734.94923808001</v>
      </c>
      <c r="IL16" s="5">
        <f t="shared" ref="IL16:IS16" si="12">SUM(IA10:IL10)</f>
        <v>530821.67386555998</v>
      </c>
      <c r="IM16" s="5">
        <f t="shared" si="12"/>
        <v>534246.79822999996</v>
      </c>
      <c r="IN16" s="5">
        <f t="shared" si="12"/>
        <v>538114.40449029999</v>
      </c>
      <c r="IO16" s="5">
        <f t="shared" si="12"/>
        <v>541458.97827357007</v>
      </c>
      <c r="IP16" s="5">
        <f t="shared" si="12"/>
        <v>546949.75485986006</v>
      </c>
      <c r="IQ16" s="5">
        <f t="shared" si="12"/>
        <v>551436.25369851</v>
      </c>
      <c r="IR16" s="5">
        <f t="shared" si="12"/>
        <v>552057.13703335996</v>
      </c>
      <c r="IS16" s="5">
        <f t="shared" si="12"/>
        <v>557226.64242386003</v>
      </c>
    </row>
    <row r="17" spans="1:253" x14ac:dyDescent="0.2">
      <c r="A17" t="s">
        <v>9</v>
      </c>
      <c r="BU17" s="5">
        <f>SUM(BJ5:BU5)</f>
        <v>68725.728346470016</v>
      </c>
      <c r="CG17" s="5">
        <f>SUM(BV5:CG5)</f>
        <v>77833.662077494431</v>
      </c>
      <c r="CS17" s="5">
        <f>SUM(CH5:CS5)</f>
        <v>90606.76203425492</v>
      </c>
      <c r="DE17" s="5">
        <f>SUM(CT5:DE5)</f>
        <v>105086.40407190916</v>
      </c>
      <c r="DQ17" s="5">
        <f>SUM(DF5:DQ5)</f>
        <v>119715.06874380306</v>
      </c>
      <c r="EC17" s="5">
        <f>SUM(DR5:EC5)</f>
        <v>136166.4784194103</v>
      </c>
      <c r="EO17" s="5">
        <f>SUM(ED5:EO5)</f>
        <v>158382.77681693007</v>
      </c>
      <c r="FA17" s="5">
        <f>SUM(EP5:FA5)</f>
        <v>177444.32450114001</v>
      </c>
      <c r="FM17" s="5">
        <f>SUM(FB5:FM5)</f>
        <v>207153.95381910927</v>
      </c>
      <c r="FY17" s="5">
        <f>SUM(FN5:FY5)</f>
        <v>240535.90641879995</v>
      </c>
      <c r="GK17" s="5">
        <f>SUM(FZ5:GK5)</f>
        <v>270001.57501843444</v>
      </c>
      <c r="GW17" s="5">
        <f>SUM(GL5:GW5)</f>
        <v>300990.94631691254</v>
      </c>
      <c r="HI17" s="5">
        <f>SUM(GX5:HI5)</f>
        <v>330832.97129041003</v>
      </c>
      <c r="HU17" s="5">
        <f>SUM(HJ5:HU5)</f>
        <v>343190.74348663009</v>
      </c>
      <c r="IC17" s="5">
        <f>SUM(HR5:IC5)</f>
        <v>347084.92453634011</v>
      </c>
      <c r="ID17" s="5">
        <f t="shared" ref="ID17:IG17" si="13">SUM(HS5:ID5)</f>
        <v>347394.75193509005</v>
      </c>
      <c r="IE17" s="5">
        <f t="shared" si="13"/>
        <v>349553.84356704005</v>
      </c>
      <c r="IF17" s="5">
        <f t="shared" si="13"/>
        <v>352155.09213181998</v>
      </c>
      <c r="IG17" s="5">
        <f t="shared" si="13"/>
        <v>350227.59829622001</v>
      </c>
      <c r="IH17" s="5">
        <f t="shared" ref="IH17:IH18" si="14">SUM(HW5:IH5)</f>
        <v>349980.82998081995</v>
      </c>
      <c r="II17" s="5">
        <f t="shared" ref="II17:II18" si="15">SUM(HX5:II5)</f>
        <v>350380.91304464993</v>
      </c>
      <c r="IJ17" s="5">
        <f t="shared" ref="IJ17:IJ18" si="16">SUM(HY5:IJ5)</f>
        <v>350843.38824972993</v>
      </c>
      <c r="IK17" s="5">
        <f t="shared" ref="IK17:IK18" si="17">SUM(HZ5:IK5)</f>
        <v>351524.10909748997</v>
      </c>
      <c r="IL17" s="5">
        <f t="shared" ref="IL17:IS18" si="18">SUM(IA5:IL5)</f>
        <v>352775.46183962002</v>
      </c>
      <c r="IM17" s="5">
        <f t="shared" si="18"/>
        <v>353886.43248334003</v>
      </c>
      <c r="IN17" s="5">
        <f t="shared" si="18"/>
        <v>355904.93150767998</v>
      </c>
      <c r="IO17" s="5">
        <f t="shared" si="18"/>
        <v>357474.29504264996</v>
      </c>
      <c r="IP17" s="5">
        <f t="shared" si="18"/>
        <v>359707.63675792993</v>
      </c>
      <c r="IQ17" s="5">
        <f t="shared" si="18"/>
        <v>361479.05391202</v>
      </c>
      <c r="IR17" s="5">
        <f t="shared" si="18"/>
        <v>363337.94250478997</v>
      </c>
      <c r="IS17" s="5">
        <f t="shared" si="18"/>
        <v>365484.81942096003</v>
      </c>
    </row>
    <row r="18" spans="1:253" x14ac:dyDescent="0.2">
      <c r="A18" t="s">
        <v>10</v>
      </c>
      <c r="BU18" s="5">
        <f>SUM(BJ6:BU6)</f>
        <v>2301.9514488499999</v>
      </c>
      <c r="CG18" s="5">
        <f>SUM(BV6:CG6)</f>
        <v>2896.487902035572</v>
      </c>
      <c r="CS18" s="5">
        <f>SUM(CH6:CS6)</f>
        <v>3158.6214717850744</v>
      </c>
      <c r="DE18" s="5">
        <f>SUM(CT6:DE6)</f>
        <v>3347.6926457208351</v>
      </c>
      <c r="DQ18" s="5">
        <f>SUM(DF6:DQ6)</f>
        <v>3805.1267659599239</v>
      </c>
      <c r="EC18" s="5">
        <f>SUM(DR6:EC6)</f>
        <v>4245.3093120797075</v>
      </c>
      <c r="EO18" s="5">
        <f>SUM(ED6:EO6)</f>
        <v>4972.4949421199544</v>
      </c>
      <c r="FA18" s="5">
        <f>SUM(EP6:FA6)</f>
        <v>4564.1196798800083</v>
      </c>
      <c r="FM18" s="5">
        <f>SUM(FB6:FM6)</f>
        <v>4814.4246378099951</v>
      </c>
      <c r="FY18" s="5">
        <f>SUM(FN6:FY6)</f>
        <v>5356.0347763999998</v>
      </c>
      <c r="GK18" s="5">
        <f>SUM(FZ6:GK6)</f>
        <v>5763.113696280001</v>
      </c>
      <c r="GW18" s="5">
        <f>SUM(GL6:GW6)</f>
        <v>6156.0388224299995</v>
      </c>
      <c r="HI18" s="5">
        <f>SUM(GX6:HI6)</f>
        <v>6670.1615544300003</v>
      </c>
      <c r="HU18" s="5">
        <f>SUM(HJ6:HU6)</f>
        <v>7081.260414880001</v>
      </c>
      <c r="IC18" s="5">
        <f>SUM(HR6:IC6)</f>
        <v>7728.2295101700001</v>
      </c>
      <c r="ID18" s="5">
        <f t="shared" ref="ID18:IG18" si="19">SUM(HS6:ID6)</f>
        <v>7801.8719900699998</v>
      </c>
      <c r="IE18" s="5">
        <f t="shared" si="19"/>
        <v>7859.2049036200006</v>
      </c>
      <c r="IF18" s="5">
        <f t="shared" si="19"/>
        <v>7868.1530771300004</v>
      </c>
      <c r="IG18" s="5">
        <f t="shared" si="19"/>
        <v>7909.7203705500006</v>
      </c>
      <c r="IH18" s="5">
        <f t="shared" si="14"/>
        <v>7942.6358582699995</v>
      </c>
      <c r="II18" s="5">
        <f t="shared" si="15"/>
        <v>7929.79896104</v>
      </c>
      <c r="IJ18" s="5">
        <f t="shared" si="16"/>
        <v>7947.3224322400001</v>
      </c>
      <c r="IK18" s="5">
        <f t="shared" si="17"/>
        <v>7967.45580324</v>
      </c>
      <c r="IL18" s="5">
        <f t="shared" si="18"/>
        <v>8017.1489672999996</v>
      </c>
      <c r="IM18" s="5">
        <f t="shared" si="18"/>
        <v>8201.19517619</v>
      </c>
      <c r="IN18" s="5">
        <f t="shared" si="18"/>
        <v>8351.5578853900006</v>
      </c>
      <c r="IO18" s="5">
        <f t="shared" si="18"/>
        <v>8552.65053214</v>
      </c>
      <c r="IP18" s="5">
        <f t="shared" si="18"/>
        <v>8748.8932726899984</v>
      </c>
      <c r="IQ18" s="5">
        <f t="shared" si="18"/>
        <v>8906.5380892699995</v>
      </c>
      <c r="IR18" s="5">
        <f t="shared" si="18"/>
        <v>9089.021150149998</v>
      </c>
      <c r="IS18" s="5">
        <f t="shared" si="18"/>
        <v>9300.0076175599988</v>
      </c>
    </row>
    <row r="19" spans="1:253" x14ac:dyDescent="0.2">
      <c r="A19" t="s">
        <v>11</v>
      </c>
      <c r="BU19" s="5">
        <f>SUM(BJ11:BU11)</f>
        <v>70985.032038468024</v>
      </c>
      <c r="CG19" s="5">
        <f>SUM(BV11:CG11)</f>
        <v>86574.864527311409</v>
      </c>
      <c r="CS19" s="5">
        <f>SUM(CH11:CS11)</f>
        <v>102499.21685293705</v>
      </c>
      <c r="DE19" s="5">
        <f>SUM(CT11:DE11)</f>
        <v>118690.169092945</v>
      </c>
      <c r="DQ19" s="5">
        <f>SUM(DF11:DQ11)</f>
        <v>133301.18062562565</v>
      </c>
      <c r="EC19" s="5">
        <f>SUM(DR11:EC11)</f>
        <v>148715.02223244487</v>
      </c>
      <c r="EO19" s="5">
        <f>SUM(ED11:EO11)</f>
        <v>159652.05253944674</v>
      </c>
      <c r="FA19" s="5">
        <f>SUM(EP11:FA11)</f>
        <v>175831.77929253827</v>
      </c>
      <c r="FM19" s="5">
        <f>SUM(FB11:FM11)</f>
        <v>198769.48115560241</v>
      </c>
      <c r="FY19" s="5">
        <f>SUM(FN11:FY11)</f>
        <v>220003.3435346456</v>
      </c>
      <c r="GK19" s="5">
        <f>SUM(FZ11:GK11)</f>
        <v>245454.15013778527</v>
      </c>
      <c r="GW19" s="5">
        <f>SUM(GL11:GW11)</f>
        <v>276648.61810389027</v>
      </c>
      <c r="HI19" s="5">
        <f>SUM(GX11:HI11)</f>
        <v>305498.68831605389</v>
      </c>
      <c r="HU19" s="5">
        <f>SUM(HJ11:HU11)</f>
        <v>338049.33454363392</v>
      </c>
      <c r="IC19" s="5">
        <f>SUM(HR11:IC11)</f>
        <v>375202.11692530313</v>
      </c>
      <c r="ID19" s="5">
        <f t="shared" ref="ID19:IG19" si="20">SUM(HS11:ID11)</f>
        <v>390120.68468416628</v>
      </c>
      <c r="IE19" s="5">
        <f t="shared" si="20"/>
        <v>384365.70468808681</v>
      </c>
      <c r="IF19" s="5">
        <f t="shared" si="20"/>
        <v>389824.70174288913</v>
      </c>
      <c r="IG19" s="5">
        <f t="shared" si="20"/>
        <v>396560.9925686249</v>
      </c>
      <c r="IH19" s="5">
        <f t="shared" ref="IH19:IH20" si="21">SUM(HW11:IH11)</f>
        <v>400528.90982518042</v>
      </c>
      <c r="II19" s="5">
        <f t="shared" ref="II19:II20" si="22">SUM(HX11:II11)</f>
        <v>403564.0819514342</v>
      </c>
      <c r="IJ19" s="5">
        <f t="shared" ref="IJ19:IJ20" si="23">SUM(HY11:IJ11)</f>
        <v>406255.64690290485</v>
      </c>
      <c r="IK19" s="5">
        <f t="shared" ref="IK19:IK20" si="24">SUM(HZ11:IK11)</f>
        <v>409709.37990414834</v>
      </c>
      <c r="IL19" s="5">
        <f t="shared" ref="IL19:IS20" si="25">SUM(IA11:IL11)</f>
        <v>415302.90783594747</v>
      </c>
      <c r="IM19" s="5">
        <f t="shared" si="25"/>
        <v>418090.88128844521</v>
      </c>
      <c r="IN19" s="5">
        <f t="shared" si="25"/>
        <v>421273.1494588661</v>
      </c>
      <c r="IO19" s="5">
        <f t="shared" si="25"/>
        <v>423898.93268020818</v>
      </c>
      <c r="IP19" s="5">
        <f t="shared" si="25"/>
        <v>428515.56255676411</v>
      </c>
      <c r="IQ19" s="5">
        <f t="shared" si="25"/>
        <v>432236.95262008521</v>
      </c>
      <c r="IR19" s="5">
        <f t="shared" si="25"/>
        <v>432868.77070385241</v>
      </c>
      <c r="IS19" s="5">
        <f t="shared" si="25"/>
        <v>437186.09927895613</v>
      </c>
    </row>
    <row r="20" spans="1:253" x14ac:dyDescent="0.2">
      <c r="A20" t="s">
        <v>12</v>
      </c>
      <c r="BU20" s="5">
        <f>SUM(BJ12:BU12)</f>
        <v>17041.626928301976</v>
      </c>
      <c r="CG20" s="5">
        <f>SUM(BV12:CG12)</f>
        <v>20559.940717318594</v>
      </c>
      <c r="CS20" s="5">
        <f>SUM(CH12:CS12)</f>
        <v>23251.547417952948</v>
      </c>
      <c r="DE20" s="5">
        <f>SUM(CT12:DE12)</f>
        <v>27319.960422205033</v>
      </c>
      <c r="DQ20" s="5">
        <f>SUM(DF12:DQ12)</f>
        <v>32284.119229264383</v>
      </c>
      <c r="EC20" s="5">
        <f>SUM(DR12:EC12)</f>
        <v>36578.418709165126</v>
      </c>
      <c r="EO20" s="5">
        <f>SUM(ED12:EO12)</f>
        <v>39909.959906563221</v>
      </c>
      <c r="FA20" s="5">
        <f>SUM(EP12:FA12)</f>
        <v>49044.586727531663</v>
      </c>
      <c r="FM20" s="5">
        <f>SUM(FB12:FM12)</f>
        <v>56089.073229117552</v>
      </c>
      <c r="FY20" s="5">
        <f>SUM(FN12:FY12)</f>
        <v>61434.876009724358</v>
      </c>
      <c r="GK20" s="5">
        <f>SUM(FZ12:GK12)</f>
        <v>71135.35740995474</v>
      </c>
      <c r="GW20" s="5">
        <f>SUM(GL12:GW12)</f>
        <v>80354.505499559556</v>
      </c>
      <c r="HI20" s="5">
        <f>SUM(GX12:HI12)</f>
        <v>88702.560396699773</v>
      </c>
      <c r="HU20" s="5">
        <f>SUM(HJ12:HU12)</f>
        <v>98040.765502173905</v>
      </c>
      <c r="IC20" s="5">
        <f>SUM(HR12:IC12)</f>
        <v>108438.88686937683</v>
      </c>
      <c r="ID20" s="5">
        <f t="shared" ref="ID20:IG20" si="26">SUM(HS12:ID12)</f>
        <v>109289.60748354372</v>
      </c>
      <c r="IE20" s="5">
        <f t="shared" si="26"/>
        <v>108698.85537226328</v>
      </c>
      <c r="IF20" s="5">
        <f t="shared" si="26"/>
        <v>110018.70734124088</v>
      </c>
      <c r="IG20" s="5">
        <f t="shared" si="26"/>
        <v>111310.26600874511</v>
      </c>
      <c r="IH20" s="5">
        <f t="shared" si="21"/>
        <v>112039.82482716958</v>
      </c>
      <c r="II20" s="5">
        <f t="shared" si="22"/>
        <v>112677.03146401585</v>
      </c>
      <c r="IJ20" s="5">
        <f t="shared" si="23"/>
        <v>113298.59715285513</v>
      </c>
      <c r="IK20" s="5">
        <f t="shared" si="24"/>
        <v>114025.5517018316</v>
      </c>
      <c r="IL20" s="5">
        <f t="shared" si="25"/>
        <v>115518.74839751255</v>
      </c>
      <c r="IM20" s="5">
        <f t="shared" si="25"/>
        <v>116155.89930945481</v>
      </c>
      <c r="IN20" s="5">
        <f t="shared" si="25"/>
        <v>116841.23739933391</v>
      </c>
      <c r="IO20" s="5">
        <f t="shared" si="25"/>
        <v>117560.04559336189</v>
      </c>
      <c r="IP20" s="5">
        <f t="shared" si="25"/>
        <v>118434.19230309594</v>
      </c>
      <c r="IQ20" s="5">
        <f t="shared" si="25"/>
        <v>119199.30107842473</v>
      </c>
      <c r="IR20" s="5">
        <f t="shared" si="25"/>
        <v>119188.36632950758</v>
      </c>
      <c r="IS20" s="5">
        <f t="shared" si="25"/>
        <v>120040.54314490382</v>
      </c>
    </row>
    <row r="22" spans="1:253" s="23" customFormat="1" x14ac:dyDescent="0.2"/>
    <row r="23" spans="1:253" s="47" customFormat="1" ht="15.75" x14ac:dyDescent="0.2">
      <c r="A23" s="62" t="s">
        <v>699</v>
      </c>
      <c r="B23" s="51">
        <v>0</v>
      </c>
      <c r="C23" s="51">
        <v>0</v>
      </c>
      <c r="D23" s="51">
        <v>0</v>
      </c>
      <c r="E23" s="51">
        <v>0</v>
      </c>
      <c r="F23" s="51">
        <v>0</v>
      </c>
      <c r="G23" s="51">
        <v>0</v>
      </c>
      <c r="H23" s="51">
        <v>0</v>
      </c>
      <c r="I23" s="51">
        <v>0</v>
      </c>
      <c r="J23" s="51">
        <v>0</v>
      </c>
      <c r="K23" s="51">
        <v>0</v>
      </c>
      <c r="L23" s="51">
        <v>0</v>
      </c>
      <c r="M23" s="51">
        <v>0</v>
      </c>
      <c r="N23" s="51">
        <v>0</v>
      </c>
      <c r="O23" s="51">
        <v>0</v>
      </c>
      <c r="P23" s="51">
        <v>0</v>
      </c>
      <c r="Q23" s="51">
        <v>0</v>
      </c>
      <c r="R23" s="51">
        <v>0</v>
      </c>
      <c r="S23" s="51">
        <v>0</v>
      </c>
      <c r="T23" s="51">
        <v>0</v>
      </c>
      <c r="U23" s="51">
        <v>0</v>
      </c>
      <c r="V23" s="51">
        <v>0</v>
      </c>
      <c r="W23" s="51">
        <v>0</v>
      </c>
      <c r="X23" s="51">
        <v>0</v>
      </c>
      <c r="Y23" s="51">
        <v>0</v>
      </c>
      <c r="Z23" s="51">
        <v>0</v>
      </c>
      <c r="AA23" s="51">
        <v>0</v>
      </c>
      <c r="AB23" s="51">
        <v>0</v>
      </c>
      <c r="AC23" s="51">
        <v>0</v>
      </c>
      <c r="AD23" s="51">
        <v>0</v>
      </c>
      <c r="AE23" s="51">
        <v>0</v>
      </c>
      <c r="AF23" s="51">
        <v>0</v>
      </c>
      <c r="AG23" s="51">
        <v>0</v>
      </c>
      <c r="AH23" s="51">
        <v>0</v>
      </c>
      <c r="AI23" s="51">
        <v>0</v>
      </c>
      <c r="AJ23" s="51">
        <v>0</v>
      </c>
      <c r="AK23" s="51">
        <v>0</v>
      </c>
      <c r="AL23" s="51">
        <v>0</v>
      </c>
      <c r="AM23" s="51">
        <v>0</v>
      </c>
      <c r="AN23" s="51">
        <v>0</v>
      </c>
      <c r="AO23" s="51">
        <v>0</v>
      </c>
      <c r="AP23" s="51">
        <v>0</v>
      </c>
      <c r="AQ23" s="51">
        <v>0</v>
      </c>
      <c r="AR23" s="51">
        <v>0</v>
      </c>
      <c r="AS23" s="51">
        <v>0</v>
      </c>
      <c r="AT23" s="51">
        <v>0</v>
      </c>
      <c r="AU23" s="51">
        <v>0</v>
      </c>
      <c r="AV23" s="51">
        <v>0</v>
      </c>
      <c r="AW23" s="51">
        <v>0</v>
      </c>
      <c r="AX23" s="51">
        <v>0</v>
      </c>
      <c r="AY23" s="51">
        <v>0</v>
      </c>
      <c r="AZ23" s="51">
        <v>0</v>
      </c>
      <c r="BA23" s="51">
        <v>0</v>
      </c>
      <c r="BB23" s="51">
        <v>0</v>
      </c>
      <c r="BC23" s="51">
        <v>0</v>
      </c>
      <c r="BD23" s="51">
        <v>0</v>
      </c>
      <c r="BE23" s="51">
        <v>0</v>
      </c>
      <c r="BF23" s="51">
        <v>0</v>
      </c>
      <c r="BG23" s="51">
        <v>0</v>
      </c>
      <c r="BH23" s="51">
        <v>0</v>
      </c>
      <c r="BI23" s="51">
        <v>0</v>
      </c>
      <c r="BJ23" s="51">
        <v>0</v>
      </c>
      <c r="BK23" s="51">
        <v>0</v>
      </c>
      <c r="BL23" s="51">
        <v>0</v>
      </c>
      <c r="BM23" s="51">
        <v>0</v>
      </c>
      <c r="BN23" s="51">
        <v>0</v>
      </c>
      <c r="BO23" s="51">
        <v>0</v>
      </c>
      <c r="BP23" s="51">
        <v>0</v>
      </c>
      <c r="BQ23" s="51">
        <v>0</v>
      </c>
      <c r="BR23" s="51">
        <v>0</v>
      </c>
      <c r="BS23" s="51">
        <v>0</v>
      </c>
      <c r="BT23" s="51">
        <v>0</v>
      </c>
      <c r="BU23" s="51">
        <v>0</v>
      </c>
      <c r="BV23" s="51">
        <v>260.46137837999999</v>
      </c>
      <c r="BW23" s="51">
        <v>315.80801711000004</v>
      </c>
      <c r="BX23" s="51">
        <v>328.78911238000001</v>
      </c>
      <c r="BY23" s="51">
        <v>337.50213114000002</v>
      </c>
      <c r="BZ23" s="51">
        <v>393.01786304000001</v>
      </c>
      <c r="CA23" s="51">
        <v>397.92808340999994</v>
      </c>
      <c r="CB23" s="51">
        <v>400.72076806999996</v>
      </c>
      <c r="CC23" s="51">
        <v>400.70039370999996</v>
      </c>
      <c r="CD23" s="51">
        <v>405.72479847</v>
      </c>
      <c r="CE23" s="51">
        <v>408.53354881000001</v>
      </c>
      <c r="CF23" s="51">
        <v>409.2309444</v>
      </c>
      <c r="CG23" s="51">
        <v>389.57509735000002</v>
      </c>
      <c r="CH23" s="51">
        <v>493.50137244999996</v>
      </c>
      <c r="CI23" s="51">
        <v>601.05912357</v>
      </c>
      <c r="CJ23" s="51">
        <v>531.04296282000007</v>
      </c>
      <c r="CK23" s="51">
        <v>592.48201353000002</v>
      </c>
      <c r="CL23" s="51">
        <v>601.8251296599999</v>
      </c>
      <c r="CM23" s="51">
        <v>652.78910614999995</v>
      </c>
      <c r="CN23" s="51">
        <v>659.99058312</v>
      </c>
      <c r="CO23" s="51">
        <v>667.77048603000003</v>
      </c>
      <c r="CP23" s="51">
        <v>673.36202575999994</v>
      </c>
      <c r="CQ23" s="51">
        <v>679.77216466999994</v>
      </c>
      <c r="CR23" s="51">
        <v>686.49552281000001</v>
      </c>
      <c r="CS23" s="51">
        <v>661.89664354000001</v>
      </c>
      <c r="CT23" s="51">
        <v>617.54523608</v>
      </c>
      <c r="CU23" s="51">
        <v>692.10941214000002</v>
      </c>
      <c r="CV23" s="51">
        <v>702.59818157999996</v>
      </c>
      <c r="CW23" s="51">
        <v>703.78891925999994</v>
      </c>
      <c r="CX23" s="51">
        <v>712.15076114999988</v>
      </c>
      <c r="CY23" s="51">
        <v>819.58238013999994</v>
      </c>
      <c r="CZ23" s="51">
        <v>821.68484244000001</v>
      </c>
      <c r="DA23" s="51">
        <v>826.58876264000003</v>
      </c>
      <c r="DB23" s="51">
        <v>830.30898561000004</v>
      </c>
      <c r="DC23" s="51">
        <v>837.45235183000011</v>
      </c>
      <c r="DD23" s="51">
        <v>840.92914934999999</v>
      </c>
      <c r="DE23" s="51">
        <v>848.32783298999993</v>
      </c>
      <c r="DF23" s="51">
        <v>850.88027006000004</v>
      </c>
      <c r="DG23" s="51">
        <v>852.50578139000004</v>
      </c>
      <c r="DH23" s="51">
        <v>862.16885425999999</v>
      </c>
      <c r="DI23" s="51">
        <v>868.59053328000005</v>
      </c>
      <c r="DJ23" s="51">
        <v>1010.18647925</v>
      </c>
      <c r="DK23" s="51">
        <v>1014.9784420899999</v>
      </c>
      <c r="DL23" s="51">
        <v>1021.87053096</v>
      </c>
      <c r="DM23" s="51">
        <v>1028.3857023300002</v>
      </c>
      <c r="DN23" s="51">
        <v>1026.9001802800001</v>
      </c>
      <c r="DO23" s="51">
        <v>1030.0753518500001</v>
      </c>
      <c r="DP23" s="51">
        <v>1035.14821067</v>
      </c>
      <c r="DQ23" s="51">
        <v>1037.1604851</v>
      </c>
      <c r="DR23" s="51">
        <v>1052.7813851999999</v>
      </c>
      <c r="DS23" s="51">
        <v>1046.2599104799999</v>
      </c>
      <c r="DT23" s="51">
        <v>1049.5182444500001</v>
      </c>
      <c r="DU23" s="51">
        <v>1057.2931464999999</v>
      </c>
      <c r="DV23" s="51">
        <v>1149.8182745899999</v>
      </c>
      <c r="DW23" s="51">
        <v>1152.7171745000001</v>
      </c>
      <c r="DX23" s="51">
        <v>1159.0561727700001</v>
      </c>
      <c r="DY23" s="51">
        <v>1164.0187132799999</v>
      </c>
      <c r="DZ23" s="51">
        <v>1169.67651168</v>
      </c>
      <c r="EA23" s="51">
        <v>1182.1655856</v>
      </c>
      <c r="EB23" s="51">
        <v>1184.2700481300001</v>
      </c>
      <c r="EC23" s="51">
        <v>1824.41708683</v>
      </c>
      <c r="ED23" s="51">
        <v>1194.3022996</v>
      </c>
      <c r="EE23" s="51">
        <v>1201.02627768</v>
      </c>
      <c r="EF23" s="51">
        <v>1267.6267153199999</v>
      </c>
      <c r="EG23" s="51">
        <v>1331.1201310900001</v>
      </c>
      <c r="EH23" s="51">
        <v>1334.0362653300001</v>
      </c>
      <c r="EI23" s="51">
        <v>1498.90343031</v>
      </c>
      <c r="EJ23" s="51">
        <v>1344.6777985800002</v>
      </c>
      <c r="EK23" s="51">
        <v>1351.80129678</v>
      </c>
      <c r="EL23" s="51">
        <v>1366.8333773300001</v>
      </c>
      <c r="EM23" s="51">
        <v>1375.42573928</v>
      </c>
      <c r="EN23" s="51">
        <v>1378.3546075900001</v>
      </c>
      <c r="EO23" s="51">
        <v>1392.0880481700001</v>
      </c>
      <c r="EP23" s="51">
        <v>1386.46379047</v>
      </c>
      <c r="EQ23" s="51">
        <v>1467.8462925900001</v>
      </c>
      <c r="ER23" s="51">
        <v>1615.5232497400002</v>
      </c>
      <c r="ES23" s="51">
        <v>1581.21934177</v>
      </c>
      <c r="ET23" s="51">
        <v>1586.68440867</v>
      </c>
      <c r="EU23" s="51">
        <v>1598.2965908699998</v>
      </c>
      <c r="EV23" s="51">
        <v>1593.2333756200001</v>
      </c>
      <c r="EW23" s="51">
        <v>1601.73785997</v>
      </c>
      <c r="EX23" s="51">
        <v>1610.92222887</v>
      </c>
      <c r="EY23" s="51">
        <v>1628.5441372299999</v>
      </c>
      <c r="EZ23" s="51">
        <v>1633.9492366899999</v>
      </c>
      <c r="FA23" s="51">
        <v>1641.5743883499999</v>
      </c>
      <c r="FB23" s="51">
        <v>1592.1023771099999</v>
      </c>
      <c r="FC23" s="51">
        <v>1981.01023968</v>
      </c>
      <c r="FD23" s="51">
        <v>1885.48890841</v>
      </c>
      <c r="FE23" s="51">
        <v>1864.8901280299999</v>
      </c>
      <c r="FF23" s="51">
        <v>1844.1994317499998</v>
      </c>
      <c r="FG23" s="51">
        <v>1874.24799947</v>
      </c>
      <c r="FH23" s="51">
        <v>1916.1555398200001</v>
      </c>
      <c r="FI23" s="51">
        <v>1889.3926645299998</v>
      </c>
      <c r="FJ23" s="51">
        <v>1891.7664604000001</v>
      </c>
      <c r="FK23" s="51">
        <v>1910.10692632</v>
      </c>
      <c r="FL23" s="51">
        <v>1921.7477367000001</v>
      </c>
      <c r="FM23" s="51">
        <v>1931.3908765900001</v>
      </c>
      <c r="FN23" s="51">
        <v>1989.3956481399998</v>
      </c>
      <c r="FO23" s="51">
        <v>2052.1103390600001</v>
      </c>
      <c r="FP23" s="51">
        <v>2072.1104972100002</v>
      </c>
      <c r="FQ23" s="51">
        <v>2128.4331634399996</v>
      </c>
      <c r="FR23" s="51">
        <v>2094.7100728300002</v>
      </c>
      <c r="FS23" s="51">
        <v>2112.5442408100002</v>
      </c>
      <c r="FT23" s="51">
        <v>2119.1489292299998</v>
      </c>
      <c r="FU23" s="51">
        <v>2118.4989194700001</v>
      </c>
      <c r="FV23" s="51">
        <v>2128.1972170099998</v>
      </c>
      <c r="FW23" s="51">
        <v>2139.4368233200003</v>
      </c>
      <c r="FX23" s="51">
        <v>2141.6266722800001</v>
      </c>
      <c r="FY23" s="51">
        <v>2139.68391896</v>
      </c>
      <c r="FZ23" s="51">
        <v>2314.6057393599999</v>
      </c>
      <c r="GA23" s="51">
        <v>2451.3972167800002</v>
      </c>
      <c r="GB23" s="51">
        <v>2466.1726135499998</v>
      </c>
      <c r="GC23" s="51">
        <v>2506.6887765700003</v>
      </c>
      <c r="GD23" s="51">
        <v>2488.3900614700001</v>
      </c>
      <c r="GE23" s="51">
        <v>2491.7213284200002</v>
      </c>
      <c r="GF23" s="51">
        <v>2511.3617933699998</v>
      </c>
      <c r="GG23" s="51">
        <v>2502.44288775</v>
      </c>
      <c r="GH23" s="51">
        <v>2517.1608682999999</v>
      </c>
      <c r="GI23" s="51">
        <v>2537.9460348900002</v>
      </c>
      <c r="GJ23" s="51">
        <v>2547.6226140900003</v>
      </c>
      <c r="GK23" s="51">
        <v>2207.8083453099998</v>
      </c>
      <c r="GL23" s="51">
        <v>2994.0213118899997</v>
      </c>
      <c r="GM23" s="51">
        <v>2770.63661026</v>
      </c>
      <c r="GN23" s="51">
        <v>2479.3241603500001</v>
      </c>
      <c r="GO23" s="51">
        <v>3174.0238719200001</v>
      </c>
      <c r="GP23" s="51">
        <v>2825.9007636900001</v>
      </c>
      <c r="GQ23" s="51">
        <v>2830.7768365000002</v>
      </c>
      <c r="GR23" s="51">
        <v>2856.09255248</v>
      </c>
      <c r="GS23" s="51">
        <v>2848.6076409000002</v>
      </c>
      <c r="GT23" s="51">
        <v>2842.0121563500002</v>
      </c>
      <c r="GU23" s="51">
        <v>2945.0504249400001</v>
      </c>
      <c r="GV23" s="51">
        <v>2845.5398792400001</v>
      </c>
      <c r="GW23" s="51">
        <v>2531.57670143</v>
      </c>
      <c r="GX23" s="51">
        <v>3101.4211210600001</v>
      </c>
      <c r="GY23" s="51">
        <v>2717.0201849099999</v>
      </c>
      <c r="GZ23" s="51">
        <v>3129.79727086</v>
      </c>
      <c r="HA23" s="51">
        <v>3143.7845754699997</v>
      </c>
      <c r="HB23" s="51">
        <v>3194.19499636</v>
      </c>
      <c r="HC23" s="51">
        <v>3550.6457914500002</v>
      </c>
      <c r="HD23" s="51">
        <v>3572.2847698199998</v>
      </c>
      <c r="HE23" s="51">
        <v>3221.7511697699997</v>
      </c>
      <c r="HF23" s="51">
        <v>3228.9018506100001</v>
      </c>
      <c r="HG23" s="51">
        <v>3153.4333998899997</v>
      </c>
      <c r="HH23" s="51">
        <v>3281.6982714300002</v>
      </c>
      <c r="HI23" s="51">
        <v>3262.8311633899998</v>
      </c>
      <c r="HJ23" s="51">
        <v>3436.0230743400002</v>
      </c>
      <c r="HK23" s="51">
        <v>3503.64467096</v>
      </c>
      <c r="HL23" s="51">
        <v>3547.7635100699999</v>
      </c>
      <c r="HM23" s="51">
        <v>3565.3174854700001</v>
      </c>
      <c r="HN23" s="51">
        <v>3561.7672754099999</v>
      </c>
      <c r="HO23" s="51">
        <v>3592.7517291700001</v>
      </c>
      <c r="HP23" s="51">
        <v>3561.1499066000001</v>
      </c>
      <c r="HQ23" s="51">
        <v>3510.4280447699998</v>
      </c>
      <c r="HR23" s="51">
        <v>3499.9684389200002</v>
      </c>
      <c r="HS23" s="51">
        <v>3584.2520196400001</v>
      </c>
      <c r="HT23" s="51">
        <v>3652.6829169500002</v>
      </c>
      <c r="HU23" s="51">
        <v>3522.6107697399998</v>
      </c>
      <c r="HV23" s="51">
        <v>3884.0844185999999</v>
      </c>
      <c r="HW23" s="51">
        <v>4018.6714343899998</v>
      </c>
      <c r="HX23" s="51">
        <v>4054.0466174500002</v>
      </c>
      <c r="HY23" s="51">
        <v>4085.0274655600001</v>
      </c>
      <c r="HZ23" s="51">
        <v>4136.85890604</v>
      </c>
      <c r="IA23" s="51">
        <v>4101.2434084200004</v>
      </c>
      <c r="IB23" s="51">
        <v>4117.9358990000001</v>
      </c>
      <c r="IC23" s="51">
        <v>4088.3821859</v>
      </c>
      <c r="ID23" s="51">
        <v>4128.9362729300001</v>
      </c>
      <c r="IE23" s="51">
        <v>4154.5889612800001</v>
      </c>
      <c r="IF23" s="51">
        <v>4190.3541861599997</v>
      </c>
      <c r="IG23" s="214">
        <v>4029.9542527799999</v>
      </c>
      <c r="IH23" s="47">
        <v>4286.5294106700003</v>
      </c>
      <c r="II23" s="47">
        <v>4406.5461476099999</v>
      </c>
      <c r="IJ23" s="47">
        <v>4421.6031526400002</v>
      </c>
      <c r="IK23" s="214">
        <v>4490.4709149399996</v>
      </c>
      <c r="IL23" s="214">
        <v>4614.9018861599998</v>
      </c>
      <c r="IM23" s="214">
        <v>4484.6976397799999</v>
      </c>
      <c r="IN23" s="214">
        <v>4526.6953573700002</v>
      </c>
      <c r="IO23" s="51">
        <v>4493.2045962499997</v>
      </c>
      <c r="IP23" s="51">
        <v>4546.8254865099998</v>
      </c>
      <c r="IQ23" s="51">
        <v>4565.7407014600003</v>
      </c>
      <c r="IR23" s="51">
        <v>4405.1000000000004</v>
      </c>
      <c r="IS23" s="51">
        <v>4186.3675932299993</v>
      </c>
    </row>
    <row r="24" spans="1:253" s="23" customFormat="1" x14ac:dyDescent="0.2">
      <c r="A24" s="63" t="s">
        <v>8</v>
      </c>
      <c r="M24" s="5">
        <f>SUM(B23:M23)</f>
        <v>0</v>
      </c>
      <c r="Y24" s="5">
        <f>SUM(N23:Y23)</f>
        <v>0</v>
      </c>
      <c r="AK24" s="5">
        <f>SUM(Z23:AK23)</f>
        <v>0</v>
      </c>
      <c r="AW24" s="5">
        <f>SUM(AL23:AW23)</f>
        <v>0</v>
      </c>
      <c r="BI24" s="5">
        <f>SUM(AX23:BI23)</f>
        <v>0</v>
      </c>
      <c r="BU24" s="5">
        <f>SUM(BJ23:BU23)</f>
        <v>0</v>
      </c>
      <c r="CG24" s="5">
        <f>SUM(BV23:CG23)</f>
        <v>4447.9921362699997</v>
      </c>
      <c r="CS24" s="5">
        <f>SUM(CH23:CS23)</f>
        <v>7501.9871341099988</v>
      </c>
      <c r="DE24" s="5">
        <f>SUM(CT23:DE23)</f>
        <v>9253.0668152100006</v>
      </c>
      <c r="DQ24" s="5">
        <f>SUM(DF23:DQ23)</f>
        <v>11638.85082152</v>
      </c>
      <c r="EC24" s="5">
        <f>SUM(DR23:EC23)</f>
        <v>14191.99225401</v>
      </c>
      <c r="EO24" s="5">
        <f>SUM(ED23:EO23)</f>
        <v>16036.195987059999</v>
      </c>
      <c r="FA24" s="5">
        <f>SUM(EP23:FA23)</f>
        <v>18945.99490084</v>
      </c>
      <c r="FM24" s="5">
        <f>SUM(FB23:FM23)</f>
        <v>22502.499288809999</v>
      </c>
      <c r="FY24" s="5">
        <f>SUM(FN23:FY23)</f>
        <v>25235.89644176</v>
      </c>
      <c r="GK24" s="5">
        <f>SUM(FZ23:GK23)</f>
        <v>29543.318279860003</v>
      </c>
      <c r="GW24" s="5">
        <f>SUM(GL23:GW23)</f>
        <v>33943.562909950007</v>
      </c>
      <c r="HI24" s="5">
        <f>SUM(GX23:HI23)</f>
        <v>38557.764565019999</v>
      </c>
      <c r="HU24" s="5">
        <f>SUM(HJ23:HU23)</f>
        <v>42538.359842039994</v>
      </c>
      <c r="IC24" s="5">
        <f>SUM(HR23:IC23)</f>
        <v>46745.76448061</v>
      </c>
      <c r="ID24" s="5">
        <f t="shared" ref="ID24:IF24" si="27">SUM(HS23:ID23)</f>
        <v>47374.73231462</v>
      </c>
      <c r="IE24" s="5">
        <f t="shared" si="27"/>
        <v>47945.069256260002</v>
      </c>
      <c r="IF24" s="5">
        <f t="shared" si="27"/>
        <v>48482.740525469999</v>
      </c>
      <c r="IG24" s="5">
        <f>SUM(HV23:IG23)</f>
        <v>48990.084008509999</v>
      </c>
      <c r="IH24" s="5">
        <f t="shared" ref="IH24:IJ24" si="28">SUM(HW23:IH23)</f>
        <v>49392.529000580005</v>
      </c>
      <c r="II24" s="5">
        <f t="shared" si="28"/>
        <v>49780.403713800006</v>
      </c>
      <c r="IJ24" s="5">
        <f t="shared" si="28"/>
        <v>50147.960248990013</v>
      </c>
      <c r="IK24" s="5">
        <f t="shared" ref="IK24" si="29">SUM(HZ23:IK23)</f>
        <v>50553.403698370006</v>
      </c>
      <c r="IL24" s="5">
        <f t="shared" ref="IL24:IS24" si="30">SUM(IA23:IL23)</f>
        <v>51031.446678489992</v>
      </c>
      <c r="IM24" s="5">
        <f t="shared" si="30"/>
        <v>51414.900909850003</v>
      </c>
      <c r="IN24" s="5">
        <f t="shared" si="30"/>
        <v>51823.66036822</v>
      </c>
      <c r="IO24" s="5">
        <f t="shared" si="30"/>
        <v>52228.482778569996</v>
      </c>
      <c r="IP24" s="5">
        <f t="shared" si="30"/>
        <v>52646.371992150001</v>
      </c>
      <c r="IQ24" s="5">
        <f t="shared" si="30"/>
        <v>53057.52373233001</v>
      </c>
      <c r="IR24" s="5">
        <f t="shared" si="30"/>
        <v>53272.269546169999</v>
      </c>
      <c r="IS24" s="5">
        <f t="shared" si="30"/>
        <v>53428.682886620009</v>
      </c>
    </row>
    <row r="25" spans="1:253" s="23" customFormat="1" x14ac:dyDescent="0.2">
      <c r="A25" s="63"/>
      <c r="M25" s="5"/>
      <c r="Y25" s="5"/>
      <c r="AK25" s="5"/>
      <c r="AW25" s="5"/>
      <c r="BI25" s="5"/>
      <c r="BU25" s="5"/>
      <c r="CG25" s="5"/>
      <c r="CS25" s="5"/>
      <c r="DE25" s="5"/>
      <c r="DQ25" s="5"/>
      <c r="EC25" s="5"/>
      <c r="EO25" s="5"/>
      <c r="FA25" s="5"/>
      <c r="FM25" s="5"/>
      <c r="FY25" s="5"/>
      <c r="GK25" s="5"/>
      <c r="GW25" s="5"/>
      <c r="HI25" s="5"/>
      <c r="HU25" s="5"/>
      <c r="IC25" s="5"/>
      <c r="ID25" s="5"/>
      <c r="IE25" s="5"/>
      <c r="IF25" s="5"/>
      <c r="IG25" s="5"/>
      <c r="IS25" s="326"/>
    </row>
    <row r="26" spans="1:253" s="47" customFormat="1" ht="16.5" thickBot="1" x14ac:dyDescent="0.25">
      <c r="A26" s="211" t="s">
        <v>785</v>
      </c>
      <c r="B26" s="55">
        <v>10766.91392631867</v>
      </c>
      <c r="C26" s="55">
        <v>9016.4201755406684</v>
      </c>
      <c r="D26" s="55">
        <v>9673.7177167620011</v>
      </c>
      <c r="E26" s="55">
        <v>9699.8646020546676</v>
      </c>
      <c r="F26" s="55">
        <v>10113.926298586666</v>
      </c>
      <c r="G26" s="55">
        <v>10033.533632059665</v>
      </c>
      <c r="H26" s="55">
        <v>11525.296553852666</v>
      </c>
      <c r="I26" s="55">
        <v>9909.3463359196649</v>
      </c>
      <c r="J26" s="55">
        <v>11509.888777394664</v>
      </c>
      <c r="K26" s="55">
        <v>12272.174456840668</v>
      </c>
      <c r="L26" s="55">
        <v>10506.398046447332</v>
      </c>
      <c r="M26" s="55">
        <v>17940.521000168017</v>
      </c>
      <c r="N26" s="55">
        <v>12127.415992185999</v>
      </c>
      <c r="O26" s="55">
        <v>11087.962590508665</v>
      </c>
      <c r="P26" s="55">
        <v>12759.737111187997</v>
      </c>
      <c r="Q26" s="55">
        <v>11333.650259773334</v>
      </c>
      <c r="R26" s="55">
        <v>11171.627827625998</v>
      </c>
      <c r="S26" s="55">
        <v>12516.830770461333</v>
      </c>
      <c r="T26" s="55">
        <v>11768.507666836</v>
      </c>
      <c r="U26" s="55">
        <v>12266.096681956669</v>
      </c>
      <c r="V26" s="55">
        <v>11879.783278766667</v>
      </c>
      <c r="W26" s="55">
        <v>12581.948138188998</v>
      </c>
      <c r="X26" s="55">
        <v>13616.528904022894</v>
      </c>
      <c r="Y26" s="55">
        <v>15672.789319866937</v>
      </c>
      <c r="Z26" s="55">
        <v>11372.023646649999</v>
      </c>
      <c r="AA26" s="55">
        <v>11837.489084559998</v>
      </c>
      <c r="AB26" s="55">
        <v>12300.182967340001</v>
      </c>
      <c r="AC26" s="55">
        <v>11186.268056700001</v>
      </c>
      <c r="AD26" s="55">
        <v>12321.132857020002</v>
      </c>
      <c r="AE26" s="55">
        <v>11915.988427760001</v>
      </c>
      <c r="AF26" s="55">
        <v>13726.296475999998</v>
      </c>
      <c r="AG26" s="55">
        <v>12647.173739710002</v>
      </c>
      <c r="AH26" s="55">
        <v>12283.652672149999</v>
      </c>
      <c r="AI26" s="55">
        <v>13292.62563099</v>
      </c>
      <c r="AJ26" s="55">
        <v>13719.173345580002</v>
      </c>
      <c r="AK26" s="55">
        <v>22077.802495880002</v>
      </c>
      <c r="AL26" s="55">
        <v>13763.63223309</v>
      </c>
      <c r="AM26" s="55">
        <v>12616.188148900001</v>
      </c>
      <c r="AN26" s="55">
        <v>12858.240203790001</v>
      </c>
      <c r="AO26" s="55">
        <v>11899.724383470002</v>
      </c>
      <c r="AP26" s="55">
        <v>13094.661690170004</v>
      </c>
      <c r="AQ26" s="55">
        <v>13862.985746890001</v>
      </c>
      <c r="AR26" s="55">
        <v>15202.447794080001</v>
      </c>
      <c r="AS26" s="55">
        <v>14609.099750500001</v>
      </c>
      <c r="AT26" s="55">
        <v>14298.014360159999</v>
      </c>
      <c r="AU26" s="55">
        <v>16001.728179400003</v>
      </c>
      <c r="AV26" s="55">
        <v>15245.268404569999</v>
      </c>
      <c r="AW26" s="55">
        <v>23920.07161341</v>
      </c>
      <c r="AX26" s="55">
        <v>15831.961648190001</v>
      </c>
      <c r="AY26" s="55">
        <v>14209.590149889998</v>
      </c>
      <c r="AZ26" s="55">
        <v>14871.14794519</v>
      </c>
      <c r="BA26" s="55">
        <v>14565.547378309999</v>
      </c>
      <c r="BB26" s="55">
        <v>15783.050157579999</v>
      </c>
      <c r="BC26" s="55">
        <v>15753.036321360003</v>
      </c>
      <c r="BD26" s="55">
        <v>17416.602357239997</v>
      </c>
      <c r="BE26" s="55">
        <v>16701.738883530001</v>
      </c>
      <c r="BF26" s="55">
        <v>15921.288306770004</v>
      </c>
      <c r="BG26" s="55">
        <v>17726.140116717848</v>
      </c>
      <c r="BH26" s="55">
        <v>17402.199965209998</v>
      </c>
      <c r="BI26" s="55">
        <v>29460.876236150005</v>
      </c>
      <c r="BJ26" s="55">
        <v>18450.322610399999</v>
      </c>
      <c r="BK26" s="55">
        <v>16343.942631230004</v>
      </c>
      <c r="BL26" s="55">
        <v>17297.97062566</v>
      </c>
      <c r="BM26" s="55">
        <v>16954.917084490004</v>
      </c>
      <c r="BN26" s="55">
        <v>17904.748924010004</v>
      </c>
      <c r="BO26" s="55">
        <v>17157.237046860002</v>
      </c>
      <c r="BP26" s="55">
        <v>21368.856896110003</v>
      </c>
      <c r="BQ26" s="55">
        <v>18781.881638383002</v>
      </c>
      <c r="BR26" s="55">
        <v>17890.041495506997</v>
      </c>
      <c r="BS26" s="55">
        <v>21049.556423803999</v>
      </c>
      <c r="BT26" s="55">
        <v>20657.749911010003</v>
      </c>
      <c r="BU26" s="55">
        <v>32603.842141430003</v>
      </c>
      <c r="BV26" s="55">
        <v>19998.791464018333</v>
      </c>
      <c r="BW26" s="55">
        <v>18164.573789620001</v>
      </c>
      <c r="BX26" s="55">
        <v>17456.521002449997</v>
      </c>
      <c r="BY26" s="55">
        <v>17994.937497620005</v>
      </c>
      <c r="BZ26" s="55">
        <v>19216.824868439995</v>
      </c>
      <c r="CA26" s="55">
        <v>20213.24654439</v>
      </c>
      <c r="CB26" s="55">
        <v>22914.498985069993</v>
      </c>
      <c r="CC26" s="55">
        <v>20762.421024050003</v>
      </c>
      <c r="CD26" s="55">
        <v>20166.424188589997</v>
      </c>
      <c r="CE26" s="55">
        <v>23071.22634234</v>
      </c>
      <c r="CF26" s="55">
        <v>22077.232778789999</v>
      </c>
      <c r="CG26" s="55">
        <v>38085.697288099997</v>
      </c>
      <c r="CH26" s="55">
        <v>22119.543871380003</v>
      </c>
      <c r="CI26" s="55">
        <v>21101.810594449998</v>
      </c>
      <c r="CJ26" s="55">
        <v>22411.763462709998</v>
      </c>
      <c r="CK26" s="55">
        <v>22485.739557240002</v>
      </c>
      <c r="CL26" s="55">
        <v>22558.608558939999</v>
      </c>
      <c r="CM26" s="55">
        <v>23755.706742149996</v>
      </c>
      <c r="CN26" s="55">
        <v>26639.986617640006</v>
      </c>
      <c r="CO26" s="55">
        <v>24244.576171010001</v>
      </c>
      <c r="CP26" s="55">
        <v>24839.444293039996</v>
      </c>
      <c r="CQ26" s="55">
        <v>25610.367411129999</v>
      </c>
      <c r="CR26" s="55">
        <v>25645.192466036002</v>
      </c>
      <c r="CS26" s="55">
        <v>44197.918981823997</v>
      </c>
      <c r="CT26" s="55">
        <v>25834.320282723333</v>
      </c>
      <c r="CU26" s="55">
        <v>26699.267364459993</v>
      </c>
      <c r="CV26" s="55">
        <v>25777.343218000002</v>
      </c>
      <c r="CW26" s="55">
        <v>23773.35312077</v>
      </c>
      <c r="CX26" s="55">
        <v>26421.733780249997</v>
      </c>
      <c r="CY26" s="55">
        <v>28437.491408350001</v>
      </c>
      <c r="CZ26" s="55">
        <v>29207.740710120001</v>
      </c>
      <c r="DA26" s="55">
        <v>28944.519216209999</v>
      </c>
      <c r="DB26" s="55">
        <v>28700.137173380004</v>
      </c>
      <c r="DC26" s="55">
        <v>29417.398090939998</v>
      </c>
      <c r="DD26" s="55">
        <v>30486.793947009995</v>
      </c>
      <c r="DE26" s="55">
        <v>51225.280326046173</v>
      </c>
      <c r="DF26" s="55">
        <v>33068.603312560001</v>
      </c>
      <c r="DG26" s="55">
        <v>27598.782426830003</v>
      </c>
      <c r="DH26" s="55">
        <v>27644.136363335037</v>
      </c>
      <c r="DI26" s="55">
        <v>26916.376180989999</v>
      </c>
      <c r="DJ26" s="55">
        <v>30802.638694880003</v>
      </c>
      <c r="DK26" s="55">
        <v>31201.637611759998</v>
      </c>
      <c r="DL26" s="55">
        <v>34452.29146488999</v>
      </c>
      <c r="DM26" s="55">
        <v>31283.650709119996</v>
      </c>
      <c r="DN26" s="55">
        <v>37584.625180900002</v>
      </c>
      <c r="DO26" s="55">
        <v>33526.160980189998</v>
      </c>
      <c r="DP26" s="55">
        <v>34624.923138689999</v>
      </c>
      <c r="DQ26" s="55">
        <v>55034.565738989993</v>
      </c>
      <c r="DR26" s="55">
        <v>32219.909358811619</v>
      </c>
      <c r="DS26" s="55">
        <v>30635.481116174917</v>
      </c>
      <c r="DT26" s="55">
        <v>37211.398382283463</v>
      </c>
      <c r="DU26" s="55">
        <v>32247.772534840002</v>
      </c>
      <c r="DV26" s="55">
        <v>34622.184568769997</v>
      </c>
      <c r="DW26" s="55">
        <v>35574.074727719992</v>
      </c>
      <c r="DX26" s="55">
        <v>38255.072557919993</v>
      </c>
      <c r="DY26" s="55">
        <v>36845.285816239993</v>
      </c>
      <c r="DZ26" s="55">
        <v>41636.130961370007</v>
      </c>
      <c r="EA26" s="55">
        <v>36843.154043229988</v>
      </c>
      <c r="EB26" s="55">
        <v>38821.173879346577</v>
      </c>
      <c r="EC26" s="55">
        <v>63873.409565139795</v>
      </c>
      <c r="ED26" s="55">
        <v>38934.805514037609</v>
      </c>
      <c r="EE26" s="55">
        <v>33581.385807202394</v>
      </c>
      <c r="EF26" s="55">
        <v>35518.186801110016</v>
      </c>
      <c r="EG26" s="55">
        <v>36387.728445549998</v>
      </c>
      <c r="EH26" s="55">
        <v>37589.627403151018</v>
      </c>
      <c r="EI26" s="55">
        <v>38987.652928519987</v>
      </c>
      <c r="EJ26" s="55">
        <v>46615.163617149992</v>
      </c>
      <c r="EK26" s="55">
        <v>40171.661483649994</v>
      </c>
      <c r="EL26" s="55">
        <v>44579.73662309361</v>
      </c>
      <c r="EM26" s="55">
        <v>41581.355693329991</v>
      </c>
      <c r="EN26" s="55">
        <v>46864.100516000006</v>
      </c>
      <c r="EO26" s="55">
        <v>61763.089421699988</v>
      </c>
      <c r="EP26" s="55">
        <v>48194.784890729999</v>
      </c>
      <c r="EQ26" s="55">
        <v>38591.801937550001</v>
      </c>
      <c r="ER26" s="55">
        <v>41303.704582529994</v>
      </c>
      <c r="ES26" s="55">
        <v>43625.88171311</v>
      </c>
      <c r="ET26" s="55">
        <v>44290.841431919995</v>
      </c>
      <c r="EU26" s="55">
        <v>45965.053017449485</v>
      </c>
      <c r="EV26" s="55">
        <v>50992.913016080129</v>
      </c>
      <c r="EW26" s="55">
        <v>47727.112884822665</v>
      </c>
      <c r="EX26" s="55">
        <v>53343.188001711962</v>
      </c>
      <c r="EY26" s="55">
        <v>47674.117777290012</v>
      </c>
      <c r="EZ26" s="55">
        <v>51421.443163210002</v>
      </c>
      <c r="FA26" s="55">
        <v>64011.11525191</v>
      </c>
      <c r="FB26" s="55">
        <v>49711.815268640006</v>
      </c>
      <c r="FC26" s="55">
        <v>45567.839941314553</v>
      </c>
      <c r="FD26" s="55">
        <v>58375.246922149461</v>
      </c>
      <c r="FE26" s="55">
        <v>50588.280171997918</v>
      </c>
      <c r="FF26" s="55">
        <v>52632.307552159997</v>
      </c>
      <c r="FG26" s="55">
        <v>50080.648537530011</v>
      </c>
      <c r="FH26" s="55">
        <v>59097.195787290009</v>
      </c>
      <c r="FI26" s="55">
        <v>54053.884043209997</v>
      </c>
      <c r="FJ26" s="55">
        <v>104087.1234708</v>
      </c>
      <c r="FK26" s="55">
        <v>55852.647811950003</v>
      </c>
      <c r="FL26" s="55">
        <v>57662.882997300003</v>
      </c>
      <c r="FM26" s="55">
        <v>67361.733370310001</v>
      </c>
      <c r="FN26" s="55">
        <v>62842.466570580014</v>
      </c>
      <c r="FO26" s="55">
        <v>48269.051841640001</v>
      </c>
      <c r="FP26" s="55">
        <v>54182.584215259994</v>
      </c>
      <c r="FQ26" s="55">
        <v>60608.792270639999</v>
      </c>
      <c r="FR26" s="55">
        <v>55244.021818709996</v>
      </c>
      <c r="FS26" s="55">
        <v>59762.067580020012</v>
      </c>
      <c r="FT26" s="55">
        <v>66744.218935950004</v>
      </c>
      <c r="FU26" s="55">
        <v>58528.798117749997</v>
      </c>
      <c r="FV26" s="55">
        <v>63118.946086460004</v>
      </c>
      <c r="FW26" s="55">
        <v>61756.101449119989</v>
      </c>
      <c r="FX26" s="55">
        <v>60142.517364380001</v>
      </c>
      <c r="FY26" s="55">
        <v>80511.281799270029</v>
      </c>
      <c r="FZ26" s="55">
        <v>67394.737966670014</v>
      </c>
      <c r="GA26" s="55">
        <v>53830.781299749986</v>
      </c>
      <c r="GB26" s="55">
        <v>63514.732184469991</v>
      </c>
      <c r="GC26" s="55">
        <v>71049.853436379984</v>
      </c>
      <c r="GD26" s="55">
        <v>62017.95008663999</v>
      </c>
      <c r="GE26" s="55">
        <v>64984.848470090001</v>
      </c>
      <c r="GF26" s="55">
        <v>73149.582284859993</v>
      </c>
      <c r="GG26" s="55">
        <v>66262.812750780024</v>
      </c>
      <c r="GH26" s="55">
        <v>69657.731465119985</v>
      </c>
      <c r="GI26" s="55">
        <v>69488.483300369</v>
      </c>
      <c r="GJ26" s="55">
        <v>71329.819272349996</v>
      </c>
      <c r="GK26" s="55">
        <v>79951.110235989996</v>
      </c>
      <c r="GL26" s="55">
        <v>76165.012395119993</v>
      </c>
      <c r="GM26" s="55">
        <v>61066.386971189997</v>
      </c>
      <c r="GN26" s="55">
        <v>67565.636272049989</v>
      </c>
      <c r="GO26" s="55">
        <v>84439.295082600001</v>
      </c>
      <c r="GP26" s="55">
        <v>67538.795114280001</v>
      </c>
      <c r="GQ26" s="55">
        <v>74344.837358059987</v>
      </c>
      <c r="GR26" s="55">
        <v>82319.36803499001</v>
      </c>
      <c r="GS26" s="55">
        <v>73274.182659249986</v>
      </c>
      <c r="GT26" s="55">
        <v>83628.962388189844</v>
      </c>
      <c r="GU26" s="55">
        <v>82164.523972629991</v>
      </c>
      <c r="GV26" s="55">
        <v>79499.3421045</v>
      </c>
      <c r="GW26" s="55">
        <v>86588.325364419987</v>
      </c>
      <c r="GX26" s="55">
        <v>92151.851075750004</v>
      </c>
      <c r="GY26" s="55">
        <v>69671.587514089988</v>
      </c>
      <c r="GZ26" s="55">
        <v>77003.21293188</v>
      </c>
      <c r="HA26" s="55">
        <v>79479.393060550006</v>
      </c>
      <c r="HB26" s="55">
        <v>80887.773323130008</v>
      </c>
      <c r="HC26" s="55">
        <v>80430.005168544565</v>
      </c>
      <c r="HD26" s="55">
        <v>90675.564976060006</v>
      </c>
      <c r="HE26" s="55">
        <v>93275.266684046597</v>
      </c>
      <c r="HF26" s="55">
        <v>98409.062816875172</v>
      </c>
      <c r="HG26" s="55">
        <v>87725.854478900015</v>
      </c>
      <c r="HH26" s="55">
        <v>90717.745554097361</v>
      </c>
      <c r="HI26" s="55">
        <v>98295.936348809992</v>
      </c>
      <c r="HJ26" s="55">
        <v>94966.520114069004</v>
      </c>
      <c r="HK26" s="55">
        <v>77602.299837493891</v>
      </c>
      <c r="HL26" s="55">
        <v>81288.539753069577</v>
      </c>
      <c r="HM26" s="55">
        <v>91741.172910105117</v>
      </c>
      <c r="HN26" s="55">
        <v>85500.661149793727</v>
      </c>
      <c r="HO26" s="55">
        <v>89497.316321431019</v>
      </c>
      <c r="HP26" s="55">
        <v>98312.080877271525</v>
      </c>
      <c r="HQ26" s="55">
        <v>84260.408861966585</v>
      </c>
      <c r="HR26" s="55">
        <v>89547.797483004804</v>
      </c>
      <c r="HS26" s="55">
        <v>99977.062963733653</v>
      </c>
      <c r="HT26" s="55">
        <v>96218.006805996556</v>
      </c>
      <c r="HU26" s="55">
        <v>169789.03957727901</v>
      </c>
      <c r="HV26" s="273">
        <v>109340.82681769224</v>
      </c>
      <c r="HW26" s="273">
        <v>92872.360016852705</v>
      </c>
      <c r="HX26" s="273">
        <v>92650.975439181391</v>
      </c>
      <c r="HY26" s="273">
        <v>94865.796499546093</v>
      </c>
      <c r="HZ26" s="273">
        <v>93275.853891571387</v>
      </c>
      <c r="IA26" s="273">
        <v>93496.007293368602</v>
      </c>
      <c r="IB26" s="273">
        <v>111043.01409223789</v>
      </c>
      <c r="IC26" s="273">
        <v>95325.325721763089</v>
      </c>
      <c r="ID26" s="273">
        <v>106002.17942015533</v>
      </c>
      <c r="IE26" s="273">
        <v>91151.297494075639</v>
      </c>
      <c r="IF26" s="273">
        <v>113005.13769492831</v>
      </c>
      <c r="IG26" s="273">
        <v>156364.41419420834</v>
      </c>
      <c r="IH26" s="273">
        <v>100787.47667467753</v>
      </c>
      <c r="II26" s="273">
        <v>95336.41685977437</v>
      </c>
      <c r="IJ26" s="273">
        <v>98733.889061932045</v>
      </c>
      <c r="IK26" s="273">
        <v>95712.193569088384</v>
      </c>
      <c r="IL26" s="273">
        <v>107113.46815333258</v>
      </c>
      <c r="IM26" s="273">
        <v>106481.74743665665</v>
      </c>
      <c r="IN26" s="273">
        <v>109283.73054026607</v>
      </c>
      <c r="IO26" s="273">
        <v>101674.05660611326</v>
      </c>
      <c r="IP26" s="273">
        <v>112589.21116410106</v>
      </c>
      <c r="IQ26" s="273">
        <v>98121.105664250281</v>
      </c>
      <c r="IR26" s="273">
        <v>105371.40220027366</v>
      </c>
      <c r="IS26" s="325">
        <v>147846.93634620757</v>
      </c>
    </row>
    <row r="27" spans="1:253" s="23" customFormat="1" x14ac:dyDescent="0.2">
      <c r="A27" s="63"/>
      <c r="M27" s="5"/>
      <c r="Y27" s="5"/>
      <c r="AK27" s="5"/>
      <c r="AW27" s="5"/>
      <c r="BI27" s="5"/>
      <c r="BU27" s="5"/>
      <c r="CG27" s="5"/>
      <c r="CS27" s="5"/>
      <c r="DE27" s="5"/>
      <c r="DQ27" s="5"/>
      <c r="EC27" s="5"/>
      <c r="EO27" s="5"/>
      <c r="FA27" s="5"/>
      <c r="FM27" s="5"/>
      <c r="FY27" s="5"/>
      <c r="GK27" s="5"/>
      <c r="GW27" s="5"/>
      <c r="HI27" s="5"/>
      <c r="HU27" s="5"/>
      <c r="IC27" s="5"/>
      <c r="ID27" s="5"/>
      <c r="IE27" s="5"/>
      <c r="IF27" s="5"/>
      <c r="IG27" s="5"/>
    </row>
    <row r="28" spans="1:253" s="23" customFormat="1" x14ac:dyDescent="0.2">
      <c r="A28" s="63" t="s">
        <v>786</v>
      </c>
      <c r="M28" s="24">
        <f>SUM(B10:M10)/SUM(B26:M26)</f>
        <v>0.35384802068252513</v>
      </c>
      <c r="N28" s="24">
        <f t="shared" ref="N28:BY28" si="31">SUM(C10:N10)/SUM(C26:N26)</f>
        <v>0.35395556328497002</v>
      </c>
      <c r="O28" s="24">
        <f t="shared" si="31"/>
        <v>0.35255181770005434</v>
      </c>
      <c r="P28" s="24">
        <f t="shared" si="31"/>
        <v>0.34803934009040838</v>
      </c>
      <c r="Q28" s="24">
        <f t="shared" si="31"/>
        <v>0.34819435951308275</v>
      </c>
      <c r="R28" s="24">
        <f t="shared" si="31"/>
        <v>0.34871365592941778</v>
      </c>
      <c r="S28" s="24">
        <f t="shared" si="31"/>
        <v>0.34635620659502214</v>
      </c>
      <c r="T28" s="24">
        <f t="shared" si="31"/>
        <v>0.34927666941066526</v>
      </c>
      <c r="U28" s="24">
        <f t="shared" si="31"/>
        <v>0.34711950411361314</v>
      </c>
      <c r="V28" s="24">
        <f t="shared" si="31"/>
        <v>0.3494530220800563</v>
      </c>
      <c r="W28" s="24">
        <f t="shared" si="31"/>
        <v>0.35193468314719645</v>
      </c>
      <c r="X28" s="24">
        <f t="shared" si="31"/>
        <v>0.34823330634151028</v>
      </c>
      <c r="Y28" s="24">
        <f t="shared" si="31"/>
        <v>0.35874860734227965</v>
      </c>
      <c r="Z28" s="24">
        <f t="shared" si="31"/>
        <v>0.36343500186795752</v>
      </c>
      <c r="AA28" s="24">
        <f t="shared" si="31"/>
        <v>0.3642747920746261</v>
      </c>
      <c r="AB28" s="24">
        <f t="shared" si="31"/>
        <v>0.3682992814573911</v>
      </c>
      <c r="AC28" s="24">
        <f t="shared" si="31"/>
        <v>0.37132931798414759</v>
      </c>
      <c r="AD28" s="24">
        <f t="shared" si="31"/>
        <v>0.37130313316265057</v>
      </c>
      <c r="AE28" s="24">
        <f t="shared" si="31"/>
        <v>0.37534478511117797</v>
      </c>
      <c r="AF28" s="24">
        <f t="shared" si="31"/>
        <v>0.37308218608026994</v>
      </c>
      <c r="AG28" s="24">
        <f t="shared" si="31"/>
        <v>0.37448387762948593</v>
      </c>
      <c r="AH28" s="24">
        <f t="shared" si="31"/>
        <v>0.37565519165070232</v>
      </c>
      <c r="AI28" s="24">
        <f t="shared" si="31"/>
        <v>0.37663406680292238</v>
      </c>
      <c r="AJ28" s="24">
        <f t="shared" si="31"/>
        <v>0.37907338729786838</v>
      </c>
      <c r="AK28" s="24">
        <f t="shared" si="31"/>
        <v>0.36891916617637777</v>
      </c>
      <c r="AL28" s="24">
        <f t="shared" si="31"/>
        <v>0.36562080169582606</v>
      </c>
      <c r="AM28" s="24">
        <f t="shared" si="31"/>
        <v>0.36635143650160051</v>
      </c>
      <c r="AN28" s="24">
        <f t="shared" si="31"/>
        <v>0.36790332236197693</v>
      </c>
      <c r="AO28" s="24">
        <f t="shared" si="31"/>
        <v>0.36912001396715333</v>
      </c>
      <c r="AP28" s="24">
        <f t="shared" si="31"/>
        <v>0.37116917599845339</v>
      </c>
      <c r="AQ28" s="24">
        <f t="shared" si="31"/>
        <v>0.37051630125922141</v>
      </c>
      <c r="AR28" s="24">
        <f t="shared" si="31"/>
        <v>0.37064538292454124</v>
      </c>
      <c r="AS28" s="24">
        <f t="shared" si="31"/>
        <v>0.37012461793795015</v>
      </c>
      <c r="AT28" s="24">
        <f t="shared" si="31"/>
        <v>0.36992137798747587</v>
      </c>
      <c r="AU28" s="24">
        <f t="shared" si="31"/>
        <v>0.36806080116686324</v>
      </c>
      <c r="AV28" s="24">
        <f t="shared" si="31"/>
        <v>0.36903006285312567</v>
      </c>
      <c r="AW28" s="24">
        <f t="shared" si="31"/>
        <v>0.37089876901309266</v>
      </c>
      <c r="AX28" s="24">
        <f t="shared" si="31"/>
        <v>0.36990164406298442</v>
      </c>
      <c r="AY28" s="24">
        <f t="shared" si="31"/>
        <v>0.37013209237225375</v>
      </c>
      <c r="AZ28" s="24">
        <f t="shared" si="31"/>
        <v>0.36970418808950073</v>
      </c>
      <c r="BA28" s="24">
        <f t="shared" si="31"/>
        <v>0.36791896102598809</v>
      </c>
      <c r="BB28" s="24">
        <f t="shared" si="31"/>
        <v>0.36692922236290165</v>
      </c>
      <c r="BC28" s="24">
        <f t="shared" si="31"/>
        <v>0.36737871479748108</v>
      </c>
      <c r="BD28" s="24">
        <f t="shared" si="31"/>
        <v>0.36793688942157043</v>
      </c>
      <c r="BE28" s="24">
        <f t="shared" si="31"/>
        <v>0.36825588101073792</v>
      </c>
      <c r="BF28" s="24">
        <f t="shared" si="31"/>
        <v>0.36869991482006997</v>
      </c>
      <c r="BG28" s="24">
        <f t="shared" si="31"/>
        <v>0.36862622378807708</v>
      </c>
      <c r="BH28" s="24">
        <f t="shared" si="31"/>
        <v>0.36860760626946465</v>
      </c>
      <c r="BI28" s="24">
        <f t="shared" si="31"/>
        <v>0.36630491024699346</v>
      </c>
      <c r="BJ28" s="24">
        <f t="shared" si="31"/>
        <v>0.36601094705373821</v>
      </c>
      <c r="BK28" s="24">
        <f t="shared" si="31"/>
        <v>0.36682687219245724</v>
      </c>
      <c r="BL28" s="24">
        <f t="shared" si="31"/>
        <v>0.36672532763123594</v>
      </c>
      <c r="BM28" s="24">
        <f t="shared" si="31"/>
        <v>0.36706362654864449</v>
      </c>
      <c r="BN28" s="24">
        <f t="shared" si="31"/>
        <v>0.36720975237458253</v>
      </c>
      <c r="BO28" s="24">
        <f t="shared" si="31"/>
        <v>0.36895841203410706</v>
      </c>
      <c r="BP28" s="24">
        <f t="shared" si="31"/>
        <v>0.36677015489136722</v>
      </c>
      <c r="BQ28" s="24">
        <f t="shared" si="31"/>
        <v>0.36793460741461359</v>
      </c>
      <c r="BR28" s="24">
        <f t="shared" si="31"/>
        <v>0.36980292685395505</v>
      </c>
      <c r="BS28" s="24">
        <f t="shared" si="31"/>
        <v>0.36969098519231564</v>
      </c>
      <c r="BT28" s="24">
        <f t="shared" si="31"/>
        <v>0.36962269797232911</v>
      </c>
      <c r="BU28" s="24">
        <f t="shared" si="31"/>
        <v>0.37226702866525979</v>
      </c>
      <c r="BV28" s="24">
        <f t="shared" si="31"/>
        <v>0.37424017666990678</v>
      </c>
      <c r="BW28" s="24">
        <f t="shared" si="31"/>
        <v>0.37532073827384776</v>
      </c>
      <c r="BX28" s="24">
        <f t="shared" si="31"/>
        <v>0.37895756890466353</v>
      </c>
      <c r="BY28" s="24">
        <f t="shared" si="31"/>
        <v>0.38143389548907863</v>
      </c>
      <c r="BZ28" s="24">
        <f t="shared" ref="BZ28:EK28" si="32">SUM(BO10:BZ10)/SUM(BO26:BZ26)</f>
        <v>0.38451928568818</v>
      </c>
      <c r="CA28" s="24">
        <f t="shared" si="32"/>
        <v>0.38514692554850216</v>
      </c>
      <c r="CB28" s="24">
        <f t="shared" si="32"/>
        <v>0.38996708456710988</v>
      </c>
      <c r="CC28" s="24">
        <f t="shared" si="32"/>
        <v>0.39470843569896769</v>
      </c>
      <c r="CD28" s="24">
        <f t="shared" si="32"/>
        <v>0.3980543844669826</v>
      </c>
      <c r="CE28" s="24">
        <f t="shared" si="32"/>
        <v>0.4017326335127554</v>
      </c>
      <c r="CF28" s="24">
        <f t="shared" si="32"/>
        <v>0.40705557536531373</v>
      </c>
      <c r="CG28" s="24">
        <f t="shared" si="32"/>
        <v>0.4118630574890057</v>
      </c>
      <c r="CH28" s="24">
        <f t="shared" si="32"/>
        <v>0.4148347210796573</v>
      </c>
      <c r="CI28" s="24">
        <f t="shared" si="32"/>
        <v>0.41738569157432642</v>
      </c>
      <c r="CJ28" s="24">
        <f t="shared" si="32"/>
        <v>0.41483592948157183</v>
      </c>
      <c r="CK28" s="24">
        <f t="shared" si="32"/>
        <v>0.41490437261267771</v>
      </c>
      <c r="CL28" s="24">
        <f t="shared" si="32"/>
        <v>0.41553602147898877</v>
      </c>
      <c r="CM28" s="24">
        <f t="shared" si="32"/>
        <v>0.41697506851301885</v>
      </c>
      <c r="CN28" s="24">
        <f t="shared" si="32"/>
        <v>0.41518547765378666</v>
      </c>
      <c r="CO28" s="24">
        <f t="shared" si="32"/>
        <v>0.41393340244274202</v>
      </c>
      <c r="CP28" s="24">
        <f t="shared" si="32"/>
        <v>0.41133349268713798</v>
      </c>
      <c r="CQ28" s="24">
        <f t="shared" si="32"/>
        <v>0.41235915103804788</v>
      </c>
      <c r="CR28" s="24">
        <f t="shared" si="32"/>
        <v>0.40862078030349785</v>
      </c>
      <c r="CS28" s="24">
        <f t="shared" si="32"/>
        <v>0.41147375158467892</v>
      </c>
      <c r="CT28" s="24">
        <f t="shared" si="32"/>
        <v>0.41183685676927467</v>
      </c>
      <c r="CU28" s="24">
        <f t="shared" si="32"/>
        <v>0.41111909060777835</v>
      </c>
      <c r="CV28" s="24">
        <f t="shared" si="32"/>
        <v>0.41288225133280537</v>
      </c>
      <c r="CW28" s="24">
        <f t="shared" si="32"/>
        <v>0.41536509363571955</v>
      </c>
      <c r="CX28" s="24">
        <f t="shared" si="32"/>
        <v>0.41384213727083691</v>
      </c>
      <c r="CY28" s="24">
        <f t="shared" si="32"/>
        <v>0.41341009702235409</v>
      </c>
      <c r="CZ28" s="24">
        <f t="shared" si="32"/>
        <v>0.41516295966768774</v>
      </c>
      <c r="DA28" s="24">
        <f t="shared" si="32"/>
        <v>0.41353926287499998</v>
      </c>
      <c r="DB28" s="24">
        <f t="shared" si="32"/>
        <v>0.41291157083299695</v>
      </c>
      <c r="DC28" s="24">
        <f t="shared" si="32"/>
        <v>0.41276680560576146</v>
      </c>
      <c r="DD28" s="24">
        <f t="shared" si="32"/>
        <v>0.41256887376917517</v>
      </c>
      <c r="DE28" s="24">
        <f t="shared" si="32"/>
        <v>0.41138261252364189</v>
      </c>
      <c r="DF28" s="24">
        <f t="shared" si="32"/>
        <v>0.41020666929747462</v>
      </c>
      <c r="DG28" s="24">
        <f t="shared" si="32"/>
        <v>0.41081572204979339</v>
      </c>
      <c r="DH28" s="24">
        <f t="shared" si="32"/>
        <v>0.41209303097365613</v>
      </c>
      <c r="DI28" s="24">
        <f t="shared" si="32"/>
        <v>0.41204887062880741</v>
      </c>
      <c r="DJ28" s="24">
        <f t="shared" si="32"/>
        <v>0.41352204836828566</v>
      </c>
      <c r="DK28" s="24">
        <f t="shared" si="32"/>
        <v>0.4133447330987805</v>
      </c>
      <c r="DL28" s="24">
        <f t="shared" si="32"/>
        <v>0.41188014492370356</v>
      </c>
      <c r="DM28" s="24">
        <f t="shared" si="32"/>
        <v>0.41343873583276858</v>
      </c>
      <c r="DN28" s="24">
        <f t="shared" si="32"/>
        <v>0.42327318581404372</v>
      </c>
      <c r="DO28" s="24">
        <f t="shared" si="32"/>
        <v>0.42272313520198002</v>
      </c>
      <c r="DP28" s="24">
        <f t="shared" si="32"/>
        <v>0.42142425351345647</v>
      </c>
      <c r="DQ28" s="24">
        <f t="shared" si="32"/>
        <v>0.41013018136662688</v>
      </c>
      <c r="DR28" s="24">
        <f t="shared" si="32"/>
        <v>0.41130553161944622</v>
      </c>
      <c r="DS28" s="24">
        <f t="shared" si="32"/>
        <v>0.41185716931337363</v>
      </c>
      <c r="DT28" s="24">
        <f t="shared" si="32"/>
        <v>0.41060258890925155</v>
      </c>
      <c r="DU28" s="24">
        <f t="shared" si="32"/>
        <v>0.40919344672736124</v>
      </c>
      <c r="DV28" s="24">
        <f t="shared" si="32"/>
        <v>0.40858018096069743</v>
      </c>
      <c r="DW28" s="24">
        <f t="shared" si="32"/>
        <v>0.40791915271273904</v>
      </c>
      <c r="DX28" s="24">
        <f t="shared" si="32"/>
        <v>0.40719103473012686</v>
      </c>
      <c r="DY28" s="24">
        <f t="shared" si="32"/>
        <v>0.40464763191737602</v>
      </c>
      <c r="DZ28" s="24">
        <f t="shared" si="32"/>
        <v>0.40447691033800526</v>
      </c>
      <c r="EA28" s="24">
        <f t="shared" si="32"/>
        <v>0.40381917616793078</v>
      </c>
      <c r="EB28" s="24">
        <f t="shared" si="32"/>
        <v>0.402326356304814</v>
      </c>
      <c r="EC28" s="24">
        <f t="shared" si="32"/>
        <v>0.40387855259564764</v>
      </c>
      <c r="ED28" s="24">
        <f t="shared" si="32"/>
        <v>0.40476060711718576</v>
      </c>
      <c r="EE28" s="24">
        <f t="shared" si="32"/>
        <v>0.40375746576506</v>
      </c>
      <c r="EF28" s="24">
        <f t="shared" si="32"/>
        <v>0.40424623776850066</v>
      </c>
      <c r="EG28" s="24">
        <f t="shared" si="32"/>
        <v>0.40481654502314501</v>
      </c>
      <c r="EH28" s="24">
        <f t="shared" si="32"/>
        <v>0.40484812340823861</v>
      </c>
      <c r="EI28" s="24">
        <f t="shared" si="32"/>
        <v>0.40507610620879625</v>
      </c>
      <c r="EJ28" s="24">
        <f t="shared" si="32"/>
        <v>0.40016109863485722</v>
      </c>
      <c r="EK28" s="24">
        <f t="shared" si="32"/>
        <v>0.40353980926024891</v>
      </c>
      <c r="EL28" s="24">
        <f t="shared" ref="EL28:GW28" si="33">SUM(EA10:EL10)/SUM(EA26:EL26)</f>
        <v>0.40172706911022327</v>
      </c>
      <c r="EM28" s="24">
        <f t="shared" si="33"/>
        <v>0.39986487244778146</v>
      </c>
      <c r="EN28" s="24">
        <f t="shared" si="33"/>
        <v>0.40034786970080666</v>
      </c>
      <c r="EO28" s="24">
        <f t="shared" si="33"/>
        <v>0.39707946727785076</v>
      </c>
      <c r="EP28" s="24">
        <f t="shared" si="33"/>
        <v>0.39394709542279244</v>
      </c>
      <c r="EQ28" s="24">
        <f t="shared" si="33"/>
        <v>0.39361384447686659</v>
      </c>
      <c r="ER28" s="24">
        <f t="shared" si="33"/>
        <v>0.3941747172321165</v>
      </c>
      <c r="ES28" s="24">
        <f t="shared" si="33"/>
        <v>0.39211234928680649</v>
      </c>
      <c r="ET28" s="24">
        <f t="shared" si="33"/>
        <v>0.39045252374212103</v>
      </c>
      <c r="EU28" s="24">
        <f t="shared" si="33"/>
        <v>0.38845615605849843</v>
      </c>
      <c r="EV28" s="24">
        <f t="shared" si="33"/>
        <v>0.38895396236154101</v>
      </c>
      <c r="EW28" s="24">
        <f t="shared" si="33"/>
        <v>0.38787283457293326</v>
      </c>
      <c r="EX28" s="24">
        <f t="shared" si="33"/>
        <v>0.38613278028092474</v>
      </c>
      <c r="EY28" s="24">
        <f t="shared" si="33"/>
        <v>0.38596025714943633</v>
      </c>
      <c r="EZ28" s="24">
        <f t="shared" si="33"/>
        <v>0.38662448026778412</v>
      </c>
      <c r="FA28" s="24">
        <f t="shared" si="33"/>
        <v>0.38963787510542991</v>
      </c>
      <c r="FB28" s="24">
        <f t="shared" si="33"/>
        <v>0.38760523343235997</v>
      </c>
      <c r="FC28" s="24">
        <f t="shared" si="33"/>
        <v>0.38850689427986679</v>
      </c>
      <c r="FD28" s="24">
        <f t="shared" si="33"/>
        <v>0.38624485127292635</v>
      </c>
      <c r="FE28" s="24">
        <f t="shared" si="33"/>
        <v>0.38536499210043323</v>
      </c>
      <c r="FF28" s="24">
        <f t="shared" si="33"/>
        <v>0.38344949697025299</v>
      </c>
      <c r="FG28" s="24">
        <f t="shared" si="33"/>
        <v>0.38398828136007562</v>
      </c>
      <c r="FH28" s="24">
        <f t="shared" si="33"/>
        <v>0.38227028586076628</v>
      </c>
      <c r="FI28" s="24">
        <f t="shared" si="33"/>
        <v>0.38342647988784623</v>
      </c>
      <c r="FJ28" s="24">
        <f t="shared" si="33"/>
        <v>0.35956255216687327</v>
      </c>
      <c r="FK28" s="24">
        <f t="shared" si="33"/>
        <v>0.35834956216173769</v>
      </c>
      <c r="FL28" s="24">
        <f t="shared" si="33"/>
        <v>0.35861065442336548</v>
      </c>
      <c r="FM28" s="24">
        <f t="shared" si="33"/>
        <v>0.36146478210332139</v>
      </c>
      <c r="FN28" s="24">
        <f t="shared" si="33"/>
        <v>0.3581328539974033</v>
      </c>
      <c r="FO28" s="24">
        <f t="shared" si="33"/>
        <v>0.3597106517266625</v>
      </c>
      <c r="FP28" s="24">
        <f t="shared" si="33"/>
        <v>0.35978671635175358</v>
      </c>
      <c r="FQ28" s="24">
        <f t="shared" si="33"/>
        <v>0.36161481049047323</v>
      </c>
      <c r="FR28" s="24">
        <f t="shared" si="33"/>
        <v>0.36345748500762887</v>
      </c>
      <c r="FS28" s="24">
        <f t="shared" si="33"/>
        <v>0.3616152177160889</v>
      </c>
      <c r="FT28" s="24">
        <f t="shared" si="33"/>
        <v>0.36116729179021151</v>
      </c>
      <c r="FU28" s="24">
        <f t="shared" si="33"/>
        <v>0.36118658172761475</v>
      </c>
      <c r="FV28" s="24">
        <f t="shared" si="33"/>
        <v>0.38600050027150651</v>
      </c>
      <c r="FW28" s="24">
        <f t="shared" si="33"/>
        <v>0.38576984241534051</v>
      </c>
      <c r="FX28" s="24">
        <f t="shared" si="33"/>
        <v>0.38782195402793646</v>
      </c>
      <c r="FY28" s="24">
        <f t="shared" si="33"/>
        <v>0.38463037727878957</v>
      </c>
      <c r="FZ28" s="24">
        <f t="shared" si="33"/>
        <v>0.38560079148192677</v>
      </c>
      <c r="GA28" s="24">
        <f t="shared" si="33"/>
        <v>0.38655509534338472</v>
      </c>
      <c r="GB28" s="24">
        <f t="shared" si="33"/>
        <v>0.38552041503342044</v>
      </c>
      <c r="GC28" s="24">
        <f t="shared" si="33"/>
        <v>0.38391898196731483</v>
      </c>
      <c r="GD28" s="24">
        <f t="shared" si="33"/>
        <v>0.38435331254694821</v>
      </c>
      <c r="GE28" s="24">
        <f t="shared" si="33"/>
        <v>0.38547257769553783</v>
      </c>
      <c r="GF28" s="24">
        <f t="shared" si="33"/>
        <v>0.38618410707170703</v>
      </c>
      <c r="GG28" s="24">
        <f t="shared" si="33"/>
        <v>0.38632008466061724</v>
      </c>
      <c r="GH28" s="24">
        <f t="shared" si="33"/>
        <v>0.3876569325262787</v>
      </c>
      <c r="GI28" s="24">
        <f t="shared" si="33"/>
        <v>0.38809669355727933</v>
      </c>
      <c r="GJ28" s="24">
        <f t="shared" si="33"/>
        <v>0.38654922096917976</v>
      </c>
      <c r="GK28" s="24">
        <f t="shared" si="33"/>
        <v>0.38958511978063459</v>
      </c>
      <c r="GL28" s="24">
        <f t="shared" si="33"/>
        <v>0.39149276033435632</v>
      </c>
      <c r="GM28" s="24">
        <f t="shared" si="33"/>
        <v>0.38980106357142358</v>
      </c>
      <c r="GN28" s="24">
        <f t="shared" si="33"/>
        <v>0.39235004830892645</v>
      </c>
      <c r="GO28" s="24">
        <f t="shared" si="33"/>
        <v>0.39130254050016217</v>
      </c>
      <c r="GP28" s="24">
        <f t="shared" si="33"/>
        <v>0.39227325280911812</v>
      </c>
      <c r="GQ28" s="24">
        <f t="shared" si="33"/>
        <v>0.39134376217476791</v>
      </c>
      <c r="GR28" s="24">
        <f t="shared" si="33"/>
        <v>0.39054152787130703</v>
      </c>
      <c r="GS28" s="24">
        <f t="shared" si="33"/>
        <v>0.39100380768946658</v>
      </c>
      <c r="GT28" s="24">
        <f t="shared" si="33"/>
        <v>0.38942588943485329</v>
      </c>
      <c r="GU28" s="24">
        <f t="shared" si="33"/>
        <v>0.38723470383184255</v>
      </c>
      <c r="GV28" s="24">
        <f t="shared" si="33"/>
        <v>0.38683488778505215</v>
      </c>
      <c r="GW28" s="24">
        <f t="shared" si="33"/>
        <v>0.38864053553740668</v>
      </c>
      <c r="GX28" s="24">
        <f t="shared" ref="GX28:IF28" si="34">SUM(GM10:GX10)/SUM(GM26:GX26)</f>
        <v>0.38363842944276738</v>
      </c>
      <c r="GY28" s="24">
        <f t="shared" si="34"/>
        <v>0.3828121701526892</v>
      </c>
      <c r="GZ28" s="24">
        <f t="shared" si="34"/>
        <v>0.38098419279829082</v>
      </c>
      <c r="HA28" s="24">
        <f t="shared" si="34"/>
        <v>0.38131320179713074</v>
      </c>
      <c r="HB28" s="24">
        <f t="shared" si="34"/>
        <v>0.37924523910900926</v>
      </c>
      <c r="HC28" s="24">
        <f t="shared" si="34"/>
        <v>0.38112541493178204</v>
      </c>
      <c r="HD28" s="24">
        <f t="shared" si="34"/>
        <v>0.38201963263783217</v>
      </c>
      <c r="HE28" s="24">
        <f t="shared" si="34"/>
        <v>0.37748050354053586</v>
      </c>
      <c r="HF28" s="24">
        <f t="shared" si="34"/>
        <v>0.37629381119162675</v>
      </c>
      <c r="HG28" s="24">
        <f t="shared" si="34"/>
        <v>0.37652276751179181</v>
      </c>
      <c r="HH28" s="24">
        <f t="shared" si="34"/>
        <v>0.3783224444170773</v>
      </c>
      <c r="HI28" s="24">
        <f t="shared" si="34"/>
        <v>0.37950555859826901</v>
      </c>
      <c r="HJ28" s="24">
        <f t="shared" si="34"/>
        <v>0.38082526844910436</v>
      </c>
      <c r="HK28" s="24">
        <f t="shared" si="34"/>
        <v>0.38267970213578723</v>
      </c>
      <c r="HL28" s="24">
        <f t="shared" si="34"/>
        <v>0.3849212657122224</v>
      </c>
      <c r="HM28" s="24">
        <f t="shared" si="34"/>
        <v>0.38395855482829716</v>
      </c>
      <c r="HN28" s="24">
        <f t="shared" si="34"/>
        <v>0.38617816174433989</v>
      </c>
      <c r="HO28" s="24">
        <f t="shared" si="34"/>
        <v>0.38523181119874439</v>
      </c>
      <c r="HP28" s="24">
        <f t="shared" si="34"/>
        <v>0.38422907666404243</v>
      </c>
      <c r="HQ28" s="24">
        <f t="shared" si="34"/>
        <v>0.38686853995409287</v>
      </c>
      <c r="HR28" s="24">
        <f t="shared" si="34"/>
        <v>0.38617426451636366</v>
      </c>
      <c r="HS28" s="24">
        <f t="shared" si="34"/>
        <v>0.39600722086975798</v>
      </c>
      <c r="HT28" s="24">
        <f t="shared" si="34"/>
        <v>0.39770197942319446</v>
      </c>
      <c r="HU28" s="24">
        <f t="shared" si="34"/>
        <v>0.37636123130621141</v>
      </c>
      <c r="HV28" s="24">
        <f t="shared" si="34"/>
        <v>0.3751630105958495</v>
      </c>
      <c r="HW28" s="24">
        <f t="shared" si="34"/>
        <v>0.37489698905009383</v>
      </c>
      <c r="HX28" s="24">
        <f t="shared" si="34"/>
        <v>0.37569836894097813</v>
      </c>
      <c r="HY28" s="24">
        <f t="shared" si="34"/>
        <v>0.37919558258651787</v>
      </c>
      <c r="HZ28" s="24">
        <f t="shared" si="34"/>
        <v>0.38159775271855523</v>
      </c>
      <c r="IA28" s="24">
        <f t="shared" si="34"/>
        <v>0.38473078910836739</v>
      </c>
      <c r="IB28" s="24">
        <f t="shared" si="34"/>
        <v>0.38532117808461736</v>
      </c>
      <c r="IC28" s="24">
        <f t="shared" si="34"/>
        <v>0.39053634879157917</v>
      </c>
      <c r="ID28" s="24">
        <f t="shared" si="34"/>
        <v>0.3979820244627274</v>
      </c>
      <c r="IE28" s="24">
        <f t="shared" si="34"/>
        <v>0.39570821520842209</v>
      </c>
      <c r="IF28" s="24">
        <f t="shared" si="34"/>
        <v>0.39581594525447217</v>
      </c>
      <c r="IG28" s="24">
        <f>SUM(HV10:IG10)/SUM(HV26:IG26)</f>
        <v>0.40649435330161215</v>
      </c>
      <c r="IH28" s="24">
        <f t="shared" ref="IH28:IJ28" si="35">SUM(HW10:IH10)/SUM(HW26:IH26)</f>
        <v>0.41308212100276276</v>
      </c>
      <c r="II28" s="24">
        <f t="shared" si="35"/>
        <v>0.41521717498774718</v>
      </c>
      <c r="IJ28" s="24">
        <f t="shared" si="35"/>
        <v>0.4158474044927884</v>
      </c>
      <c r="IK28" s="24">
        <f t="shared" ref="IK28" si="36">SUM(HZ10:IK10)/SUM(HZ26:IK26)</f>
        <v>0.41890980557716601</v>
      </c>
      <c r="IL28" s="24">
        <f t="shared" ref="IL28:IS28" si="37">SUM(IA10:IL10)/SUM(IA26:IL26)</f>
        <v>0.41993032777164196</v>
      </c>
      <c r="IM28" s="24">
        <f t="shared" si="37"/>
        <v>0.41834231529575272</v>
      </c>
      <c r="IN28" s="24">
        <f t="shared" si="37"/>
        <v>0.42195213168787254</v>
      </c>
      <c r="IO28" s="24">
        <f t="shared" si="37"/>
        <v>0.42247155222139243</v>
      </c>
      <c r="IP28" s="24">
        <f t="shared" si="37"/>
        <v>0.42457361215773098</v>
      </c>
      <c r="IQ28" s="24">
        <f t="shared" si="37"/>
        <v>0.42575281139327908</v>
      </c>
      <c r="IR28" s="24">
        <f t="shared" si="37"/>
        <v>0.42875922685220863</v>
      </c>
      <c r="IS28" s="24">
        <f t="shared" si="37"/>
        <v>0.43565609666648192</v>
      </c>
    </row>
    <row r="29" spans="1:253" s="23" customFormat="1" x14ac:dyDescent="0.2">
      <c r="A29" s="63" t="s">
        <v>799</v>
      </c>
      <c r="M29" s="5"/>
      <c r="Y29" s="5"/>
      <c r="AK29" s="5"/>
      <c r="AW29" s="5"/>
      <c r="BI29" s="24">
        <f>SUM(AX11:BI11)/SUM(AX26:BI26)</f>
        <v>0.29530353329413422</v>
      </c>
      <c r="BJ29" s="24">
        <f t="shared" ref="BJ29:DU29" si="38">SUM(AY11:BJ11)/SUM(AY26:BJ26)</f>
        <v>0.29480973674896604</v>
      </c>
      <c r="BK29" s="24">
        <f t="shared" si="38"/>
        <v>0.2953201333629164</v>
      </c>
      <c r="BL29" s="24">
        <f t="shared" si="38"/>
        <v>0.29503766100605788</v>
      </c>
      <c r="BM29" s="24">
        <f t="shared" si="38"/>
        <v>0.29528147568136648</v>
      </c>
      <c r="BN29" s="24">
        <f t="shared" si="38"/>
        <v>0.29538808340326134</v>
      </c>
      <c r="BO29" s="24">
        <f t="shared" si="38"/>
        <v>0.29686449887863514</v>
      </c>
      <c r="BP29" s="24">
        <f t="shared" si="38"/>
        <v>0.29517998997477879</v>
      </c>
      <c r="BQ29" s="24">
        <f t="shared" si="38"/>
        <v>0.29619276186039106</v>
      </c>
      <c r="BR29" s="24">
        <f t="shared" si="38"/>
        <v>0.2977780114703964</v>
      </c>
      <c r="BS29" s="24">
        <f t="shared" si="38"/>
        <v>0.297796219487522</v>
      </c>
      <c r="BT29" s="24">
        <f t="shared" si="38"/>
        <v>0.29780804596864974</v>
      </c>
      <c r="BU29" s="24">
        <f t="shared" si="38"/>
        <v>0.30019754545772681</v>
      </c>
      <c r="BV29" s="24">
        <f t="shared" si="38"/>
        <v>0.3018872780308075</v>
      </c>
      <c r="BW29" s="24">
        <f t="shared" si="38"/>
        <v>0.30279835709896974</v>
      </c>
      <c r="BX29" s="24">
        <f t="shared" si="38"/>
        <v>0.30582306303528789</v>
      </c>
      <c r="BY29" s="24">
        <f t="shared" si="38"/>
        <v>0.30759121333538975</v>
      </c>
      <c r="BZ29" s="24">
        <f t="shared" si="38"/>
        <v>0.30983910459675107</v>
      </c>
      <c r="CA29" s="24">
        <f t="shared" si="38"/>
        <v>0.31048062478560939</v>
      </c>
      <c r="CB29" s="24">
        <f t="shared" si="38"/>
        <v>0.31449844716867081</v>
      </c>
      <c r="CC29" s="24">
        <f t="shared" si="38"/>
        <v>0.31844913766286709</v>
      </c>
      <c r="CD29" s="24">
        <f t="shared" si="38"/>
        <v>0.32128155988448603</v>
      </c>
      <c r="CE29" s="24">
        <f t="shared" si="38"/>
        <v>0.32435900041962362</v>
      </c>
      <c r="CF29" s="24">
        <f t="shared" si="38"/>
        <v>0.328764078904978</v>
      </c>
      <c r="CG29" s="24">
        <f t="shared" si="38"/>
        <v>0.33282357049603356</v>
      </c>
      <c r="CH29" s="24">
        <f t="shared" si="38"/>
        <v>0.33535174828060382</v>
      </c>
      <c r="CI29" s="24">
        <f t="shared" si="38"/>
        <v>0.33755874858089702</v>
      </c>
      <c r="CJ29" s="24">
        <f t="shared" si="38"/>
        <v>0.33563046687208509</v>
      </c>
      <c r="CK29" s="24">
        <f t="shared" si="38"/>
        <v>0.33641760157719014</v>
      </c>
      <c r="CL29" s="24">
        <f t="shared" si="38"/>
        <v>0.33754800652897982</v>
      </c>
      <c r="CM29" s="24">
        <f t="shared" si="38"/>
        <v>0.33884072204671434</v>
      </c>
      <c r="CN29" s="24">
        <f t="shared" si="38"/>
        <v>0.33746210587014797</v>
      </c>
      <c r="CO29" s="24">
        <f t="shared" si="38"/>
        <v>0.33654997665588449</v>
      </c>
      <c r="CP29" s="24">
        <f t="shared" si="38"/>
        <v>0.33458276616561666</v>
      </c>
      <c r="CQ29" s="24">
        <f t="shared" si="38"/>
        <v>0.33557398598298399</v>
      </c>
      <c r="CR29" s="24">
        <f t="shared" si="38"/>
        <v>0.33264337257052784</v>
      </c>
      <c r="CS29" s="24">
        <f t="shared" si="38"/>
        <v>0.33539149871181184</v>
      </c>
      <c r="CT29" s="24">
        <f t="shared" si="38"/>
        <v>0.3358379590794135</v>
      </c>
      <c r="CU29" s="24">
        <f t="shared" si="38"/>
        <v>0.33537329963839058</v>
      </c>
      <c r="CV29" s="24">
        <f t="shared" si="38"/>
        <v>0.33693567162553045</v>
      </c>
      <c r="CW29" s="24">
        <f t="shared" si="38"/>
        <v>0.33904725718136142</v>
      </c>
      <c r="CX29" s="24">
        <f t="shared" si="38"/>
        <v>0.33768017944126782</v>
      </c>
      <c r="CY29" s="24">
        <f t="shared" si="38"/>
        <v>0.33713274801051024</v>
      </c>
      <c r="CZ29" s="24">
        <f t="shared" si="38"/>
        <v>0.33843676640299514</v>
      </c>
      <c r="DA29" s="24">
        <f t="shared" si="38"/>
        <v>0.33698012693869428</v>
      </c>
      <c r="DB29" s="24">
        <f t="shared" si="38"/>
        <v>0.3363206068429051</v>
      </c>
      <c r="DC29" s="24">
        <f t="shared" si="38"/>
        <v>0.33610040037739908</v>
      </c>
      <c r="DD29" s="24">
        <f t="shared" si="38"/>
        <v>0.33575496372172758</v>
      </c>
      <c r="DE29" s="24">
        <f t="shared" si="38"/>
        <v>0.33440879755717379</v>
      </c>
      <c r="DF29" s="24">
        <f t="shared" si="38"/>
        <v>0.33330910238457889</v>
      </c>
      <c r="DG29" s="24">
        <f t="shared" si="38"/>
        <v>0.33367189883691811</v>
      </c>
      <c r="DH29" s="24">
        <f t="shared" si="38"/>
        <v>0.33459059277147607</v>
      </c>
      <c r="DI29" s="24">
        <f t="shared" si="38"/>
        <v>0.33401516081315785</v>
      </c>
      <c r="DJ29" s="24">
        <f t="shared" si="38"/>
        <v>0.33493071051606604</v>
      </c>
      <c r="DK29" s="24">
        <f t="shared" si="38"/>
        <v>0.33453026051655749</v>
      </c>
      <c r="DL29" s="24">
        <f t="shared" si="38"/>
        <v>0.33311329787940108</v>
      </c>
      <c r="DM29" s="24">
        <f t="shared" si="38"/>
        <v>0.33392437642658412</v>
      </c>
      <c r="DN29" s="24">
        <f t="shared" si="38"/>
        <v>0.34159321342587495</v>
      </c>
      <c r="DO29" s="24">
        <f t="shared" si="38"/>
        <v>0.34090886745427146</v>
      </c>
      <c r="DP29" s="24">
        <f t="shared" si="38"/>
        <v>0.33966299986900211</v>
      </c>
      <c r="DQ29" s="24">
        <f t="shared" si="38"/>
        <v>0.33016721553352801</v>
      </c>
      <c r="DR29" s="24">
        <f t="shared" si="38"/>
        <v>0.33088853176877753</v>
      </c>
      <c r="DS29" s="24">
        <f t="shared" si="38"/>
        <v>0.33113999849868164</v>
      </c>
      <c r="DT29" s="24">
        <f t="shared" si="38"/>
        <v>0.32995111635494995</v>
      </c>
      <c r="DU29" s="24">
        <f t="shared" si="38"/>
        <v>0.32880695012714445</v>
      </c>
      <c r="DV29" s="24">
        <f t="shared" ref="DV29:GG29" si="39">SUM(DK11:DV11)/SUM(DK26:DV26)</f>
        <v>0.32833317063555356</v>
      </c>
      <c r="DW29" s="24">
        <f t="shared" si="39"/>
        <v>0.32781267377618617</v>
      </c>
      <c r="DX29" s="24">
        <f t="shared" si="39"/>
        <v>0.32722332576980667</v>
      </c>
      <c r="DY29" s="24">
        <f t="shared" si="39"/>
        <v>0.32510680138811776</v>
      </c>
      <c r="DZ29" s="24">
        <f t="shared" si="39"/>
        <v>0.32493000952067835</v>
      </c>
      <c r="EA29" s="24">
        <f t="shared" si="39"/>
        <v>0.32435191419433929</v>
      </c>
      <c r="EB29" s="24">
        <f t="shared" si="39"/>
        <v>0.32301972046539523</v>
      </c>
      <c r="EC29" s="24">
        <f t="shared" si="39"/>
        <v>0.3241496710474307</v>
      </c>
      <c r="ED29" s="24">
        <f t="shared" si="39"/>
        <v>0.32477768815349445</v>
      </c>
      <c r="EE29" s="24">
        <f t="shared" si="39"/>
        <v>0.32390085528188456</v>
      </c>
      <c r="EF29" s="24">
        <f t="shared" si="39"/>
        <v>0.32405069554909816</v>
      </c>
      <c r="EG29" s="24">
        <f t="shared" si="39"/>
        <v>0.3244715646976975</v>
      </c>
      <c r="EH29" s="24">
        <f t="shared" si="39"/>
        <v>0.32444098353943429</v>
      </c>
      <c r="EI29" s="24">
        <f t="shared" si="39"/>
        <v>0.32457508938279322</v>
      </c>
      <c r="EJ29" s="24">
        <f t="shared" si="39"/>
        <v>0.32057859264186639</v>
      </c>
      <c r="EK29" s="24">
        <f t="shared" si="39"/>
        <v>0.32316920226944684</v>
      </c>
      <c r="EL29" s="24">
        <f t="shared" si="39"/>
        <v>0.32163988182393638</v>
      </c>
      <c r="EM29" s="24">
        <f t="shared" si="39"/>
        <v>0.32010492092899195</v>
      </c>
      <c r="EN29" s="24">
        <f t="shared" si="39"/>
        <v>0.32037675290474804</v>
      </c>
      <c r="EO29" s="24">
        <f t="shared" si="39"/>
        <v>0.31766843396275068</v>
      </c>
      <c r="EP29" s="24">
        <f t="shared" si="39"/>
        <v>0.3146677757206286</v>
      </c>
      <c r="EQ29" s="24">
        <f t="shared" si="39"/>
        <v>0.31365180214584382</v>
      </c>
      <c r="ER29" s="24">
        <f t="shared" si="39"/>
        <v>0.31344994403924809</v>
      </c>
      <c r="ES29" s="24">
        <f t="shared" si="39"/>
        <v>0.31125111605355615</v>
      </c>
      <c r="ET29" s="24">
        <f t="shared" si="39"/>
        <v>0.309321013393136</v>
      </c>
      <c r="EU29" s="24">
        <f t="shared" si="39"/>
        <v>0.30716287546535659</v>
      </c>
      <c r="EV29" s="24">
        <f t="shared" si="39"/>
        <v>0.30702749622074965</v>
      </c>
      <c r="EW29" s="24">
        <f t="shared" si="39"/>
        <v>0.30553985027831604</v>
      </c>
      <c r="EX29" s="24">
        <f t="shared" si="39"/>
        <v>0.30338471576247533</v>
      </c>
      <c r="EY29" s="24">
        <f t="shared" si="39"/>
        <v>0.30278393747189614</v>
      </c>
      <c r="EZ29" s="24">
        <f t="shared" si="39"/>
        <v>0.30285204470650112</v>
      </c>
      <c r="FA29" s="24">
        <f t="shared" si="39"/>
        <v>0.30465949833713091</v>
      </c>
      <c r="FB29" s="24">
        <f t="shared" si="39"/>
        <v>0.3029335924849707</v>
      </c>
      <c r="FC29" s="24">
        <f t="shared" si="39"/>
        <v>0.3037353826264545</v>
      </c>
      <c r="FD29" s="24">
        <f t="shared" si="39"/>
        <v>0.30149638891770264</v>
      </c>
      <c r="FE29" s="24">
        <f t="shared" si="39"/>
        <v>0.30069388703358607</v>
      </c>
      <c r="FF29" s="24">
        <f t="shared" si="39"/>
        <v>0.29914660308506225</v>
      </c>
      <c r="FG29" s="24">
        <f t="shared" si="39"/>
        <v>0.29938994450654094</v>
      </c>
      <c r="FH29" s="24">
        <f t="shared" si="39"/>
        <v>0.29816561099604272</v>
      </c>
      <c r="FI29" s="24">
        <f t="shared" si="39"/>
        <v>0.29812448131383223</v>
      </c>
      <c r="FJ29" s="24">
        <f t="shared" si="39"/>
        <v>0.28062730697973287</v>
      </c>
      <c r="FK29" s="24">
        <f t="shared" si="39"/>
        <v>0.27964723405963066</v>
      </c>
      <c r="FL29" s="24">
        <f t="shared" si="39"/>
        <v>0.27967130675242069</v>
      </c>
      <c r="FM29" s="24">
        <f t="shared" si="39"/>
        <v>0.28191389285776985</v>
      </c>
      <c r="FN29" s="24">
        <f t="shared" si="39"/>
        <v>0.27918340143821718</v>
      </c>
      <c r="FO29" s="24">
        <f t="shared" si="39"/>
        <v>0.28041802606797012</v>
      </c>
      <c r="FP29" s="24">
        <f t="shared" si="39"/>
        <v>0.28087805179007919</v>
      </c>
      <c r="FQ29" s="24">
        <f t="shared" si="39"/>
        <v>0.28239745469858041</v>
      </c>
      <c r="FR29" s="24">
        <f t="shared" si="39"/>
        <v>0.28389840439068159</v>
      </c>
      <c r="FS29" s="24">
        <f t="shared" si="39"/>
        <v>0.28256000365844869</v>
      </c>
      <c r="FT29" s="24">
        <f t="shared" si="39"/>
        <v>0.282107426078262</v>
      </c>
      <c r="FU29" s="24">
        <f t="shared" si="39"/>
        <v>0.282053421823666</v>
      </c>
      <c r="FV29" s="24">
        <f t="shared" si="39"/>
        <v>0.30150576494535081</v>
      </c>
      <c r="FW29" s="24">
        <f t="shared" si="39"/>
        <v>0.30137991009944387</v>
      </c>
      <c r="FX29" s="24">
        <f t="shared" si="39"/>
        <v>0.3021320424393516</v>
      </c>
      <c r="FY29" s="24">
        <f t="shared" si="39"/>
        <v>0.30066978523144466</v>
      </c>
      <c r="FZ29" s="24">
        <f t="shared" si="39"/>
        <v>0.30117543796689311</v>
      </c>
      <c r="GA29" s="24">
        <f t="shared" si="39"/>
        <v>0.3016757467164688</v>
      </c>
      <c r="GB29" s="24">
        <f t="shared" si="39"/>
        <v>0.30070165346960681</v>
      </c>
      <c r="GC29" s="24">
        <f t="shared" si="39"/>
        <v>0.29927135717206954</v>
      </c>
      <c r="GD29" s="24">
        <f t="shared" si="39"/>
        <v>0.29941392635590203</v>
      </c>
      <c r="GE29" s="24">
        <f t="shared" si="39"/>
        <v>0.30011729225488376</v>
      </c>
      <c r="GF29" s="24">
        <f t="shared" si="39"/>
        <v>0.30044957200110151</v>
      </c>
      <c r="GG29" s="24">
        <f t="shared" si="39"/>
        <v>0.30022383181210688</v>
      </c>
      <c r="GH29" s="24">
        <f t="shared" ref="GH29:IG29" si="40">SUM(FW11:GH11)/SUM(FW26:GH26)</f>
        <v>0.3010438382118471</v>
      </c>
      <c r="GI29" s="24">
        <f t="shared" si="40"/>
        <v>0.30114695648996292</v>
      </c>
      <c r="GJ29" s="24">
        <f t="shared" si="40"/>
        <v>0.29959770018054599</v>
      </c>
      <c r="GK29" s="24">
        <f t="shared" si="40"/>
        <v>0.30204817974791276</v>
      </c>
      <c r="GL29" s="24">
        <f t="shared" si="40"/>
        <v>0.30324629423909805</v>
      </c>
      <c r="GM29" s="24">
        <f t="shared" si="40"/>
        <v>0.30221432108073809</v>
      </c>
      <c r="GN29" s="24">
        <f t="shared" si="40"/>
        <v>0.30447145266803483</v>
      </c>
      <c r="GO29" s="24">
        <f t="shared" si="40"/>
        <v>0.30315902722393057</v>
      </c>
      <c r="GP29" s="24">
        <f t="shared" si="40"/>
        <v>0.30388503098250652</v>
      </c>
      <c r="GQ29" s="24">
        <f t="shared" si="40"/>
        <v>0.30315546683213046</v>
      </c>
      <c r="GR29" s="24">
        <f t="shared" si="40"/>
        <v>0.30253279982430653</v>
      </c>
      <c r="GS29" s="24">
        <f t="shared" si="40"/>
        <v>0.30276517703007982</v>
      </c>
      <c r="GT29" s="24">
        <f t="shared" si="40"/>
        <v>0.3016504064613339</v>
      </c>
      <c r="GU29" s="24">
        <f t="shared" si="40"/>
        <v>0.29993894140678451</v>
      </c>
      <c r="GV29" s="24">
        <f t="shared" si="40"/>
        <v>0.29955180213707477</v>
      </c>
      <c r="GW29" s="24">
        <f t="shared" si="40"/>
        <v>0.3011650598749564</v>
      </c>
      <c r="GX29" s="24">
        <f t="shared" si="40"/>
        <v>0.29755173889186931</v>
      </c>
      <c r="GY29" s="24">
        <f t="shared" si="40"/>
        <v>0.29706550532479692</v>
      </c>
      <c r="GZ29" s="24">
        <f t="shared" si="40"/>
        <v>0.29536977292337052</v>
      </c>
      <c r="HA29" s="24">
        <f t="shared" si="40"/>
        <v>0.29603818481277994</v>
      </c>
      <c r="HB29" s="24">
        <f t="shared" si="40"/>
        <v>0.29453927398222934</v>
      </c>
      <c r="HC29" s="24">
        <f t="shared" si="40"/>
        <v>0.29554666609403546</v>
      </c>
      <c r="HD29" s="24">
        <f t="shared" si="40"/>
        <v>0.29589647796327967</v>
      </c>
      <c r="HE29" s="24">
        <f t="shared" si="40"/>
        <v>0.29232980656672902</v>
      </c>
      <c r="HF29" s="24">
        <f t="shared" si="40"/>
        <v>0.29155384768588521</v>
      </c>
      <c r="HG29" s="24">
        <f t="shared" si="40"/>
        <v>0.29178980806805199</v>
      </c>
      <c r="HH29" s="24">
        <f t="shared" si="40"/>
        <v>0.29305720018245285</v>
      </c>
      <c r="HI29" s="24">
        <f t="shared" si="40"/>
        <v>0.29410979985226898</v>
      </c>
      <c r="HJ29" s="24">
        <f t="shared" si="40"/>
        <v>0.2950978147420974</v>
      </c>
      <c r="HK29" s="24">
        <f t="shared" si="40"/>
        <v>0.29616749931355274</v>
      </c>
      <c r="HL29" s="24">
        <f t="shared" si="40"/>
        <v>0.29791805518913456</v>
      </c>
      <c r="HM29" s="24">
        <f t="shared" si="40"/>
        <v>0.29717256022867961</v>
      </c>
      <c r="HN29" s="24">
        <f t="shared" si="40"/>
        <v>0.29906123575871296</v>
      </c>
      <c r="HO29" s="24">
        <f t="shared" si="40"/>
        <v>0.29875165805714865</v>
      </c>
      <c r="HP29" s="24">
        <f t="shared" si="40"/>
        <v>0.29827862274471534</v>
      </c>
      <c r="HQ29" s="24">
        <f t="shared" si="40"/>
        <v>0.30132254569688544</v>
      </c>
      <c r="HR29" s="24">
        <f t="shared" si="40"/>
        <v>0.29877096968728933</v>
      </c>
      <c r="HS29" s="24">
        <f t="shared" si="40"/>
        <v>0.30738792325666198</v>
      </c>
      <c r="HT29" s="24">
        <f t="shared" si="40"/>
        <v>0.30854559680903115</v>
      </c>
      <c r="HU29" s="24">
        <f t="shared" si="40"/>
        <v>0.29174857169955132</v>
      </c>
      <c r="HV29" s="24">
        <f t="shared" si="40"/>
        <v>0.29077692404149236</v>
      </c>
      <c r="HW29" s="24">
        <f t="shared" si="40"/>
        <v>0.2907246143901786</v>
      </c>
      <c r="HX29" s="24">
        <f t="shared" si="40"/>
        <v>0.29154036145195417</v>
      </c>
      <c r="HY29" s="24">
        <f t="shared" si="40"/>
        <v>0.29444017568964032</v>
      </c>
      <c r="HZ29" s="24">
        <f t="shared" si="40"/>
        <v>0.29647065796975697</v>
      </c>
      <c r="IA29" s="24">
        <f t="shared" si="40"/>
        <v>0.29911017152883707</v>
      </c>
      <c r="IB29" s="24">
        <f t="shared" si="40"/>
        <v>0.29977963256707157</v>
      </c>
      <c r="IC29" s="24">
        <f t="shared" si="40"/>
        <v>0.30297278003963263</v>
      </c>
      <c r="ID29" s="24">
        <f t="shared" si="40"/>
        <v>0.31088869578528855</v>
      </c>
      <c r="IE29" s="24">
        <f t="shared" si="40"/>
        <v>0.30847210258190744</v>
      </c>
      <c r="IF29" s="24">
        <f t="shared" si="40"/>
        <v>0.30869433217834941</v>
      </c>
      <c r="IG29" s="24">
        <f t="shared" si="40"/>
        <v>0.31740287700842967</v>
      </c>
      <c r="IH29" s="24">
        <f t="shared" ref="IH29" si="41">SUM(HW11:IH11)/SUM(HW26:IH26)</f>
        <v>0.32278856418015239</v>
      </c>
      <c r="II29" s="24">
        <f t="shared" ref="II29" si="42">SUM(HX11:II11)/SUM(HX26:II26)</f>
        <v>0.32459005677128805</v>
      </c>
      <c r="IJ29" s="24">
        <f t="shared" ref="IJ29" si="43">SUM(HY11:IJ11)/SUM(HY26:IJ26)</f>
        <v>0.32516402767302943</v>
      </c>
      <c r="IK29" s="24">
        <f t="shared" ref="IK29" si="44">SUM(HZ11:IK11)/SUM(HZ26:IK26)</f>
        <v>0.32770636545923476</v>
      </c>
      <c r="IL29" s="24">
        <f t="shared" ref="IL29:IS29" si="45">SUM(IA11:IL11)/SUM(IA26:IL26)</f>
        <v>0.32854401920339615</v>
      </c>
      <c r="IM29" s="24">
        <f t="shared" si="45"/>
        <v>0.32738634627614749</v>
      </c>
      <c r="IN29" s="24">
        <f t="shared" si="45"/>
        <v>0.33033329335497563</v>
      </c>
      <c r="IO29" s="24">
        <f t="shared" si="45"/>
        <v>0.33074572084003184</v>
      </c>
      <c r="IP29" s="24">
        <f t="shared" si="45"/>
        <v>0.33263823348297028</v>
      </c>
      <c r="IQ29" s="24">
        <f t="shared" si="45"/>
        <v>0.33372143476565563</v>
      </c>
      <c r="IR29" s="24">
        <f t="shared" si="45"/>
        <v>0.33619070745612772</v>
      </c>
      <c r="IS29" s="24">
        <f t="shared" si="45"/>
        <v>0.34180488696704786</v>
      </c>
    </row>
    <row r="30" spans="1:253" s="23" customFormat="1" x14ac:dyDescent="0.2">
      <c r="A30" s="63" t="s">
        <v>798</v>
      </c>
      <c r="M30" s="5"/>
      <c r="Y30" s="5"/>
      <c r="AK30" s="5"/>
      <c r="AW30" s="5"/>
      <c r="BI30" s="24">
        <f>SUM(AX12:BI12)/SUM(AX26:BI26)</f>
        <v>7.1001376952859255E-2</v>
      </c>
      <c r="BJ30" s="24">
        <f t="shared" ref="BJ30:DU30" si="46">SUM(AY12:BJ12)/SUM(AY26:BJ26)</f>
        <v>7.1201210304772167E-2</v>
      </c>
      <c r="BK30" s="24">
        <f t="shared" si="46"/>
        <v>7.1506738829540867E-2</v>
      </c>
      <c r="BL30" s="24">
        <f t="shared" si="46"/>
        <v>7.1687666625178101E-2</v>
      </c>
      <c r="BM30" s="24">
        <f t="shared" si="46"/>
        <v>7.1782150867278058E-2</v>
      </c>
      <c r="BN30" s="24">
        <f t="shared" si="46"/>
        <v>7.1821668971321265E-2</v>
      </c>
      <c r="BO30" s="24">
        <f t="shared" si="46"/>
        <v>7.2093913155471992E-2</v>
      </c>
      <c r="BP30" s="24">
        <f t="shared" si="46"/>
        <v>7.1590164916588386E-2</v>
      </c>
      <c r="BQ30" s="24">
        <f t="shared" si="46"/>
        <v>7.1741845554222403E-2</v>
      </c>
      <c r="BR30" s="24">
        <f t="shared" si="46"/>
        <v>7.2024915383558624E-2</v>
      </c>
      <c r="BS30" s="24">
        <f t="shared" si="46"/>
        <v>7.1894765704793653E-2</v>
      </c>
      <c r="BT30" s="24">
        <f t="shared" si="46"/>
        <v>7.1814652003679313E-2</v>
      </c>
      <c r="BU30" s="24">
        <f t="shared" si="46"/>
        <v>7.206948320753287E-2</v>
      </c>
      <c r="BV30" s="24">
        <f>SUM(BK12:BV12)/SUM(BK26:BV26)</f>
        <v>7.2352898639099217E-2</v>
      </c>
      <c r="BW30" s="24">
        <f t="shared" si="46"/>
        <v>7.2522381174877984E-2</v>
      </c>
      <c r="BX30" s="24">
        <f t="shared" si="46"/>
        <v>7.3134505869375699E-2</v>
      </c>
      <c r="BY30" s="24">
        <f t="shared" si="46"/>
        <v>7.3842682153688943E-2</v>
      </c>
      <c r="BZ30" s="24">
        <f t="shared" si="46"/>
        <v>7.4680181091428918E-2</v>
      </c>
      <c r="CA30" s="24">
        <f t="shared" si="46"/>
        <v>7.4666300762892684E-2</v>
      </c>
      <c r="CB30" s="24">
        <f t="shared" si="46"/>
        <v>7.5468637398438995E-2</v>
      </c>
      <c r="CC30" s="24">
        <f t="shared" si="46"/>
        <v>7.6259298036100528E-2</v>
      </c>
      <c r="CD30" s="24">
        <f t="shared" si="46"/>
        <v>7.6772824582496541E-2</v>
      </c>
      <c r="CE30" s="24">
        <f t="shared" si="46"/>
        <v>7.7373633093131736E-2</v>
      </c>
      <c r="CF30" s="24">
        <f t="shared" si="46"/>
        <v>7.8291496460335716E-2</v>
      </c>
      <c r="CG30" s="24">
        <f t="shared" si="46"/>
        <v>7.9039486992972155E-2</v>
      </c>
      <c r="CH30" s="24">
        <f t="shared" si="46"/>
        <v>7.9482972799053461E-2</v>
      </c>
      <c r="CI30" s="24">
        <f t="shared" si="46"/>
        <v>7.982694299342942E-2</v>
      </c>
      <c r="CJ30" s="24">
        <f t="shared" si="46"/>
        <v>7.9205462609486757E-2</v>
      </c>
      <c r="CK30" s="24">
        <f t="shared" si="46"/>
        <v>7.8486771035487637E-2</v>
      </c>
      <c r="CL30" s="24">
        <f t="shared" si="46"/>
        <v>7.7988014950009038E-2</v>
      </c>
      <c r="CM30" s="24">
        <f t="shared" si="46"/>
        <v>7.8134346466304461E-2</v>
      </c>
      <c r="CN30" s="24">
        <f t="shared" si="46"/>
        <v>7.7723371783638667E-2</v>
      </c>
      <c r="CO30" s="24">
        <f t="shared" si="46"/>
        <v>7.7383425786857529E-2</v>
      </c>
      <c r="CP30" s="24">
        <f t="shared" si="46"/>
        <v>7.6750726521521345E-2</v>
      </c>
      <c r="CQ30" s="24">
        <f t="shared" si="46"/>
        <v>7.6785165055063845E-2</v>
      </c>
      <c r="CR30" s="24">
        <f t="shared" si="46"/>
        <v>7.597740773297007E-2</v>
      </c>
      <c r="CS30" s="24">
        <f t="shared" si="46"/>
        <v>7.6082252872867101E-2</v>
      </c>
      <c r="CT30" s="24">
        <f t="shared" si="46"/>
        <v>7.5998897689861178E-2</v>
      </c>
      <c r="CU30" s="24">
        <f t="shared" si="46"/>
        <v>7.5745790969387702E-2</v>
      </c>
      <c r="CV30" s="24">
        <f t="shared" si="46"/>
        <v>7.5946579707274975E-2</v>
      </c>
      <c r="CW30" s="24">
        <f t="shared" si="46"/>
        <v>7.6317836454358051E-2</v>
      </c>
      <c r="CX30" s="24">
        <f t="shared" si="46"/>
        <v>7.6161957829569069E-2</v>
      </c>
      <c r="CY30" s="24">
        <f t="shared" si="46"/>
        <v>7.6277349011843867E-2</v>
      </c>
      <c r="CZ30" s="24">
        <f t="shared" si="46"/>
        <v>7.672619326469253E-2</v>
      </c>
      <c r="DA30" s="24">
        <f t="shared" si="46"/>
        <v>7.6559135936305756E-2</v>
      </c>
      <c r="DB30" s="24">
        <f t="shared" si="46"/>
        <v>7.6590963990091826E-2</v>
      </c>
      <c r="DC30" s="24">
        <f t="shared" si="46"/>
        <v>7.6666405228362433E-2</v>
      </c>
      <c r="DD30" s="24">
        <f t="shared" si="46"/>
        <v>7.6813910047447601E-2</v>
      </c>
      <c r="DE30" s="24">
        <f t="shared" si="46"/>
        <v>7.6973814966468143E-2</v>
      </c>
      <c r="DF30" s="24">
        <f t="shared" si="46"/>
        <v>7.6897566912895718E-2</v>
      </c>
      <c r="DG30" s="24">
        <f t="shared" si="46"/>
        <v>7.7143823212875343E-2</v>
      </c>
      <c r="DH30" s="24">
        <f t="shared" si="46"/>
        <v>7.7502438202180043E-2</v>
      </c>
      <c r="DI30" s="24">
        <f t="shared" si="46"/>
        <v>7.8033709815649499E-2</v>
      </c>
      <c r="DJ30" s="24">
        <f t="shared" si="46"/>
        <v>7.8591337852219556E-2</v>
      </c>
      <c r="DK30" s="24">
        <f t="shared" si="46"/>
        <v>7.8814472582223002E-2</v>
      </c>
      <c r="DL30" s="24">
        <f t="shared" si="46"/>
        <v>7.8766847044302452E-2</v>
      </c>
      <c r="DM30" s="24">
        <f t="shared" si="46"/>
        <v>7.9514359406184329E-2</v>
      </c>
      <c r="DN30" s="24">
        <f t="shared" si="46"/>
        <v>8.1679972388168764E-2</v>
      </c>
      <c r="DO30" s="24">
        <f t="shared" si="46"/>
        <v>8.1814267747708544E-2</v>
      </c>
      <c r="DP30" s="24">
        <f t="shared" si="46"/>
        <v>8.1761253644454399E-2</v>
      </c>
      <c r="DQ30" s="24">
        <f t="shared" si="46"/>
        <v>7.9962965833098906E-2</v>
      </c>
      <c r="DR30" s="24">
        <f t="shared" si="46"/>
        <v>8.0416999850668691E-2</v>
      </c>
      <c r="DS30" s="24">
        <f t="shared" si="46"/>
        <v>8.0717170814692013E-2</v>
      </c>
      <c r="DT30" s="24">
        <f t="shared" si="46"/>
        <v>8.0651472554301676E-2</v>
      </c>
      <c r="DU30" s="24">
        <f t="shared" si="46"/>
        <v>8.0386496600216795E-2</v>
      </c>
      <c r="DV30" s="24">
        <f t="shared" ref="DV30:GG30" si="47">SUM(DK12:DV12)/SUM(DK26:DV26)</f>
        <v>8.0247010325143892E-2</v>
      </c>
      <c r="DW30" s="24">
        <f t="shared" si="47"/>
        <v>8.0106478936552913E-2</v>
      </c>
      <c r="DX30" s="24">
        <f t="shared" si="47"/>
        <v>7.9967708960320141E-2</v>
      </c>
      <c r="DY30" s="24">
        <f t="shared" si="47"/>
        <v>7.9540830529258255E-2</v>
      </c>
      <c r="DZ30" s="24">
        <f t="shared" si="47"/>
        <v>7.9546900817326863E-2</v>
      </c>
      <c r="EA30" s="24">
        <f t="shared" si="47"/>
        <v>7.9467261973591594E-2</v>
      </c>
      <c r="EB30" s="24">
        <f t="shared" si="47"/>
        <v>7.9306635839418785E-2</v>
      </c>
      <c r="EC30" s="24">
        <f t="shared" si="47"/>
        <v>7.9728881548217029E-2</v>
      </c>
      <c r="ED30" s="24">
        <f t="shared" si="47"/>
        <v>7.9982918963691294E-2</v>
      </c>
      <c r="EE30" s="24">
        <f t="shared" si="47"/>
        <v>7.9856610483175439E-2</v>
      </c>
      <c r="EF30" s="24">
        <f t="shared" si="47"/>
        <v>8.0195542219402519E-2</v>
      </c>
      <c r="EG30" s="24">
        <f t="shared" si="47"/>
        <v>8.0344980325447429E-2</v>
      </c>
      <c r="EH30" s="24">
        <f t="shared" si="47"/>
        <v>8.0407139868804267E-2</v>
      </c>
      <c r="EI30" s="24">
        <f t="shared" si="47"/>
        <v>8.0501016826003108E-2</v>
      </c>
      <c r="EJ30" s="24">
        <f t="shared" si="47"/>
        <v>7.9582505992990799E-2</v>
      </c>
      <c r="EK30" s="24">
        <f t="shared" si="47"/>
        <v>8.0370606990802049E-2</v>
      </c>
      <c r="EL30" s="24">
        <f t="shared" si="47"/>
        <v>8.0087187286286887E-2</v>
      </c>
      <c r="EM30" s="24">
        <f t="shared" si="47"/>
        <v>7.9759951518789493E-2</v>
      </c>
      <c r="EN30" s="24">
        <f t="shared" si="47"/>
        <v>7.9971116796058506E-2</v>
      </c>
      <c r="EO30" s="24">
        <f t="shared" si="47"/>
        <v>7.9411033315100035E-2</v>
      </c>
      <c r="EP30" s="24">
        <f t="shared" si="47"/>
        <v>7.92793197021638E-2</v>
      </c>
      <c r="EQ30" s="24">
        <f t="shared" si="47"/>
        <v>7.9962042331022817E-2</v>
      </c>
      <c r="ER30" s="24">
        <f t="shared" si="47"/>
        <v>8.0724773192868457E-2</v>
      </c>
      <c r="ES30" s="24">
        <f t="shared" si="47"/>
        <v>8.0861233233250368E-2</v>
      </c>
      <c r="ET30" s="24">
        <f t="shared" si="47"/>
        <v>8.1131510348984998E-2</v>
      </c>
      <c r="EU30" s="24">
        <f t="shared" si="47"/>
        <v>8.1293280593141767E-2</v>
      </c>
      <c r="EV30" s="24">
        <f t="shared" si="47"/>
        <v>8.1926466140791354E-2</v>
      </c>
      <c r="EW30" s="24">
        <f t="shared" si="47"/>
        <v>8.2332984294617217E-2</v>
      </c>
      <c r="EX30" s="24">
        <f t="shared" si="47"/>
        <v>8.2748064518449391E-2</v>
      </c>
      <c r="EY30" s="24">
        <f t="shared" si="47"/>
        <v>8.3176319677540203E-2</v>
      </c>
      <c r="EZ30" s="24">
        <f t="shared" si="47"/>
        <v>8.377243556128304E-2</v>
      </c>
      <c r="FA30" s="24">
        <f t="shared" si="47"/>
        <v>8.4978376768298974E-2</v>
      </c>
      <c r="FB30" s="24">
        <f t="shared" si="47"/>
        <v>8.4671640947389257E-2</v>
      </c>
      <c r="FC30" s="24">
        <f t="shared" si="47"/>
        <v>8.4771511653412318E-2</v>
      </c>
      <c r="FD30" s="24">
        <f t="shared" si="47"/>
        <v>8.4748462355223722E-2</v>
      </c>
      <c r="FE30" s="24">
        <f t="shared" si="47"/>
        <v>8.4671105066847177E-2</v>
      </c>
      <c r="FF30" s="24">
        <f t="shared" si="47"/>
        <v>8.4302893885190688E-2</v>
      </c>
      <c r="FG30" s="24">
        <f t="shared" si="47"/>
        <v>8.4598336853534711E-2</v>
      </c>
      <c r="FH30" s="24">
        <f t="shared" si="47"/>
        <v>8.4104674864723589E-2</v>
      </c>
      <c r="FI30" s="24">
        <f t="shared" si="47"/>
        <v>8.5301998574014049E-2</v>
      </c>
      <c r="FJ30" s="24">
        <f t="shared" si="47"/>
        <v>7.8935245187140471E-2</v>
      </c>
      <c r="FK30" s="24">
        <f t="shared" si="47"/>
        <v>7.8702328102107075E-2</v>
      </c>
      <c r="FL30" s="24">
        <f t="shared" si="47"/>
        <v>7.8939347670944834E-2</v>
      </c>
      <c r="FM30" s="24">
        <f t="shared" si="47"/>
        <v>7.9550889245551454E-2</v>
      </c>
      <c r="FN30" s="24">
        <f t="shared" si="47"/>
        <v>7.8949452559186117E-2</v>
      </c>
      <c r="FO30" s="24">
        <f t="shared" si="47"/>
        <v>7.9292625658692412E-2</v>
      </c>
      <c r="FP30" s="24">
        <f t="shared" si="47"/>
        <v>7.8908664561674391E-2</v>
      </c>
      <c r="FQ30" s="24">
        <f t="shared" si="47"/>
        <v>7.9217355791892846E-2</v>
      </c>
      <c r="FR30" s="24">
        <f t="shared" si="47"/>
        <v>7.9559080616947275E-2</v>
      </c>
      <c r="FS30" s="24">
        <f t="shared" si="47"/>
        <v>7.9055214057640238E-2</v>
      </c>
      <c r="FT30" s="24">
        <f t="shared" si="47"/>
        <v>7.9059865711949562E-2</v>
      </c>
      <c r="FU30" s="24">
        <f t="shared" si="47"/>
        <v>7.9133159903948688E-2</v>
      </c>
      <c r="FV30" s="24">
        <f t="shared" si="47"/>
        <v>8.4494735326155687E-2</v>
      </c>
      <c r="FW30" s="24">
        <f t="shared" si="47"/>
        <v>8.4389932315896671E-2</v>
      </c>
      <c r="FX30" s="24">
        <f t="shared" si="47"/>
        <v>8.5689911588584924E-2</v>
      </c>
      <c r="FY30" s="24">
        <f t="shared" si="47"/>
        <v>8.3960592047344906E-2</v>
      </c>
      <c r="FZ30" s="24">
        <f t="shared" si="47"/>
        <v>8.442535351503376E-2</v>
      </c>
      <c r="GA30" s="24">
        <f t="shared" si="47"/>
        <v>8.4879348626915943E-2</v>
      </c>
      <c r="GB30" s="24">
        <f t="shared" si="47"/>
        <v>8.4818761563813641E-2</v>
      </c>
      <c r="GC30" s="24">
        <f t="shared" si="47"/>
        <v>8.4647624795245305E-2</v>
      </c>
      <c r="GD30" s="24">
        <f t="shared" si="47"/>
        <v>8.493938619104624E-2</v>
      </c>
      <c r="GE30" s="24">
        <f t="shared" si="47"/>
        <v>8.5355285440654016E-2</v>
      </c>
      <c r="GF30" s="24">
        <f t="shared" si="47"/>
        <v>8.5734535070605453E-2</v>
      </c>
      <c r="GG30" s="24">
        <f t="shared" si="47"/>
        <v>8.6096252848510399E-2</v>
      </c>
      <c r="GH30" s="24">
        <f t="shared" ref="GH30:IG30" si="48">SUM(FW12:GH12)/SUM(FW26:GH26)</f>
        <v>8.6613094314431621E-2</v>
      </c>
      <c r="GI30" s="24">
        <f t="shared" si="48"/>
        <v>8.6949737067316457E-2</v>
      </c>
      <c r="GJ30" s="24">
        <f t="shared" si="48"/>
        <v>8.6951520788633843E-2</v>
      </c>
      <c r="GK30" s="24">
        <f t="shared" si="48"/>
        <v>8.7536940032721902E-2</v>
      </c>
      <c r="GL30" s="24">
        <f t="shared" si="48"/>
        <v>8.8246466095258269E-2</v>
      </c>
      <c r="GM30" s="24">
        <f t="shared" si="48"/>
        <v>8.7586742490685446E-2</v>
      </c>
      <c r="GN30" s="24">
        <f t="shared" si="48"/>
        <v>8.7878595640891635E-2</v>
      </c>
      <c r="GO30" s="24">
        <f t="shared" si="48"/>
        <v>8.8143513276231558E-2</v>
      </c>
      <c r="GP30" s="24">
        <f t="shared" si="48"/>
        <v>8.8388221826611588E-2</v>
      </c>
      <c r="GQ30" s="24">
        <f t="shared" si="48"/>
        <v>8.8188295342637488E-2</v>
      </c>
      <c r="GR30" s="24">
        <f t="shared" si="48"/>
        <v>8.8008728047000481E-2</v>
      </c>
      <c r="GS30" s="24">
        <f t="shared" si="48"/>
        <v>8.8238630659386752E-2</v>
      </c>
      <c r="GT30" s="24">
        <f t="shared" si="48"/>
        <v>8.777548297351942E-2</v>
      </c>
      <c r="GU30" s="24">
        <f t="shared" si="48"/>
        <v>8.7295762425058029E-2</v>
      </c>
      <c r="GV30" s="24">
        <f t="shared" si="48"/>
        <v>8.7283085647977501E-2</v>
      </c>
      <c r="GW30" s="24">
        <f t="shared" si="48"/>
        <v>8.7475475662450328E-2</v>
      </c>
      <c r="GX30" s="24">
        <f t="shared" si="48"/>
        <v>8.6086690550898126E-2</v>
      </c>
      <c r="GY30" s="24">
        <f t="shared" si="48"/>
        <v>8.5746664827892269E-2</v>
      </c>
      <c r="GZ30" s="24">
        <f t="shared" si="48"/>
        <v>8.5614419874920258E-2</v>
      </c>
      <c r="HA30" s="24">
        <f t="shared" si="48"/>
        <v>8.5275016984350707E-2</v>
      </c>
      <c r="HB30" s="24">
        <f t="shared" si="48"/>
        <v>8.4705965126779872E-2</v>
      </c>
      <c r="HC30" s="24">
        <f t="shared" si="48"/>
        <v>8.557874883774659E-2</v>
      </c>
      <c r="HD30" s="24">
        <f t="shared" si="48"/>
        <v>8.6123154674552602E-2</v>
      </c>
      <c r="HE30" s="24">
        <f t="shared" si="48"/>
        <v>8.5150696973806825E-2</v>
      </c>
      <c r="HF30" s="24">
        <f t="shared" si="48"/>
        <v>8.4739963505741603E-2</v>
      </c>
      <c r="HG30" s="24">
        <f t="shared" si="48"/>
        <v>8.4732959443739778E-2</v>
      </c>
      <c r="HH30" s="24">
        <f t="shared" si="48"/>
        <v>8.5265244234624463E-2</v>
      </c>
      <c r="HI30" s="24">
        <f t="shared" si="48"/>
        <v>8.5395758745999958E-2</v>
      </c>
      <c r="HJ30" s="24">
        <f t="shared" si="48"/>
        <v>8.572745370700692E-2</v>
      </c>
      <c r="HK30" s="24">
        <f t="shared" si="48"/>
        <v>8.6512202822234471E-2</v>
      </c>
      <c r="HL30" s="24">
        <f t="shared" si="48"/>
        <v>8.7003210523087765E-2</v>
      </c>
      <c r="HM30" s="24">
        <f t="shared" si="48"/>
        <v>8.6785994599617597E-2</v>
      </c>
      <c r="HN30" s="24">
        <f t="shared" si="48"/>
        <v>8.7116926080363519E-2</v>
      </c>
      <c r="HO30" s="24">
        <f t="shared" si="48"/>
        <v>8.6480153235536747E-2</v>
      </c>
      <c r="HP30" s="24">
        <f t="shared" si="48"/>
        <v>8.5950454012608368E-2</v>
      </c>
      <c r="HQ30" s="24">
        <f t="shared" si="48"/>
        <v>8.5545994351268598E-2</v>
      </c>
      <c r="HR30" s="24">
        <f t="shared" si="48"/>
        <v>8.7403294923914882E-2</v>
      </c>
      <c r="HS30" s="24">
        <f t="shared" si="48"/>
        <v>8.8619297706862291E-2</v>
      </c>
      <c r="HT30" s="24">
        <f t="shared" si="48"/>
        <v>8.9156382707455309E-2</v>
      </c>
      <c r="HU30" s="24">
        <f t="shared" si="48"/>
        <v>8.4612659694195916E-2</v>
      </c>
      <c r="HV30" s="24">
        <f t="shared" si="48"/>
        <v>8.4386086640820299E-2</v>
      </c>
      <c r="HW30" s="24">
        <f t="shared" si="48"/>
        <v>8.4172374745267356E-2</v>
      </c>
      <c r="HX30" s="24">
        <f t="shared" si="48"/>
        <v>8.4158007573567797E-2</v>
      </c>
      <c r="HY30" s="24">
        <f t="shared" si="48"/>
        <v>8.4755406981201695E-2</v>
      </c>
      <c r="HZ30" s="24">
        <f t="shared" si="48"/>
        <v>8.5127094748798288E-2</v>
      </c>
      <c r="IA30" s="24">
        <f t="shared" si="48"/>
        <v>8.5620617579530267E-2</v>
      </c>
      <c r="IB30" s="24">
        <f t="shared" si="48"/>
        <v>8.5541545517545767E-2</v>
      </c>
      <c r="IC30" s="24">
        <f t="shared" si="48"/>
        <v>8.756355451416345E-2</v>
      </c>
      <c r="ID30" s="24">
        <f t="shared" si="48"/>
        <v>8.7093314626349602E-2</v>
      </c>
      <c r="IE30" s="24">
        <f t="shared" si="48"/>
        <v>8.7236098475900192E-2</v>
      </c>
      <c r="IF30" s="24">
        <f t="shared" si="48"/>
        <v>8.7121599113617818E-2</v>
      </c>
      <c r="IG30" s="24">
        <f t="shared" si="48"/>
        <v>8.9091462180651615E-2</v>
      </c>
      <c r="IH30" s="24">
        <f t="shared" ref="IH30" si="49">SUM(HW12:IH12)/SUM(HW26:IH26)</f>
        <v>9.029354261279901E-2</v>
      </c>
      <c r="II30" s="24">
        <f t="shared" ref="II30" si="50">SUM(HX12:II12)/SUM(HX26:II26)</f>
        <v>9.0627104034809738E-2</v>
      </c>
      <c r="IJ30" s="24">
        <f t="shared" ref="IJ30" si="51">SUM(HY12:IJ12)/SUM(HY26:IJ26)</f>
        <v>9.0683362707155962E-2</v>
      </c>
      <c r="IK30" s="24">
        <f t="shared" ref="IK30" si="52">SUM(HZ12:IK12)/SUM(HZ26:IK26)</f>
        <v>9.1203426014882294E-2</v>
      </c>
      <c r="IL30" s="24">
        <f t="shared" ref="IL30:IS30" si="53">SUM(IA12:IL12)/SUM(IA26:IL26)</f>
        <v>9.1386294619581157E-2</v>
      </c>
      <c r="IM30" s="24">
        <f t="shared" si="53"/>
        <v>9.0955955212777481E-2</v>
      </c>
      <c r="IN30" s="24">
        <f t="shared" si="53"/>
        <v>9.1618824507022509E-2</v>
      </c>
      <c r="IO30" s="24">
        <f t="shared" si="53"/>
        <v>9.1725831381360576E-2</v>
      </c>
      <c r="IP30" s="24">
        <f t="shared" si="53"/>
        <v>9.1935378674760732E-2</v>
      </c>
      <c r="IQ30" s="24">
        <f t="shared" si="53"/>
        <v>9.2031376627623382E-2</v>
      </c>
      <c r="IR30" s="24">
        <f t="shared" si="53"/>
        <v>9.256851939608092E-2</v>
      </c>
      <c r="IS30" s="24">
        <f t="shared" si="53"/>
        <v>9.3851209699434002E-2</v>
      </c>
    </row>
    <row r="31" spans="1:253" x14ac:dyDescent="0.2">
      <c r="A31" s="63" t="s">
        <v>790</v>
      </c>
      <c r="BV31" s="24"/>
      <c r="CG31" s="24">
        <f>SUM(BV23:CG23)/SUM(BV26:CG26)</f>
        <v>1.7099612369184208E-2</v>
      </c>
      <c r="CH31" s="24">
        <f t="shared" ref="CH31:ES31" si="54">SUM(BW23:CH23)/SUM(BW26:CH26)</f>
        <v>1.7849969247288058E-2</v>
      </c>
      <c r="CI31" s="24">
        <f t="shared" si="54"/>
        <v>1.8727943384909004E-2</v>
      </c>
      <c r="CJ31" s="24">
        <f t="shared" si="54"/>
        <v>1.9133118930321498E-2</v>
      </c>
      <c r="CK31" s="24">
        <f t="shared" si="54"/>
        <v>1.974870728718553E-2</v>
      </c>
      <c r="CL31" s="24">
        <f t="shared" si="54"/>
        <v>2.0262475955398328E-2</v>
      </c>
      <c r="CM31" s="24">
        <f t="shared" si="54"/>
        <v>2.0912831431987366E-2</v>
      </c>
      <c r="CN31" s="24">
        <f t="shared" si="54"/>
        <v>2.1548653059706359E-2</v>
      </c>
      <c r="CO31" s="24">
        <f t="shared" si="54"/>
        <v>2.2213780030877789E-2</v>
      </c>
      <c r="CP31" s="24">
        <f t="shared" si="54"/>
        <v>2.277218706732401E-2</v>
      </c>
      <c r="CQ31" s="24">
        <f t="shared" si="54"/>
        <v>2.3493359223584368E-2</v>
      </c>
      <c r="CR31" s="24">
        <f t="shared" si="54"/>
        <v>2.4139243127681051E-2</v>
      </c>
      <c r="CS31" s="24">
        <f t="shared" si="54"/>
        <v>2.4547531049294892E-2</v>
      </c>
      <c r="CT31" s="24">
        <f t="shared" si="54"/>
        <v>2.4653746932630217E-2</v>
      </c>
      <c r="CU31" s="24">
        <f t="shared" si="54"/>
        <v>2.450466918912422E-2</v>
      </c>
      <c r="CV31" s="24">
        <f t="shared" si="54"/>
        <v>2.4784549889047866E-2</v>
      </c>
      <c r="CW31" s="24">
        <f t="shared" si="54"/>
        <v>2.5032985196934875E-2</v>
      </c>
      <c r="CX31" s="24">
        <f t="shared" si="54"/>
        <v>2.5075095351087592E-2</v>
      </c>
      <c r="CY31" s="24">
        <f t="shared" si="54"/>
        <v>2.5225640661528419E-2</v>
      </c>
      <c r="CZ31" s="24">
        <f t="shared" si="54"/>
        <v>2.551872900368745E-2</v>
      </c>
      <c r="DA31" s="24">
        <f t="shared" si="54"/>
        <v>2.5634659279826444E-2</v>
      </c>
      <c r="DB31" s="24">
        <f t="shared" si="54"/>
        <v>2.5805564271314221E-2</v>
      </c>
      <c r="DC31" s="24">
        <f t="shared" si="54"/>
        <v>2.5978823273418654E-2</v>
      </c>
      <c r="DD31" s="24">
        <f t="shared" si="54"/>
        <v>2.6061187977674038E-2</v>
      </c>
      <c r="DE31" s="24">
        <f t="shared" si="54"/>
        <v>2.6070456980876365E-2</v>
      </c>
      <c r="DF31" s="24">
        <f t="shared" si="54"/>
        <v>2.619397700311495E-2</v>
      </c>
      <c r="DG31" s="24">
        <f t="shared" si="54"/>
        <v>2.657087008601286E-2</v>
      </c>
      <c r="DH31" s="24">
        <f t="shared" si="54"/>
        <v>2.6872214368458068E-2</v>
      </c>
      <c r="DI31" s="24">
        <f t="shared" si="54"/>
        <v>2.709049307740306E-2</v>
      </c>
      <c r="DJ31" s="24">
        <f t="shared" si="54"/>
        <v>2.7572047361274492E-2</v>
      </c>
      <c r="DK31" s="24">
        <f t="shared" si="54"/>
        <v>2.7889687102656126E-2</v>
      </c>
      <c r="DL31" s="24">
        <f t="shared" si="54"/>
        <v>2.8031402415994125E-2</v>
      </c>
      <c r="DM31" s="24">
        <f t="shared" si="54"/>
        <v>2.8387276534747208E-2</v>
      </c>
      <c r="DN31" s="24">
        <f t="shared" si="54"/>
        <v>2.8245285856494953E-2</v>
      </c>
      <c r="DO31" s="24">
        <f t="shared" si="54"/>
        <v>2.8438746097146611E-2</v>
      </c>
      <c r="DP31" s="24">
        <f t="shared" si="54"/>
        <v>2.8630119654853979E-2</v>
      </c>
      <c r="DQ31" s="24">
        <f t="shared" si="54"/>
        <v>2.8827703923671361E-2</v>
      </c>
      <c r="DR31" s="24">
        <f t="shared" si="54"/>
        <v>2.938956245311207E-2</v>
      </c>
      <c r="DS31" s="24">
        <f t="shared" si="54"/>
        <v>2.9647015243074309E-2</v>
      </c>
      <c r="DT31" s="24">
        <f t="shared" si="54"/>
        <v>2.9415263516575016E-2</v>
      </c>
      <c r="DU31" s="24">
        <f t="shared" si="54"/>
        <v>2.9491015148252218E-2</v>
      </c>
      <c r="DV31" s="24">
        <f t="shared" si="54"/>
        <v>2.9554573027155532E-2</v>
      </c>
      <c r="DW31" s="24">
        <f t="shared" si="54"/>
        <v>2.9574416575564137E-2</v>
      </c>
      <c r="DX31" s="24">
        <f t="shared" si="54"/>
        <v>2.9631531819677693E-2</v>
      </c>
      <c r="DY31" s="24">
        <f t="shared" si="54"/>
        <v>2.9564998994387807E-2</v>
      </c>
      <c r="DZ31" s="24">
        <f t="shared" si="54"/>
        <v>2.9616969731560687E-2</v>
      </c>
      <c r="EA31" s="24">
        <f t="shared" si="54"/>
        <v>2.9737779504498088E-2</v>
      </c>
      <c r="EB31" s="24">
        <f t="shared" si="54"/>
        <v>2.9791862988233331E-2</v>
      </c>
      <c r="EC31" s="24">
        <f t="shared" si="54"/>
        <v>3.0933859616781745E-2</v>
      </c>
      <c r="ED31" s="24">
        <f t="shared" si="54"/>
        <v>3.0791653926947393E-2</v>
      </c>
      <c r="EE31" s="24">
        <f t="shared" si="54"/>
        <v>3.0928397778294633E-2</v>
      </c>
      <c r="EF31" s="24">
        <f t="shared" si="54"/>
        <v>3.1507884150440438E-2</v>
      </c>
      <c r="EG31" s="24">
        <f t="shared" si="54"/>
        <v>3.1812381897047666E-2</v>
      </c>
      <c r="EH31" s="24">
        <f t="shared" si="54"/>
        <v>3.200192429206325E-2</v>
      </c>
      <c r="EI31" s="24">
        <f t="shared" si="54"/>
        <v>3.2498379947373299E-2</v>
      </c>
      <c r="EJ31" s="24">
        <f t="shared" si="54"/>
        <v>3.232115215412093E-2</v>
      </c>
      <c r="EK31" s="24">
        <f t="shared" si="54"/>
        <v>3.248531747689757E-2</v>
      </c>
      <c r="EL31" s="24">
        <f t="shared" si="54"/>
        <v>3.2691725568702694E-2</v>
      </c>
      <c r="EM31" s="24">
        <f t="shared" si="54"/>
        <v>3.2768964655036453E-2</v>
      </c>
      <c r="EN31" s="24">
        <f t="shared" si="54"/>
        <v>3.2631306819417956E-2</v>
      </c>
      <c r="EO31" s="24">
        <f t="shared" si="54"/>
        <v>3.1908097546509313E-2</v>
      </c>
      <c r="EP31" s="24">
        <f t="shared" si="54"/>
        <v>3.170626113321097E-2</v>
      </c>
      <c r="EQ31" s="24">
        <f t="shared" si="54"/>
        <v>3.1915140924486371E-2</v>
      </c>
      <c r="ER31" s="24">
        <f t="shared" si="54"/>
        <v>3.2227504913930366E-2</v>
      </c>
      <c r="ES31" s="24">
        <f t="shared" si="54"/>
        <v>3.2259270510017403E-2</v>
      </c>
      <c r="ET31" s="24">
        <f t="shared" ref="ET31:HE31" si="55">SUM(EI23:ET23)/SUM(EI26:ET26)</f>
        <v>3.2327242783057465E-2</v>
      </c>
      <c r="EU31" s="24">
        <f t="shared" si="55"/>
        <v>3.2095125035180264E-2</v>
      </c>
      <c r="EV31" s="24">
        <f t="shared" si="55"/>
        <v>3.2292325706132288E-2</v>
      </c>
      <c r="EW31" s="24">
        <f t="shared" si="55"/>
        <v>3.2303043394725117E-2</v>
      </c>
      <c r="EX31" s="24">
        <f t="shared" si="55"/>
        <v>3.2233929127527858E-2</v>
      </c>
      <c r="EY31" s="24">
        <f t="shared" si="55"/>
        <v>3.2333387478648584E-2</v>
      </c>
      <c r="EZ31" s="24">
        <f t="shared" si="55"/>
        <v>3.2521666215682241E-2</v>
      </c>
      <c r="FA31" s="24">
        <f t="shared" si="55"/>
        <v>3.2827270048746547E-2</v>
      </c>
      <c r="FB31" s="24">
        <f t="shared" si="55"/>
        <v>3.309657999462394E-2</v>
      </c>
      <c r="FC31" s="24">
        <f t="shared" si="55"/>
        <v>3.3578588301327872E-2</v>
      </c>
      <c r="FD31" s="24">
        <f t="shared" si="55"/>
        <v>3.3075403751620554E-2</v>
      </c>
      <c r="FE31" s="24">
        <f t="shared" si="55"/>
        <v>3.3162970364086643E-2</v>
      </c>
      <c r="FF31" s="24">
        <f t="shared" si="55"/>
        <v>3.3132044072815572E-2</v>
      </c>
      <c r="FG31" s="24">
        <f t="shared" si="55"/>
        <v>3.3356425162900959E-2</v>
      </c>
      <c r="FH31" s="24">
        <f t="shared" si="55"/>
        <v>3.3439874437719237E-2</v>
      </c>
      <c r="FI31" s="24">
        <f t="shared" si="55"/>
        <v>3.3559405542672567E-2</v>
      </c>
      <c r="FJ31" s="24">
        <f t="shared" si="55"/>
        <v>3.1490309119566295E-2</v>
      </c>
      <c r="FK31" s="24">
        <f t="shared" si="55"/>
        <v>3.1524844067756602E-2</v>
      </c>
      <c r="FL31" s="24">
        <f t="shared" si="55"/>
        <v>3.1654579509720671E-2</v>
      </c>
      <c r="FM31" s="24">
        <f t="shared" si="55"/>
        <v>3.1915197125113703E-2</v>
      </c>
      <c r="FN31" s="24">
        <f t="shared" si="55"/>
        <v>3.1884879685374456E-2</v>
      </c>
      <c r="FO31" s="24">
        <f t="shared" si="55"/>
        <v>3.1864034013642815E-2</v>
      </c>
      <c r="FP31" s="24">
        <f t="shared" si="55"/>
        <v>3.231082054602661E-2</v>
      </c>
      <c r="FQ31" s="24">
        <f t="shared" si="55"/>
        <v>3.2227945443140685E-2</v>
      </c>
      <c r="FR31" s="24">
        <f t="shared" si="55"/>
        <v>3.2456014333523769E-2</v>
      </c>
      <c r="FS31" s="24">
        <f t="shared" si="55"/>
        <v>3.2353278850700065E-2</v>
      </c>
      <c r="FT31" s="24">
        <f t="shared" si="55"/>
        <v>3.2293797694143582E-2</v>
      </c>
      <c r="FU31" s="24">
        <f t="shared" si="55"/>
        <v>3.2406417932164887E-2</v>
      </c>
      <c r="FV31" s="24">
        <f t="shared" si="55"/>
        <v>3.4608770256218495E-2</v>
      </c>
      <c r="FW31" s="24">
        <f t="shared" si="55"/>
        <v>3.4643708486823924E-2</v>
      </c>
      <c r="FX31" s="24">
        <f t="shared" si="55"/>
        <v>3.483015772293456E-2</v>
      </c>
      <c r="FY31" s="24">
        <f t="shared" si="55"/>
        <v>3.448889203846154E-2</v>
      </c>
      <c r="FZ31" s="24">
        <f t="shared" si="55"/>
        <v>3.4717352883596717E-2</v>
      </c>
      <c r="GA31" s="24">
        <f t="shared" si="55"/>
        <v>3.4995313852125023E-2</v>
      </c>
      <c r="GB31" s="24">
        <f t="shared" si="55"/>
        <v>3.5085149491710245E-2</v>
      </c>
      <c r="GC31" s="24">
        <f t="shared" si="55"/>
        <v>3.5100813162529797E-2</v>
      </c>
      <c r="GD31" s="24">
        <f t="shared" si="55"/>
        <v>3.5303722171329523E-2</v>
      </c>
      <c r="GE31" s="24">
        <f t="shared" si="55"/>
        <v>3.555552516996028E-2</v>
      </c>
      <c r="GF31" s="24">
        <f t="shared" si="55"/>
        <v>3.5766380014625496E-2</v>
      </c>
      <c r="GG31" s="24">
        <f t="shared" si="55"/>
        <v>3.5902626821410794E-2</v>
      </c>
      <c r="GH31" s="24">
        <f t="shared" si="55"/>
        <v>3.6096771773406623E-2</v>
      </c>
      <c r="GI31" s="24">
        <f t="shared" si="55"/>
        <v>3.6245642593553722E-2</v>
      </c>
      <c r="GJ31" s="24">
        <f t="shared" si="55"/>
        <v>3.6246263596817464E-2</v>
      </c>
      <c r="GK31" s="24">
        <f t="shared" si="55"/>
        <v>3.6355081000405805E-2</v>
      </c>
      <c r="GL31" s="24">
        <f t="shared" si="55"/>
        <v>3.679405146853984E-2</v>
      </c>
      <c r="GM31" s="24">
        <f t="shared" si="55"/>
        <v>3.6858026479756355E-2</v>
      </c>
      <c r="GN31" s="24">
        <f t="shared" si="55"/>
        <v>3.6694511954863111E-2</v>
      </c>
      <c r="GO31" s="24">
        <f t="shared" si="55"/>
        <v>3.6902549428597976E-2</v>
      </c>
      <c r="GP31" s="24">
        <f t="shared" si="55"/>
        <v>3.7059639050610597E-2</v>
      </c>
      <c r="GQ31" s="24">
        <f t="shared" si="55"/>
        <v>3.7050553487813338E-2</v>
      </c>
      <c r="GR31" s="24">
        <f t="shared" si="55"/>
        <v>3.7056282661362974E-2</v>
      </c>
      <c r="GS31" s="24">
        <f t="shared" si="55"/>
        <v>3.715472690422747E-2</v>
      </c>
      <c r="GT31" s="24">
        <f t="shared" si="55"/>
        <v>3.6936745319881052E-2</v>
      </c>
      <c r="GU31" s="24">
        <f t="shared" si="55"/>
        <v>3.6869132892326038E-2</v>
      </c>
      <c r="GV31" s="24">
        <f t="shared" si="55"/>
        <v>3.686552970030639E-2</v>
      </c>
      <c r="GW31" s="24">
        <f t="shared" si="55"/>
        <v>3.6951621975228985E-2</v>
      </c>
      <c r="GX31" s="24">
        <f t="shared" si="55"/>
        <v>3.6434449522075585E-2</v>
      </c>
      <c r="GY31" s="24">
        <f t="shared" si="55"/>
        <v>3.6045192371337693E-2</v>
      </c>
      <c r="GZ31" s="24">
        <f t="shared" si="55"/>
        <v>3.6370917685744297E-2</v>
      </c>
      <c r="HA31" s="24">
        <f t="shared" si="55"/>
        <v>3.6529367126962309E-2</v>
      </c>
      <c r="HB31" s="24">
        <f t="shared" si="55"/>
        <v>3.6405190400514618E-2</v>
      </c>
      <c r="HC31" s="24">
        <f t="shared" si="55"/>
        <v>3.6920481498545744E-2</v>
      </c>
      <c r="HD31" s="24">
        <f t="shared" si="55"/>
        <v>3.7338417249455857E-2</v>
      </c>
      <c r="HE31" s="24">
        <f t="shared" si="55"/>
        <v>3.6963046199656679E-2</v>
      </c>
      <c r="HF31" s="24">
        <f t="shared" ref="HF31:IG31" si="56">SUM(GU23:HF23)/SUM(GU26:HF26)</f>
        <v>3.6805233713185018E-2</v>
      </c>
      <c r="HG31" s="24">
        <f t="shared" si="56"/>
        <v>3.680887312641308E-2</v>
      </c>
      <c r="HH31" s="24">
        <f t="shared" si="56"/>
        <v>3.6831483885160818E-2</v>
      </c>
      <c r="HI31" s="24">
        <f t="shared" si="56"/>
        <v>3.7120344056066498E-2</v>
      </c>
      <c r="HJ31" s="24">
        <f t="shared" si="56"/>
        <v>3.7341287014645674E-2</v>
      </c>
      <c r="HK31" s="24">
        <f t="shared" si="56"/>
        <v>3.780864874843734E-2</v>
      </c>
      <c r="HL31" s="24">
        <f t="shared" si="56"/>
        <v>3.8051536397601213E-2</v>
      </c>
      <c r="HM31" s="24">
        <f t="shared" si="56"/>
        <v>3.8009279374115162E-2</v>
      </c>
      <c r="HN31" s="24">
        <f t="shared" si="56"/>
        <v>3.818883718863228E-2</v>
      </c>
      <c r="HO31" s="24">
        <f t="shared" si="56"/>
        <v>3.7907124421082086E-2</v>
      </c>
      <c r="HP31" s="24">
        <f t="shared" si="56"/>
        <v>3.7630655876674989E-2</v>
      </c>
      <c r="HQ31" s="24">
        <f t="shared" si="56"/>
        <v>3.8212962877922356E-2</v>
      </c>
      <c r="HR31" s="24">
        <f t="shared" si="56"/>
        <v>3.8783048604995457E-2</v>
      </c>
      <c r="HS31" s="24">
        <f t="shared" si="56"/>
        <v>3.8742075797966548E-2</v>
      </c>
      <c r="HT31" s="24">
        <f t="shared" si="56"/>
        <v>3.888730388287602E-2</v>
      </c>
      <c r="HU31" s="24">
        <f t="shared" si="56"/>
        <v>3.671211405610629E-2</v>
      </c>
      <c r="HV31" s="24">
        <f t="shared" si="56"/>
        <v>3.6644215730394669E-2</v>
      </c>
      <c r="HW31" s="24">
        <f t="shared" si="56"/>
        <v>3.6606741254760211E-2</v>
      </c>
      <c r="HX31" s="24">
        <f t="shared" si="56"/>
        <v>3.6682044066853554E-2</v>
      </c>
      <c r="HY31" s="24">
        <f t="shared" si="56"/>
        <v>3.7018826167599196E-2</v>
      </c>
      <c r="HZ31" s="24">
        <f t="shared" si="56"/>
        <v>3.7256114567050316E-2</v>
      </c>
      <c r="IA31" s="24">
        <f t="shared" si="56"/>
        <v>3.7552108433530851E-2</v>
      </c>
      <c r="IB31" s="24">
        <f t="shared" si="56"/>
        <v>3.7616241266035806E-2</v>
      </c>
      <c r="IC31" s="24">
        <f t="shared" si="56"/>
        <v>3.7746839852153324E-2</v>
      </c>
      <c r="ID31" s="24">
        <f t="shared" si="56"/>
        <v>3.7753109026744072E-2</v>
      </c>
      <c r="IE31" s="24">
        <f t="shared" si="56"/>
        <v>3.8478241272632691E-2</v>
      </c>
      <c r="IF31" s="24">
        <f t="shared" si="56"/>
        <v>3.8392506020712071E-2</v>
      </c>
      <c r="IG31" s="24">
        <f t="shared" si="56"/>
        <v>3.9211102202632499E-2</v>
      </c>
      <c r="IH31" s="24">
        <f t="shared" ref="IH31" si="57">SUM(HW23:IH23)/SUM(HW26:IH26)</f>
        <v>3.9805724696083927E-2</v>
      </c>
      <c r="II31" s="24">
        <f t="shared" ref="II31" si="58">SUM(HX23:II23)/SUM(HX26:II26)</f>
        <v>4.0038806202541327E-2</v>
      </c>
      <c r="IJ31" s="265">
        <f t="shared" ref="IJ31" si="59">SUM(HY23:IJ23)/SUM(HY26:IJ26)</f>
        <v>4.0138058039217314E-2</v>
      </c>
      <c r="IK31" s="265">
        <f t="shared" ref="IK31" si="60">SUM(HZ23:IK23)/SUM(HZ26:IK26)</f>
        <v>4.0435179178621806E-2</v>
      </c>
      <c r="IL31" s="265">
        <f t="shared" ref="IL31:IS31" si="61">SUM(IA23:IL23)/SUM(IA26:IL26)</f>
        <v>4.0370718049818767E-2</v>
      </c>
      <c r="IM31" s="265">
        <f t="shared" si="61"/>
        <v>4.026047279757107E-2</v>
      </c>
      <c r="IN31" s="265">
        <f t="shared" si="61"/>
        <v>4.0636533387265833E-2</v>
      </c>
      <c r="IO31" s="265">
        <f t="shared" si="61"/>
        <v>4.0751098559644622E-2</v>
      </c>
      <c r="IP31" s="265">
        <f t="shared" si="61"/>
        <v>4.0867118277498525E-2</v>
      </c>
      <c r="IQ31" s="265">
        <f t="shared" si="61"/>
        <v>4.0964644132657185E-2</v>
      </c>
      <c r="IR31" s="265">
        <f t="shared" si="61"/>
        <v>4.1374299091613886E-2</v>
      </c>
      <c r="IS31" s="265">
        <f t="shared" si="61"/>
        <v>4.1772107907774102E-2</v>
      </c>
    </row>
    <row r="32" spans="1:253" s="23" customFormat="1" x14ac:dyDescent="0.2">
      <c r="A32" s="63" t="s">
        <v>791</v>
      </c>
      <c r="IC32" s="5"/>
      <c r="IG32" s="216">
        <f>100%-SUM(IG29:IG31)</f>
        <v>0.55429455860828614</v>
      </c>
      <c r="IH32" s="216">
        <f t="shared" ref="IH32:IR32" si="62">100%-SUM(IH29:IH31)</f>
        <v>0.54711216851096467</v>
      </c>
      <c r="II32" s="216">
        <f t="shared" si="62"/>
        <v>0.54474403299136087</v>
      </c>
      <c r="IJ32" s="216">
        <f t="shared" si="62"/>
        <v>0.54401455158059731</v>
      </c>
      <c r="IK32" s="216">
        <f t="shared" si="62"/>
        <v>0.54065502934726117</v>
      </c>
      <c r="IL32" s="216">
        <f t="shared" si="62"/>
        <v>0.53969896812720397</v>
      </c>
      <c r="IM32" s="216">
        <f t="shared" si="62"/>
        <v>0.54139722571350402</v>
      </c>
      <c r="IN32" s="216">
        <f t="shared" si="62"/>
        <v>0.53741134875073604</v>
      </c>
      <c r="IO32" s="216">
        <f t="shared" si="62"/>
        <v>0.53677734921896292</v>
      </c>
      <c r="IP32" s="216">
        <f t="shared" si="62"/>
        <v>0.53455926956477051</v>
      </c>
      <c r="IQ32" s="216">
        <f t="shared" si="62"/>
        <v>0.53328254447406376</v>
      </c>
      <c r="IR32" s="216">
        <f t="shared" si="62"/>
        <v>0.52986647405617748</v>
      </c>
      <c r="IS32" s="216">
        <f t="shared" ref="IS32" si="63">100%-SUM(IS29:IS31)</f>
        <v>0.52257179542574406</v>
      </c>
    </row>
    <row r="33" spans="1:253" s="23" customFormat="1" x14ac:dyDescent="0.2">
      <c r="IC33" s="5"/>
    </row>
    <row r="34" spans="1:253" s="23" customFormat="1" x14ac:dyDescent="0.2">
      <c r="IC34" s="5"/>
    </row>
    <row r="35" spans="1:253" x14ac:dyDescent="0.2">
      <c r="A35" t="s">
        <v>700</v>
      </c>
    </row>
    <row r="36" spans="1:253" s="47" customFormat="1" ht="15" x14ac:dyDescent="0.2">
      <c r="A36" s="47" t="s">
        <v>686</v>
      </c>
      <c r="B36" s="48">
        <v>1609.839849</v>
      </c>
      <c r="C36" s="48">
        <v>1484.127166</v>
      </c>
      <c r="D36" s="48">
        <v>1433.108508</v>
      </c>
      <c r="E36" s="48">
        <v>1535.004101</v>
      </c>
      <c r="F36" s="48">
        <v>1581.3016440000001</v>
      </c>
      <c r="G36" s="48">
        <v>1615.697032</v>
      </c>
      <c r="H36" s="48">
        <v>1561.7878549999998</v>
      </c>
      <c r="I36" s="48">
        <v>1592.6949499999998</v>
      </c>
      <c r="J36" s="48">
        <v>1670.110428</v>
      </c>
      <c r="K36" s="48">
        <v>1651.783981</v>
      </c>
      <c r="L36" s="48">
        <v>1674.904131</v>
      </c>
      <c r="M36" s="48">
        <v>1702.6105639999998</v>
      </c>
      <c r="N36" s="48">
        <v>1615.2497609999998</v>
      </c>
      <c r="O36" s="48">
        <v>1437.4495529999999</v>
      </c>
      <c r="P36" s="48">
        <v>1403.5725430000002</v>
      </c>
      <c r="Q36" s="48">
        <v>1547.962796</v>
      </c>
      <c r="R36" s="48">
        <v>1586.856053</v>
      </c>
      <c r="S36" s="48">
        <v>1568.9624999999999</v>
      </c>
      <c r="T36" s="48">
        <v>1538.635389</v>
      </c>
      <c r="U36" s="48">
        <v>1778.316544</v>
      </c>
      <c r="V36" s="48">
        <v>1555.7040529999999</v>
      </c>
      <c r="W36" s="48">
        <v>1558.218462</v>
      </c>
      <c r="X36" s="48">
        <v>1542.4363979999998</v>
      </c>
      <c r="Y36" s="48">
        <v>1564.0219519999998</v>
      </c>
      <c r="Z36" s="48">
        <v>1608.018047</v>
      </c>
      <c r="AA36" s="48">
        <v>1363.8948049999999</v>
      </c>
      <c r="AB36" s="48">
        <v>2309.777693</v>
      </c>
      <c r="AC36" s="48">
        <v>2637.96452</v>
      </c>
      <c r="AD36" s="48">
        <v>2338.1781419999998</v>
      </c>
      <c r="AE36" s="48">
        <v>2756.37304722</v>
      </c>
      <c r="AF36" s="48">
        <v>3867.4161210000002</v>
      </c>
      <c r="AG36" s="48">
        <v>2716.648592</v>
      </c>
      <c r="AH36" s="48">
        <v>3004.663086</v>
      </c>
      <c r="AI36" s="48">
        <v>2903.831357</v>
      </c>
      <c r="AJ36" s="48">
        <v>3618.2188109999997</v>
      </c>
      <c r="AK36" s="48">
        <v>2944.7535160000002</v>
      </c>
      <c r="AL36" s="48">
        <v>3401.221622</v>
      </c>
      <c r="AM36" s="48">
        <v>2752.086331</v>
      </c>
      <c r="AN36" s="48">
        <v>2962.35986</v>
      </c>
      <c r="AO36" s="48">
        <v>2968.3106950000001</v>
      </c>
      <c r="AP36" s="48">
        <v>3010.65933</v>
      </c>
      <c r="AQ36" s="48">
        <v>3243.1219100000003</v>
      </c>
      <c r="AR36" s="48">
        <v>3142.2871150000001</v>
      </c>
      <c r="AS36" s="48">
        <v>3371.8212699999999</v>
      </c>
      <c r="AT36" s="48">
        <v>3600.2810380000001</v>
      </c>
      <c r="AU36" s="48">
        <v>3506.0524109999997</v>
      </c>
      <c r="AV36" s="48">
        <v>4062.0190079999998</v>
      </c>
      <c r="AW36" s="48">
        <v>3803.1024520000001</v>
      </c>
      <c r="AX36" s="48">
        <v>3989.2738749999999</v>
      </c>
      <c r="AY36" s="48">
        <v>3555.1128600000002</v>
      </c>
      <c r="AZ36" s="48">
        <v>3391.6601689999998</v>
      </c>
      <c r="BA36" s="48">
        <v>3841.8624219999997</v>
      </c>
      <c r="BB36" s="48">
        <v>3736.2957999999999</v>
      </c>
      <c r="BC36" s="48">
        <v>3682.41968</v>
      </c>
      <c r="BD36" s="48">
        <v>3869.2118209999999</v>
      </c>
      <c r="BE36" s="48">
        <v>3948.2358290000002</v>
      </c>
      <c r="BF36" s="48">
        <v>4019.7583259999997</v>
      </c>
      <c r="BG36" s="48">
        <v>3892.79178</v>
      </c>
      <c r="BH36" s="48">
        <v>4221.7205439999998</v>
      </c>
      <c r="BI36" s="48">
        <v>3969.8106310000003</v>
      </c>
      <c r="BJ36" s="48">
        <v>4304.5523550000007</v>
      </c>
      <c r="BK36" s="48">
        <v>3591.3993187099995</v>
      </c>
      <c r="BL36" s="48">
        <v>3491.84471489</v>
      </c>
      <c r="BM36" s="48">
        <v>3806.5457406999999</v>
      </c>
      <c r="BN36" s="48">
        <v>3935.7642927700003</v>
      </c>
      <c r="BO36" s="48">
        <v>4134.18382389</v>
      </c>
      <c r="BP36" s="48">
        <v>4109.221240849999</v>
      </c>
      <c r="BQ36" s="48">
        <v>4661.1183382600002</v>
      </c>
      <c r="BR36" s="48">
        <v>4988.5849604400009</v>
      </c>
      <c r="BS36" s="48">
        <v>4895.4969759000005</v>
      </c>
      <c r="BT36" s="48">
        <v>5296.5541872200001</v>
      </c>
      <c r="BU36" s="48">
        <v>4852.451896139999</v>
      </c>
      <c r="BV36" s="48">
        <v>5258.6940498000004</v>
      </c>
      <c r="BW36" s="48">
        <v>4422.8138280600006</v>
      </c>
      <c r="BX36" s="48">
        <v>4518.7234762200005</v>
      </c>
      <c r="BY36" s="48">
        <v>4568.7173597700003</v>
      </c>
      <c r="BZ36" s="48">
        <v>4618.4745218599992</v>
      </c>
      <c r="CA36" s="48">
        <v>4797.4719265100002</v>
      </c>
      <c r="CB36" s="48">
        <v>4643.1410932300005</v>
      </c>
      <c r="CC36" s="48">
        <v>4803.6622970499993</v>
      </c>
      <c r="CD36" s="48">
        <v>4990.4336729099996</v>
      </c>
      <c r="CE36" s="48">
        <v>5462.5029504100003</v>
      </c>
      <c r="CF36" s="48">
        <v>5699.8578829100006</v>
      </c>
      <c r="CG36" s="48">
        <v>5620.7163122800002</v>
      </c>
      <c r="CH36" s="48">
        <v>5817.3344958464522</v>
      </c>
      <c r="CI36" s="48">
        <v>5359.8072450870968</v>
      </c>
      <c r="CJ36" s="48">
        <v>5664.2579883887083</v>
      </c>
      <c r="CK36" s="48">
        <v>5976.2003144464506</v>
      </c>
      <c r="CL36" s="48">
        <v>7016.1955021577414</v>
      </c>
      <c r="CM36" s="48">
        <v>7333.4461751290319</v>
      </c>
      <c r="CN36" s="48">
        <v>6584.3546880967742</v>
      </c>
      <c r="CO36" s="48">
        <v>7222.7889811612895</v>
      </c>
      <c r="CP36" s="48">
        <v>6937.4671333870965</v>
      </c>
      <c r="CQ36" s="48">
        <v>6783.6589694516133</v>
      </c>
      <c r="CR36" s="48">
        <v>6926.8535145812912</v>
      </c>
      <c r="CS36" s="48">
        <v>7166.6376746122587</v>
      </c>
      <c r="CT36" s="48">
        <v>7657.7584509999997</v>
      </c>
      <c r="CU36" s="48">
        <v>6327.0159780000004</v>
      </c>
      <c r="CV36" s="48">
        <v>6398.4020710000004</v>
      </c>
      <c r="CW36" s="48">
        <v>7088.1514450000004</v>
      </c>
      <c r="CX36" s="48">
        <v>6990.5901629999998</v>
      </c>
      <c r="CY36" s="48">
        <v>7177.5906009999999</v>
      </c>
      <c r="CZ36" s="48">
        <v>7111.6451440000001</v>
      </c>
      <c r="DA36" s="48">
        <v>7221.3254360000001</v>
      </c>
      <c r="DB36" s="48">
        <v>7700.013602</v>
      </c>
      <c r="DC36" s="48">
        <v>7395.8305149999997</v>
      </c>
      <c r="DD36" s="48">
        <v>7576.1605389999995</v>
      </c>
      <c r="DE36" s="48">
        <v>7936.8146580000002</v>
      </c>
      <c r="DF36" s="48">
        <v>8120.6961563799996</v>
      </c>
      <c r="DG36" s="48">
        <v>6768.3503488099986</v>
      </c>
      <c r="DH36" s="48">
        <v>6810.4641288999992</v>
      </c>
      <c r="DI36" s="48">
        <v>7062.7886650200007</v>
      </c>
      <c r="DJ36" s="48">
        <v>7202.5169278200001</v>
      </c>
      <c r="DK36" s="48">
        <v>7470.8825148600008</v>
      </c>
      <c r="DL36" s="48">
        <v>7067.6771804999998</v>
      </c>
      <c r="DM36" s="48">
        <v>7973.8755119200005</v>
      </c>
      <c r="DN36" s="48">
        <v>8336.7609409300003</v>
      </c>
      <c r="DO36" s="48">
        <v>8187.3656218099995</v>
      </c>
      <c r="DP36" s="48">
        <v>8192.5393477899997</v>
      </c>
      <c r="DQ36" s="48">
        <v>8287.2984213499985</v>
      </c>
      <c r="DR36" s="48">
        <v>8716.4590982800019</v>
      </c>
      <c r="DS36" s="48">
        <v>7350.3369942600011</v>
      </c>
      <c r="DT36" s="48">
        <v>7528.163682639999</v>
      </c>
      <c r="DU36" s="48">
        <v>8407.1692043499988</v>
      </c>
      <c r="DV36" s="48">
        <v>8240.1946196299996</v>
      </c>
      <c r="DW36" s="48">
        <v>8710.6583640800018</v>
      </c>
      <c r="DX36" s="48">
        <v>8241.7254112299997</v>
      </c>
      <c r="DY36" s="48">
        <v>8845.8322214899981</v>
      </c>
      <c r="DZ36" s="48">
        <v>9177.9252345599998</v>
      </c>
      <c r="EA36" s="48">
        <v>8941.5760472300008</v>
      </c>
      <c r="EB36" s="48">
        <v>9543.33469152</v>
      </c>
      <c r="EC36" s="48">
        <v>9492.2087743600005</v>
      </c>
      <c r="ED36" s="48">
        <v>10308.553077329996</v>
      </c>
      <c r="EE36" s="48">
        <v>9193.6725013599953</v>
      </c>
      <c r="EF36" s="48">
        <v>9018.0638232400051</v>
      </c>
      <c r="EG36" s="48">
        <v>10010.400810069999</v>
      </c>
      <c r="EH36" s="48">
        <v>9541.3242270100109</v>
      </c>
      <c r="EI36" s="48">
        <v>10463.002984140003</v>
      </c>
      <c r="EJ36" s="48">
        <v>10340.750406800003</v>
      </c>
      <c r="EK36" s="48">
        <v>10491.981115339999</v>
      </c>
      <c r="EL36" s="48">
        <v>11066.035832600006</v>
      </c>
      <c r="EM36" s="48">
        <v>11112.93444137</v>
      </c>
      <c r="EN36" s="48">
        <v>10667.1412103</v>
      </c>
      <c r="EO36" s="48">
        <v>9710.0489292600014</v>
      </c>
      <c r="EP36" s="48">
        <v>9150.2612693200008</v>
      </c>
      <c r="EQ36" s="48">
        <v>7631.2263944800025</v>
      </c>
      <c r="ER36" s="48">
        <v>8210.9691465500018</v>
      </c>
      <c r="ES36" s="48">
        <v>9461.4978060499943</v>
      </c>
      <c r="ET36" s="48">
        <v>9014.3850979899962</v>
      </c>
      <c r="EU36" s="48">
        <v>9433.5112789200066</v>
      </c>
      <c r="EV36" s="48">
        <v>9834.636338909997</v>
      </c>
      <c r="EW36" s="48">
        <v>9830.2954626299979</v>
      </c>
      <c r="EX36" s="48">
        <v>10425.143726530001</v>
      </c>
      <c r="EY36" s="48">
        <v>11418.95992601</v>
      </c>
      <c r="EZ36" s="48">
        <v>12185.982194559998</v>
      </c>
      <c r="FA36" s="48">
        <v>12360.280946039995</v>
      </c>
      <c r="FB36" s="48">
        <v>11754.751711999996</v>
      </c>
      <c r="FC36" s="48">
        <v>10115.897510999999</v>
      </c>
      <c r="FD36" s="48">
        <v>10469.192897999987</v>
      </c>
      <c r="FE36" s="48">
        <v>11425.312134000005</v>
      </c>
      <c r="FF36" s="48">
        <v>11387.021278999997</v>
      </c>
      <c r="FG36" s="48">
        <v>11705.423632000004</v>
      </c>
      <c r="FH36" s="48">
        <v>11356.086269000003</v>
      </c>
      <c r="FI36" s="48">
        <v>11391.786991999998</v>
      </c>
      <c r="FJ36" s="48">
        <v>12466.314006000001</v>
      </c>
      <c r="FK36" s="48">
        <v>13183.991332000005</v>
      </c>
      <c r="FL36" s="48">
        <v>12744.564734999996</v>
      </c>
      <c r="FM36" s="48">
        <v>13231.988038999996</v>
      </c>
      <c r="FN36" s="48">
        <v>13569.903176000005</v>
      </c>
      <c r="FO36" s="48">
        <v>12176.736415999996</v>
      </c>
      <c r="FP36" s="48">
        <v>12782.897206999995</v>
      </c>
      <c r="FQ36" s="48">
        <v>13015.569930999998</v>
      </c>
      <c r="FR36" s="48">
        <v>12592.948633999997</v>
      </c>
      <c r="FS36" s="48">
        <v>13834.472068000008</v>
      </c>
      <c r="FT36" s="48">
        <v>13573.093652000003</v>
      </c>
      <c r="FU36" s="48">
        <v>14256.695553999993</v>
      </c>
      <c r="FV36" s="48">
        <v>13556.487173209998</v>
      </c>
      <c r="FW36" s="48">
        <v>13722.969673790009</v>
      </c>
      <c r="FX36" s="48">
        <v>13393.334407</v>
      </c>
      <c r="FY36" s="48">
        <v>14513.249152450002</v>
      </c>
      <c r="FZ36" s="48">
        <v>14626.447230040001</v>
      </c>
      <c r="GA36" s="48">
        <v>12808.751787679998</v>
      </c>
      <c r="GB36" s="48">
        <v>13272.399766610004</v>
      </c>
      <c r="GC36" s="48">
        <v>14190.849272919999</v>
      </c>
      <c r="GD36" s="48">
        <v>13892.109253400002</v>
      </c>
      <c r="GE36" s="48">
        <v>14561.61360273</v>
      </c>
      <c r="GF36" s="48">
        <v>14527.542813659997</v>
      </c>
      <c r="GG36" s="48">
        <v>15064.36749113</v>
      </c>
      <c r="GH36" s="48">
        <v>15329.088685760002</v>
      </c>
      <c r="GI36" s="48">
        <v>15519.114105389992</v>
      </c>
      <c r="GJ36" s="48">
        <v>15228.391503700001</v>
      </c>
      <c r="GK36" s="48">
        <v>16137.111927780006</v>
      </c>
      <c r="GL36" s="48">
        <v>17602.104799810004</v>
      </c>
      <c r="GM36" s="48">
        <v>13333.957687830001</v>
      </c>
      <c r="GN36" s="48">
        <v>14758.092417779993</v>
      </c>
      <c r="GO36" s="48">
        <v>15735.900303909993</v>
      </c>
      <c r="GP36" s="48">
        <v>16988.22394408</v>
      </c>
      <c r="GQ36" s="48">
        <v>15090.699783679995</v>
      </c>
      <c r="GR36" s="48">
        <v>15809.230238549997</v>
      </c>
      <c r="GS36" s="48">
        <v>16037.959291690004</v>
      </c>
      <c r="GT36" s="48">
        <v>15798.111415609999</v>
      </c>
      <c r="GU36" s="48">
        <v>15841.978816290002</v>
      </c>
      <c r="GV36" s="48">
        <v>17221.47613925</v>
      </c>
      <c r="GW36" s="48">
        <v>28595.452606589999</v>
      </c>
      <c r="GX36" s="48">
        <v>17464.625022800014</v>
      </c>
      <c r="GY36" s="48">
        <v>15085.779449569993</v>
      </c>
      <c r="GZ36" s="48">
        <v>15491.559208200002</v>
      </c>
      <c r="HA36" s="48">
        <v>16172.35607012</v>
      </c>
      <c r="HB36" s="48">
        <v>15807.108473939996</v>
      </c>
      <c r="HC36" s="48">
        <v>16390.761076410006</v>
      </c>
      <c r="HD36" s="48">
        <v>15794.510064050002</v>
      </c>
      <c r="HE36" s="48">
        <v>16306.923935730001</v>
      </c>
      <c r="HF36" s="48">
        <v>16440.58086537999</v>
      </c>
      <c r="HG36" s="48">
        <v>17103.674654599999</v>
      </c>
      <c r="HH36" s="48">
        <v>18449.984499709994</v>
      </c>
      <c r="HI36" s="48">
        <v>18234.536846840005</v>
      </c>
      <c r="HJ36" s="49">
        <v>18398.40165177</v>
      </c>
      <c r="HK36" s="48">
        <v>16487.107759359995</v>
      </c>
      <c r="HL36" s="48">
        <v>15433.055013870005</v>
      </c>
      <c r="HM36" s="48">
        <v>17346.787336110014</v>
      </c>
      <c r="HN36" s="48">
        <v>16435.691473429997</v>
      </c>
      <c r="HO36" s="48">
        <v>16064.139761929995</v>
      </c>
      <c r="HP36" s="48">
        <v>16876.196894479996</v>
      </c>
      <c r="HQ36" s="48">
        <v>16954.29503314001</v>
      </c>
      <c r="HR36" s="48">
        <v>17667.284027040008</v>
      </c>
      <c r="HS36" s="48">
        <v>16772.223474280006</v>
      </c>
      <c r="HT36" s="48">
        <v>17353.701313429992</v>
      </c>
      <c r="HU36" s="48">
        <v>16944.792491239998</v>
      </c>
      <c r="HV36" s="48">
        <v>18955.010597209995</v>
      </c>
      <c r="HW36" s="48">
        <v>15527.639110700002</v>
      </c>
      <c r="HX36" s="48">
        <v>16773.151272730011</v>
      </c>
      <c r="HY36" s="48">
        <v>16804.984097480003</v>
      </c>
      <c r="HZ36" s="48">
        <v>17997.002180560001</v>
      </c>
      <c r="IA36" s="48">
        <v>16744.139254489983</v>
      </c>
      <c r="IB36" s="48">
        <v>17990.292148140001</v>
      </c>
      <c r="IC36" s="48">
        <v>16323.817080920002</v>
      </c>
      <c r="ID36" s="48">
        <v>16254.625262659996</v>
      </c>
      <c r="IE36" s="48">
        <v>16957.190765859985</v>
      </c>
      <c r="IF36" s="51">
        <v>17245.782836880007</v>
      </c>
      <c r="IG36" s="51">
        <v>17104.991175830015</v>
      </c>
      <c r="IH36" s="213">
        <v>18853.883739969995</v>
      </c>
      <c r="II36" s="213">
        <v>15587.537185290004</v>
      </c>
      <c r="IJ36" s="213">
        <v>16054.327254480006</v>
      </c>
      <c r="IK36" s="213">
        <v>17123.540481339991</v>
      </c>
      <c r="IL36" s="213">
        <v>16886.104870380004</v>
      </c>
      <c r="IM36" s="51">
        <v>17006.655410600011</v>
      </c>
      <c r="IN36" s="51">
        <v>16204.543679899998</v>
      </c>
      <c r="IO36" s="213">
        <v>18301.953255759992</v>
      </c>
      <c r="IP36" s="51">
        <v>19412.807900239994</v>
      </c>
      <c r="IQ36" s="51">
        <v>19643.482488840018</v>
      </c>
      <c r="IR36" s="274">
        <v>40570.267696970026</v>
      </c>
      <c r="IS36" s="213">
        <v>20114.284543399983</v>
      </c>
    </row>
    <row r="37" spans="1:253" ht="15" x14ac:dyDescent="0.2">
      <c r="A37" t="s">
        <v>690</v>
      </c>
      <c r="B37" s="51">
        <v>633.52791100000013</v>
      </c>
      <c r="C37" s="51">
        <v>593.81305099999997</v>
      </c>
      <c r="D37" s="51">
        <v>548.6668360000001</v>
      </c>
      <c r="E37" s="51">
        <v>590.17022700000007</v>
      </c>
      <c r="F37" s="51">
        <v>608.18087200000002</v>
      </c>
      <c r="G37" s="51">
        <v>609.43273999999997</v>
      </c>
      <c r="H37" s="51">
        <v>602.17614700000001</v>
      </c>
      <c r="I37" s="51">
        <v>627.44175500000006</v>
      </c>
      <c r="J37" s="51">
        <v>650.45497</v>
      </c>
      <c r="K37" s="51">
        <v>645.21165999999994</v>
      </c>
      <c r="L37" s="51">
        <v>698.08664899999997</v>
      </c>
      <c r="M37" s="51">
        <v>775.21188100000006</v>
      </c>
      <c r="N37" s="51">
        <v>652.59278400000005</v>
      </c>
      <c r="O37" s="51">
        <v>567.04374699999994</v>
      </c>
      <c r="P37" s="51">
        <v>592.41761300000007</v>
      </c>
      <c r="Q37" s="51">
        <v>634.12534000000005</v>
      </c>
      <c r="R37" s="51">
        <v>588.91645799999992</v>
      </c>
      <c r="S37" s="51">
        <v>597.44099800000004</v>
      </c>
      <c r="T37" s="51">
        <v>593.24546199999997</v>
      </c>
      <c r="U37" s="51">
        <v>730.92296799999997</v>
      </c>
      <c r="V37" s="51">
        <v>608.96577200000002</v>
      </c>
      <c r="W37" s="51">
        <v>635.39972299999999</v>
      </c>
      <c r="X37" s="51">
        <v>618.21667400000001</v>
      </c>
      <c r="Y37" s="51">
        <v>662.73690399999998</v>
      </c>
      <c r="Z37" s="51">
        <v>664.32089600000006</v>
      </c>
      <c r="AA37" s="51">
        <v>1873.8691100000001</v>
      </c>
      <c r="AB37" s="51">
        <v>631.11072300000001</v>
      </c>
      <c r="AC37" s="51">
        <v>703.86227199999996</v>
      </c>
      <c r="AD37" s="51">
        <v>612.66520500000001</v>
      </c>
      <c r="AE37" s="51">
        <v>702.38458515999992</v>
      </c>
      <c r="AF37" s="51">
        <v>808.42148899999995</v>
      </c>
      <c r="AG37" s="51">
        <v>690.23298299999999</v>
      </c>
      <c r="AH37" s="51">
        <v>800.82405499999993</v>
      </c>
      <c r="AI37" s="51">
        <v>769.08682999999996</v>
      </c>
      <c r="AJ37" s="51">
        <v>773.24754899999994</v>
      </c>
      <c r="AK37" s="51">
        <v>747.42589999999996</v>
      </c>
      <c r="AL37" s="51">
        <v>856.99766099999999</v>
      </c>
      <c r="AM37" s="51">
        <v>695.06650999999999</v>
      </c>
      <c r="AN37" s="51">
        <v>731.64842899999996</v>
      </c>
      <c r="AO37" s="51">
        <v>755.68724599999996</v>
      </c>
      <c r="AP37" s="51">
        <v>757.57387300000005</v>
      </c>
      <c r="AQ37" s="51">
        <v>1066.593699</v>
      </c>
      <c r="AR37" s="51">
        <v>792.98378200000002</v>
      </c>
      <c r="AS37" s="51">
        <v>813.079567</v>
      </c>
      <c r="AT37" s="51">
        <v>860.24426500000004</v>
      </c>
      <c r="AU37" s="51">
        <v>854.74938299999997</v>
      </c>
      <c r="AV37" s="51">
        <v>909.40871100000004</v>
      </c>
      <c r="AW37" s="51">
        <v>931.77227199999993</v>
      </c>
      <c r="AX37" s="51">
        <v>987.89535000000001</v>
      </c>
      <c r="AY37" s="51">
        <v>878.57287199999996</v>
      </c>
      <c r="AZ37" s="51">
        <v>845.26696300000003</v>
      </c>
      <c r="BA37" s="51">
        <v>941.84769599999993</v>
      </c>
      <c r="BB37" s="51">
        <v>901.15073400000006</v>
      </c>
      <c r="BC37" s="51">
        <v>960.77148800000009</v>
      </c>
      <c r="BD37" s="51">
        <v>930.31949599999996</v>
      </c>
      <c r="BE37" s="51">
        <v>950.13959999999997</v>
      </c>
      <c r="BF37" s="51">
        <v>928.14384799999993</v>
      </c>
      <c r="BG37" s="51">
        <v>941.84939199999997</v>
      </c>
      <c r="BH37" s="51">
        <v>986.41954699999997</v>
      </c>
      <c r="BI37" s="51">
        <v>1075.655984</v>
      </c>
      <c r="BJ37" s="51">
        <v>1058.7407349999999</v>
      </c>
      <c r="BK37" s="51">
        <v>880.61444251000012</v>
      </c>
      <c r="BL37" s="51">
        <v>839.94968685999993</v>
      </c>
      <c r="BM37" s="51">
        <v>920.96505262999983</v>
      </c>
      <c r="BN37" s="51">
        <v>968.30807285000003</v>
      </c>
      <c r="BO37" s="51">
        <v>1022.8509169400002</v>
      </c>
      <c r="BP37" s="51">
        <v>1047.0249608099998</v>
      </c>
      <c r="BQ37" s="51">
        <v>1091.72727966</v>
      </c>
      <c r="BR37" s="51">
        <v>1221.7304053500002</v>
      </c>
      <c r="BS37" s="51">
        <v>1246.95290411</v>
      </c>
      <c r="BT37" s="51">
        <v>1260.0713332199998</v>
      </c>
      <c r="BU37" s="51">
        <v>1217.91341926</v>
      </c>
      <c r="BV37" s="51">
        <v>1628.7946426800002</v>
      </c>
      <c r="BW37" s="51">
        <v>1279.61212677</v>
      </c>
      <c r="BX37" s="51">
        <v>1301.9850970199998</v>
      </c>
      <c r="BY37" s="51">
        <v>1321.1416611700001</v>
      </c>
      <c r="BZ37" s="51">
        <v>1437.0198074999998</v>
      </c>
      <c r="CA37" s="51">
        <v>1417.7740624599999</v>
      </c>
      <c r="CB37" s="51">
        <v>1366.12081816</v>
      </c>
      <c r="CC37" s="51">
        <v>1419.0016800800001</v>
      </c>
      <c r="CD37" s="51">
        <v>1242.8119409199999</v>
      </c>
      <c r="CE37" s="51">
        <v>1469.6840054099998</v>
      </c>
      <c r="CF37" s="51">
        <v>1568.2782551499999</v>
      </c>
      <c r="CG37" s="51">
        <v>1605.8329677900001</v>
      </c>
      <c r="CH37" s="51">
        <v>1731.9665571547312</v>
      </c>
      <c r="CI37" s="51">
        <v>1568.9886540172045</v>
      </c>
      <c r="CJ37" s="51">
        <v>1416.8104268017205</v>
      </c>
      <c r="CK37" s="51">
        <v>1458.1627830680645</v>
      </c>
      <c r="CL37" s="51">
        <v>1695.1828932730107</v>
      </c>
      <c r="CM37" s="51">
        <v>1749.6831121612904</v>
      </c>
      <c r="CN37" s="51">
        <v>1615.3838295376345</v>
      </c>
      <c r="CO37" s="51">
        <v>1687.7959437849463</v>
      </c>
      <c r="CP37" s="51">
        <v>1715.941229483871</v>
      </c>
      <c r="CQ37" s="51">
        <v>1653.1386403978495</v>
      </c>
      <c r="CR37" s="51">
        <v>1686.8277907849463</v>
      </c>
      <c r="CS37" s="51">
        <v>1788.2548616236556</v>
      </c>
      <c r="CT37" s="51">
        <v>1924.2118620000001</v>
      </c>
      <c r="CU37" s="51">
        <v>1644.970953</v>
      </c>
      <c r="CV37" s="51">
        <v>1587.155585</v>
      </c>
      <c r="CW37" s="51">
        <v>1742.766983</v>
      </c>
      <c r="CX37" s="51">
        <v>1723.532862</v>
      </c>
      <c r="CY37" s="51">
        <v>1801.506871</v>
      </c>
      <c r="CZ37" s="51">
        <v>1919.1003249999999</v>
      </c>
      <c r="DA37" s="51">
        <v>1799.00307</v>
      </c>
      <c r="DB37" s="51">
        <v>1910.8914579999998</v>
      </c>
      <c r="DC37" s="51">
        <v>1652.461894</v>
      </c>
      <c r="DD37" s="51">
        <v>1841.600332</v>
      </c>
      <c r="DE37" s="51">
        <v>2038.1622712100002</v>
      </c>
      <c r="DF37" s="51">
        <v>2113.2975736100002</v>
      </c>
      <c r="DG37" s="51">
        <v>1796.4998626700001</v>
      </c>
      <c r="DH37" s="51">
        <v>1881.8776863999997</v>
      </c>
      <c r="DI37" s="51">
        <v>1921.40250984</v>
      </c>
      <c r="DJ37" s="51">
        <v>1986.43044633</v>
      </c>
      <c r="DK37" s="51">
        <v>1989.8785474499998</v>
      </c>
      <c r="DL37" s="51">
        <v>1988.31601456</v>
      </c>
      <c r="DM37" s="51">
        <v>2007.0769179899999</v>
      </c>
      <c r="DN37" s="51">
        <v>2148.5479793100003</v>
      </c>
      <c r="DO37" s="51">
        <v>2096.4569977700003</v>
      </c>
      <c r="DP37" s="51">
        <v>2103.73189267</v>
      </c>
      <c r="DQ37" s="51">
        <v>2159.7681540900003</v>
      </c>
      <c r="DR37" s="51">
        <v>2374.8106169600001</v>
      </c>
      <c r="DS37" s="51">
        <v>1932.2441716200001</v>
      </c>
      <c r="DT37" s="51">
        <v>1989.7612166800002</v>
      </c>
      <c r="DU37" s="51">
        <v>2162.4065553699998</v>
      </c>
      <c r="DV37" s="51">
        <v>2087.62314066</v>
      </c>
      <c r="DW37" s="51">
        <v>2172.4814960199997</v>
      </c>
      <c r="DX37" s="51">
        <v>2166.5673704100004</v>
      </c>
      <c r="DY37" s="51">
        <v>2254.7528210700002</v>
      </c>
      <c r="DZ37" s="51">
        <v>2306.4758671400004</v>
      </c>
      <c r="EA37" s="51">
        <v>2281.0534002000004</v>
      </c>
      <c r="EB37" s="51">
        <v>2474.5586587500002</v>
      </c>
      <c r="EC37" s="51">
        <v>2429.6907127699997</v>
      </c>
      <c r="ED37" s="51">
        <v>2656.4914210500015</v>
      </c>
      <c r="EE37" s="51">
        <v>2444.3656610899993</v>
      </c>
      <c r="EF37" s="51">
        <v>2329.6868267700015</v>
      </c>
      <c r="EG37" s="51">
        <v>2495.7951236600006</v>
      </c>
      <c r="EH37" s="51">
        <v>2480.9251918100003</v>
      </c>
      <c r="EI37" s="51">
        <v>2681.5945569899986</v>
      </c>
      <c r="EJ37" s="51">
        <v>2694.9082125100017</v>
      </c>
      <c r="EK37" s="51">
        <v>2652.3525313799987</v>
      </c>
      <c r="EL37" s="51">
        <v>2906.0410148599999</v>
      </c>
      <c r="EM37" s="51">
        <v>2850.6972953099994</v>
      </c>
      <c r="EN37" s="51">
        <v>2791.5665822900005</v>
      </c>
      <c r="EO37" s="51">
        <v>2531.3440182500003</v>
      </c>
      <c r="EP37" s="51">
        <v>2530.1287195399987</v>
      </c>
      <c r="EQ37" s="51">
        <v>2122.0812439499982</v>
      </c>
      <c r="ER37" s="51">
        <v>2310.6315349000001</v>
      </c>
      <c r="ES37" s="51">
        <v>2553.8486614999993</v>
      </c>
      <c r="ET37" s="51">
        <v>2469.6408887199996</v>
      </c>
      <c r="EU37" s="51">
        <v>2500.3607650400004</v>
      </c>
      <c r="EV37" s="51">
        <v>2504.4177476899981</v>
      </c>
      <c r="EW37" s="51">
        <v>2555.2475408600017</v>
      </c>
      <c r="EX37" s="51">
        <v>2824.3116329000018</v>
      </c>
      <c r="EY37" s="51">
        <v>3150.2431763999998</v>
      </c>
      <c r="EZ37" s="51">
        <v>3095.82274697</v>
      </c>
      <c r="FA37" s="51">
        <v>3106.4737055299984</v>
      </c>
      <c r="FB37" s="51">
        <v>3068.4437360000011</v>
      </c>
      <c r="FC37" s="51">
        <v>2609.1701510000003</v>
      </c>
      <c r="FD37" s="51">
        <v>2774.3498450000006</v>
      </c>
      <c r="FE37" s="51">
        <v>3011.3115399999992</v>
      </c>
      <c r="FF37" s="51">
        <v>3013.4680049999997</v>
      </c>
      <c r="FG37" s="51">
        <v>2988.0023270000002</v>
      </c>
      <c r="FH37" s="51">
        <v>2996.6914060000004</v>
      </c>
      <c r="FI37" s="51">
        <v>2946.9466300000004</v>
      </c>
      <c r="FJ37" s="51">
        <v>3293.8679910000005</v>
      </c>
      <c r="FK37" s="51">
        <v>3356.2531129999998</v>
      </c>
      <c r="FL37" s="51">
        <v>3288.0183389999993</v>
      </c>
      <c r="FM37" s="51">
        <v>7447.8784129999995</v>
      </c>
      <c r="FN37" s="51">
        <v>3588.4283839999994</v>
      </c>
      <c r="FO37" s="51">
        <v>3306.6692469999994</v>
      </c>
      <c r="FP37" s="51">
        <v>3358.018802999999</v>
      </c>
      <c r="FQ37" s="51">
        <v>3437.9052239999992</v>
      </c>
      <c r="FR37" s="51">
        <v>3383.8144079999993</v>
      </c>
      <c r="FS37" s="51">
        <v>3550.2975409999995</v>
      </c>
      <c r="FT37" s="51">
        <v>3578.7732070000006</v>
      </c>
      <c r="FU37" s="51">
        <v>3609.312879999999</v>
      </c>
      <c r="FV37" s="51">
        <v>3542.8266381799976</v>
      </c>
      <c r="FW37" s="51">
        <v>3534.8722378200027</v>
      </c>
      <c r="FX37" s="51">
        <v>3431.4720919999982</v>
      </c>
      <c r="FY37" s="51">
        <v>3779.7438352599997</v>
      </c>
      <c r="FZ37" s="51">
        <v>3995.9895298199999</v>
      </c>
      <c r="GA37" s="51">
        <v>3594.0634451100009</v>
      </c>
      <c r="GB37" s="51">
        <v>3635.7629725900001</v>
      </c>
      <c r="GC37" s="51">
        <v>3653.9549000399988</v>
      </c>
      <c r="GD37" s="51">
        <v>3766.5568811900016</v>
      </c>
      <c r="GE37" s="51">
        <v>3895.9814420800003</v>
      </c>
      <c r="GF37" s="51">
        <v>3804.5695844000006</v>
      </c>
      <c r="GG37" s="51">
        <v>3944.7651964399997</v>
      </c>
      <c r="GH37" s="51">
        <v>3997.6146544699982</v>
      </c>
      <c r="GI37" s="51">
        <v>3943.362010900003</v>
      </c>
      <c r="GJ37" s="51">
        <v>3981.231494300001</v>
      </c>
      <c r="GK37" s="51">
        <v>4193.5821758999964</v>
      </c>
      <c r="GL37" s="51">
        <v>4659.5830864100044</v>
      </c>
      <c r="GM37" s="51">
        <v>3700.4766836000013</v>
      </c>
      <c r="GN37" s="51">
        <v>3991.3178566099996</v>
      </c>
      <c r="GO37" s="51">
        <v>4118.6722555999995</v>
      </c>
      <c r="GP37" s="51">
        <v>4219.0405527000021</v>
      </c>
      <c r="GQ37" s="51">
        <v>4032.7525138999972</v>
      </c>
      <c r="GR37" s="51">
        <v>4134.4967051699996</v>
      </c>
      <c r="GS37" s="51">
        <v>4167.1874956799984</v>
      </c>
      <c r="GT37" s="51">
        <v>4228.1123272200011</v>
      </c>
      <c r="GU37" s="51">
        <v>4261.0539255300055</v>
      </c>
      <c r="GV37" s="51">
        <v>4148.2109675699985</v>
      </c>
      <c r="GW37" s="51">
        <v>6377.0938570999988</v>
      </c>
      <c r="GX37" s="51">
        <v>4783.2327234299992</v>
      </c>
      <c r="GY37" s="51">
        <v>4190.2811461299989</v>
      </c>
      <c r="GZ37" s="51">
        <v>4250.8158203800094</v>
      </c>
      <c r="HA37" s="51">
        <v>4205.032187450005</v>
      </c>
      <c r="HB37" s="51">
        <v>4100.9153384399997</v>
      </c>
      <c r="HC37" s="51">
        <v>4366.2966852300024</v>
      </c>
      <c r="HD37" s="51">
        <v>4069.3812712300005</v>
      </c>
      <c r="HE37" s="51">
        <v>4217.2599012900009</v>
      </c>
      <c r="HF37" s="51">
        <v>4314.5635634299952</v>
      </c>
      <c r="HG37" s="51">
        <v>4457.0420609099956</v>
      </c>
      <c r="HH37" s="51">
        <v>4801.5701476200002</v>
      </c>
      <c r="HI37" s="51">
        <v>4787.1292217200016</v>
      </c>
      <c r="HJ37" s="51">
        <v>4955.6885861300052</v>
      </c>
      <c r="HK37" s="51">
        <v>4366.3470051799968</v>
      </c>
      <c r="HL37" s="51">
        <v>4110.7871281199996</v>
      </c>
      <c r="HM37" s="51">
        <v>4508.1830817399996</v>
      </c>
      <c r="HN37" s="51">
        <v>4412.5080578199986</v>
      </c>
      <c r="HO37" s="51">
        <v>4381.5406025999955</v>
      </c>
      <c r="HP37" s="51">
        <v>4394.0735670900012</v>
      </c>
      <c r="HQ37" s="51">
        <v>4398.2403490799998</v>
      </c>
      <c r="HR37" s="51">
        <v>4858.0248280200049</v>
      </c>
      <c r="HS37" s="51">
        <v>4117.3948802899995</v>
      </c>
      <c r="HT37" s="51">
        <v>4631.4279125500025</v>
      </c>
      <c r="HU37" s="51">
        <v>4414.1647738500033</v>
      </c>
      <c r="HV37" s="51">
        <v>5125.9635264100025</v>
      </c>
      <c r="HW37" s="51">
        <v>4365.496186270002</v>
      </c>
      <c r="HX37" s="51">
        <v>4518.4645870800005</v>
      </c>
      <c r="HY37" s="51">
        <v>4391.5546849000011</v>
      </c>
      <c r="HZ37" s="51">
        <v>4609.188258899997</v>
      </c>
      <c r="IA37" s="51">
        <v>4388.113009249997</v>
      </c>
      <c r="IB37" s="51">
        <v>4548.8492513799993</v>
      </c>
      <c r="IC37" s="51">
        <v>4286.1115343600013</v>
      </c>
      <c r="ID37" s="51">
        <v>4396.5984309600044</v>
      </c>
      <c r="IE37" s="51">
        <v>4396.3829729800009</v>
      </c>
      <c r="IF37" s="51">
        <v>4313.8274940599977</v>
      </c>
      <c r="IG37" s="51">
        <v>4554.1879951000046</v>
      </c>
      <c r="IH37" s="213">
        <v>5242.2912502800009</v>
      </c>
      <c r="II37" s="213">
        <v>4369.7198349199971</v>
      </c>
      <c r="IJ37" s="213">
        <v>4407.991692070008</v>
      </c>
      <c r="IK37" s="213">
        <v>4656.5987747700046</v>
      </c>
      <c r="IL37" s="213">
        <v>4493.7391870499978</v>
      </c>
      <c r="IM37" s="51">
        <v>4316.2159949900042</v>
      </c>
      <c r="IN37" s="51">
        <v>4385.3796120600027</v>
      </c>
      <c r="IO37" s="213">
        <v>4831.8062678299984</v>
      </c>
      <c r="IP37" s="51">
        <v>5012.7510388300052</v>
      </c>
      <c r="IQ37" s="51">
        <v>5055.1855072699955</v>
      </c>
      <c r="IR37" s="274">
        <v>10538.557190399993</v>
      </c>
      <c r="IS37" s="213">
        <v>5250.392225569999</v>
      </c>
    </row>
    <row r="38" spans="1:253" s="47" customFormat="1" ht="15" x14ac:dyDescent="0.2">
      <c r="A38" s="47" t="s">
        <v>687</v>
      </c>
      <c r="B38" s="48">
        <v>566.52460299999996</v>
      </c>
      <c r="C38" s="48">
        <v>487.84078900000003</v>
      </c>
      <c r="D38" s="48">
        <v>1075.9043630000001</v>
      </c>
      <c r="E38" s="48">
        <v>811.20736099999999</v>
      </c>
      <c r="F38" s="48">
        <v>479.33566099999996</v>
      </c>
      <c r="G38" s="48">
        <v>498.90150299999999</v>
      </c>
      <c r="H38" s="48">
        <v>572.1337769999999</v>
      </c>
      <c r="I38" s="48">
        <v>471.95965699999999</v>
      </c>
      <c r="J38" s="48">
        <v>522.62379299999998</v>
      </c>
      <c r="K38" s="48">
        <v>606.19046400000002</v>
      </c>
      <c r="L38" s="48">
        <v>606.70254</v>
      </c>
      <c r="M38" s="48">
        <v>989.49197099999992</v>
      </c>
      <c r="N38" s="48">
        <v>714.61072799999988</v>
      </c>
      <c r="O38" s="48">
        <v>702.27485899999999</v>
      </c>
      <c r="P38" s="48">
        <v>998.07398899999998</v>
      </c>
      <c r="Q38" s="48">
        <v>581.09353999999996</v>
      </c>
      <c r="R38" s="48">
        <v>383.520757</v>
      </c>
      <c r="S38" s="48">
        <v>428.17352</v>
      </c>
      <c r="T38" s="48">
        <v>583.62730299999998</v>
      </c>
      <c r="U38" s="48">
        <v>944.90770600000008</v>
      </c>
      <c r="V38" s="48">
        <v>414.17261899999994</v>
      </c>
      <c r="W38" s="48">
        <v>602.15865999999994</v>
      </c>
      <c r="X38" s="48">
        <v>393.66905400000007</v>
      </c>
      <c r="Y38" s="48">
        <v>933.86233600000014</v>
      </c>
      <c r="Z38" s="48">
        <v>659.96125000000006</v>
      </c>
      <c r="AA38" s="48">
        <v>1120.8079630000002</v>
      </c>
      <c r="AB38" s="48">
        <v>801.45422599999995</v>
      </c>
      <c r="AC38" s="48">
        <v>557.64766800000007</v>
      </c>
      <c r="AD38" s="48">
        <v>381.45165300000002</v>
      </c>
      <c r="AE38" s="48">
        <v>464.33340293999998</v>
      </c>
      <c r="AF38" s="48">
        <v>834.74409300000002</v>
      </c>
      <c r="AG38" s="48">
        <v>294.52471600000001</v>
      </c>
      <c r="AH38" s="48">
        <v>485.23412399999995</v>
      </c>
      <c r="AI38" s="48">
        <v>539.84945400000004</v>
      </c>
      <c r="AJ38" s="48">
        <v>680.69944499999997</v>
      </c>
      <c r="AK38" s="48">
        <v>449.55294200000003</v>
      </c>
      <c r="AL38" s="48">
        <v>634.39050699999996</v>
      </c>
      <c r="AM38" s="48">
        <v>885.40169399999991</v>
      </c>
      <c r="AN38" s="48">
        <v>1450.240697</v>
      </c>
      <c r="AO38" s="48">
        <v>793.10649000000001</v>
      </c>
      <c r="AP38" s="48">
        <v>516.60369400000002</v>
      </c>
      <c r="AQ38" s="48">
        <v>514.25564899999995</v>
      </c>
      <c r="AR38" s="48">
        <v>887.03523499999994</v>
      </c>
      <c r="AS38" s="48">
        <v>643.15534300000002</v>
      </c>
      <c r="AT38" s="48">
        <v>546.80899599999998</v>
      </c>
      <c r="AU38" s="48">
        <v>952.19607200000007</v>
      </c>
      <c r="AV38" s="48">
        <v>601.595685</v>
      </c>
      <c r="AW38" s="48">
        <v>817.95787299999995</v>
      </c>
      <c r="AX38" s="48">
        <v>1004.336668</v>
      </c>
      <c r="AY38" s="48">
        <v>674.79440700000009</v>
      </c>
      <c r="AZ38" s="48">
        <v>838.92446400000006</v>
      </c>
      <c r="BA38" s="48">
        <v>874.42204499999991</v>
      </c>
      <c r="BB38" s="48">
        <v>610.42509499999994</v>
      </c>
      <c r="BC38" s="48">
        <v>629.37664100000006</v>
      </c>
      <c r="BD38" s="48">
        <v>970.24697100000003</v>
      </c>
      <c r="BE38" s="48">
        <v>642.81782600000008</v>
      </c>
      <c r="BF38" s="48">
        <v>617.51351299999999</v>
      </c>
      <c r="BG38" s="48">
        <v>1036.074167</v>
      </c>
      <c r="BH38" s="48">
        <v>708.01319899999999</v>
      </c>
      <c r="BI38" s="48">
        <v>708.47406799999999</v>
      </c>
      <c r="BJ38" s="48">
        <v>1704.5618830000001</v>
      </c>
      <c r="BK38" s="48">
        <v>789.02853500000003</v>
      </c>
      <c r="BL38" s="48">
        <v>957.02628599999991</v>
      </c>
      <c r="BM38" s="48">
        <v>1050.398903</v>
      </c>
      <c r="BN38" s="48">
        <v>678.03923099999997</v>
      </c>
      <c r="BO38" s="48">
        <v>652.45269499999995</v>
      </c>
      <c r="BP38" s="48">
        <v>1705.938359</v>
      </c>
      <c r="BQ38" s="48">
        <v>1128.4185399999999</v>
      </c>
      <c r="BR38" s="48">
        <v>1438.3281490000002</v>
      </c>
      <c r="BS38" s="48">
        <v>1292.368136</v>
      </c>
      <c r="BT38" s="48">
        <v>1005.4710669999999</v>
      </c>
      <c r="BU38" s="48">
        <v>895.06606999999997</v>
      </c>
      <c r="BV38" s="48">
        <v>1690.025461</v>
      </c>
      <c r="BW38" s="48">
        <v>1210.053604</v>
      </c>
      <c r="BX38" s="48">
        <v>1201.9220010000001</v>
      </c>
      <c r="BY38" s="48">
        <v>1554.6636130000002</v>
      </c>
      <c r="BZ38" s="48">
        <v>1594.45577</v>
      </c>
      <c r="CA38" s="48">
        <v>1038.4698799999999</v>
      </c>
      <c r="CB38" s="48">
        <v>1399.098393</v>
      </c>
      <c r="CC38" s="48">
        <v>982.62265600000001</v>
      </c>
      <c r="CD38" s="48">
        <v>1113.387066</v>
      </c>
      <c r="CE38" s="48">
        <v>1287.8427160000001</v>
      </c>
      <c r="CF38" s="48">
        <v>1324.7873729999999</v>
      </c>
      <c r="CG38" s="48">
        <v>1757.57779</v>
      </c>
      <c r="CH38" s="48">
        <v>2289.2069002688172</v>
      </c>
      <c r="CI38" s="48">
        <v>1574.549551795699</v>
      </c>
      <c r="CJ38" s="48">
        <v>1601.64194027957</v>
      </c>
      <c r="CK38" s="48">
        <v>1835.6253689354839</v>
      </c>
      <c r="CL38" s="48">
        <v>1229.0065629892474</v>
      </c>
      <c r="CM38" s="48">
        <v>1221.7035837096776</v>
      </c>
      <c r="CN38" s="48">
        <v>2137.9742173655914</v>
      </c>
      <c r="CO38" s="48">
        <v>1370.7422100537633</v>
      </c>
      <c r="CP38" s="48">
        <v>1453.5346401290321</v>
      </c>
      <c r="CQ38" s="48">
        <v>2142.3508471505379</v>
      </c>
      <c r="CR38" s="48">
        <v>1326.6162070537634</v>
      </c>
      <c r="CS38" s="48">
        <v>1712.649985344086</v>
      </c>
      <c r="CT38" s="48">
        <v>2730.38868</v>
      </c>
      <c r="CU38" s="48">
        <v>1994.6865319999999</v>
      </c>
      <c r="CV38" s="48">
        <v>1898.4143759999999</v>
      </c>
      <c r="CW38" s="48">
        <v>2608.6247709999998</v>
      </c>
      <c r="CX38" s="48">
        <v>1618.1579940000001</v>
      </c>
      <c r="CY38" s="48">
        <v>1784.5383829999998</v>
      </c>
      <c r="CZ38" s="48">
        <v>2578.8768239999999</v>
      </c>
      <c r="DA38" s="48">
        <v>1938.8344240000001</v>
      </c>
      <c r="DB38" s="48">
        <v>1922.724037</v>
      </c>
      <c r="DC38" s="48">
        <v>2899.5576110000002</v>
      </c>
      <c r="DD38" s="48">
        <v>1874.5533089999999</v>
      </c>
      <c r="DE38" s="48">
        <v>1993.72339025</v>
      </c>
      <c r="DF38" s="48">
        <v>3071.5239786799998</v>
      </c>
      <c r="DG38" s="48">
        <v>2147.31612554</v>
      </c>
      <c r="DH38" s="48">
        <v>2263.2452118400001</v>
      </c>
      <c r="DI38" s="48">
        <v>2790.5479789199999</v>
      </c>
      <c r="DJ38" s="48">
        <v>1948.0216661499999</v>
      </c>
      <c r="DK38" s="48">
        <v>2101.7801387300001</v>
      </c>
      <c r="DL38" s="48">
        <v>2786.1766887700001</v>
      </c>
      <c r="DM38" s="48">
        <v>1903.6834513299998</v>
      </c>
      <c r="DN38" s="48">
        <v>2252.7901238700001</v>
      </c>
      <c r="DO38" s="48">
        <v>2878.56443537</v>
      </c>
      <c r="DP38" s="48">
        <v>1977.2914557499998</v>
      </c>
      <c r="DQ38" s="48">
        <v>1902.6383469700002</v>
      </c>
      <c r="DR38" s="48">
        <v>3474.8624471000003</v>
      </c>
      <c r="DS38" s="48">
        <v>2510.7313510499998</v>
      </c>
      <c r="DT38" s="48">
        <v>2930.4005884199996</v>
      </c>
      <c r="DU38" s="48">
        <v>3038.06420557</v>
      </c>
      <c r="DV38" s="48">
        <v>2052.4169072200002</v>
      </c>
      <c r="DW38" s="48">
        <v>2243.9805157999999</v>
      </c>
      <c r="DX38" s="48">
        <v>3458.7146466999998</v>
      </c>
      <c r="DY38" s="48">
        <v>2558.6242343100002</v>
      </c>
      <c r="DZ38" s="48">
        <v>2506.4270635600001</v>
      </c>
      <c r="EA38" s="48">
        <v>3818.35679269</v>
      </c>
      <c r="EB38" s="48">
        <v>2921.1113411099996</v>
      </c>
      <c r="EC38" s="48">
        <v>2957.5823090200001</v>
      </c>
      <c r="ED38" s="48">
        <v>5263.9556386300001</v>
      </c>
      <c r="EE38" s="48">
        <v>2806.5881236799987</v>
      </c>
      <c r="EF38" s="48">
        <v>3049.2367368499986</v>
      </c>
      <c r="EG38" s="48">
        <v>4391.5348685100016</v>
      </c>
      <c r="EH38" s="48">
        <v>2707.4596435999997</v>
      </c>
      <c r="EI38" s="48">
        <v>4361.23666254</v>
      </c>
      <c r="EJ38" s="48">
        <v>4600.8326794699988</v>
      </c>
      <c r="EK38" s="48">
        <v>3288.5473333999994</v>
      </c>
      <c r="EL38" s="48">
        <v>2970.382760919998</v>
      </c>
      <c r="EM38" s="48">
        <v>5383.7720972700017</v>
      </c>
      <c r="EN38" s="48">
        <v>2874.1725616499994</v>
      </c>
      <c r="EO38" s="48">
        <v>2915.5113760199988</v>
      </c>
      <c r="EP38" s="48">
        <v>5180.1399471199984</v>
      </c>
      <c r="EQ38" s="48">
        <v>3222.7643877999994</v>
      </c>
      <c r="ER38" s="48">
        <v>4615.6643899999981</v>
      </c>
      <c r="ES38" s="48">
        <v>4421.4291470300013</v>
      </c>
      <c r="ET38" s="48">
        <v>2945.41126248</v>
      </c>
      <c r="EU38" s="48">
        <v>2832.0001439599987</v>
      </c>
      <c r="EV38" s="48">
        <v>4390.8383487999999</v>
      </c>
      <c r="EW38" s="48">
        <v>2664.7330979599978</v>
      </c>
      <c r="EX38" s="48">
        <v>3468.3205455399998</v>
      </c>
      <c r="EY38" s="48">
        <v>4787.1440276399971</v>
      </c>
      <c r="EZ38" s="48">
        <v>3895.289484299999</v>
      </c>
      <c r="FA38" s="48">
        <v>2626.3481485499992</v>
      </c>
      <c r="FB38" s="48">
        <v>6351.4009510000005</v>
      </c>
      <c r="FC38" s="48">
        <v>2922.1088820000014</v>
      </c>
      <c r="FD38" s="48">
        <v>3443.110678999999</v>
      </c>
      <c r="FE38" s="48">
        <v>4961.0602529999987</v>
      </c>
      <c r="FF38" s="48">
        <v>2955.1341040000007</v>
      </c>
      <c r="FG38" s="48">
        <v>2699.0169439999995</v>
      </c>
      <c r="FH38" s="48">
        <v>4706.2241899999981</v>
      </c>
      <c r="FI38" s="48">
        <v>3271.4499309999992</v>
      </c>
      <c r="FJ38" s="48">
        <v>2867.3193260000003</v>
      </c>
      <c r="FK38" s="48">
        <v>5012.4516040000017</v>
      </c>
      <c r="FL38" s="48">
        <v>3047.0510549999972</v>
      </c>
      <c r="FM38" s="48">
        <v>4133.9484749999983</v>
      </c>
      <c r="FN38" s="48">
        <v>8039.6458810000004</v>
      </c>
      <c r="FO38" s="48">
        <v>3344.347699999998</v>
      </c>
      <c r="FP38" s="48">
        <v>4323.1805949999998</v>
      </c>
      <c r="FQ38" s="48">
        <v>5414.9172689999996</v>
      </c>
      <c r="FR38" s="48">
        <v>3232.7454100000009</v>
      </c>
      <c r="FS38" s="48">
        <v>3471.2204970000016</v>
      </c>
      <c r="FT38" s="48">
        <v>11583.825086000008</v>
      </c>
      <c r="FU38" s="48">
        <v>3668.0364049999998</v>
      </c>
      <c r="FV38" s="48">
        <v>3000.4997865100008</v>
      </c>
      <c r="FW38" s="48">
        <v>5843.6976374899969</v>
      </c>
      <c r="FX38" s="48">
        <v>3581.0979190000012</v>
      </c>
      <c r="FY38" s="48">
        <v>3458.3814577400012</v>
      </c>
      <c r="FZ38" s="48">
        <v>8963.5771013300036</v>
      </c>
      <c r="GA38" s="48">
        <v>4756.498092519997</v>
      </c>
      <c r="GB38" s="48">
        <v>5179.0299905600004</v>
      </c>
      <c r="GC38" s="48">
        <v>5080.9813924600021</v>
      </c>
      <c r="GD38" s="48">
        <v>2972.9913457000011</v>
      </c>
      <c r="GE38" s="48">
        <v>3457.6532332100014</v>
      </c>
      <c r="GF38" s="48">
        <v>5790.4321296000044</v>
      </c>
      <c r="GG38" s="48">
        <v>3296.3047556499973</v>
      </c>
      <c r="GH38" s="48">
        <v>3831.0167808700012</v>
      </c>
      <c r="GI38" s="48">
        <v>6061.8989629200005</v>
      </c>
      <c r="GJ38" s="48">
        <v>3408.2104378800009</v>
      </c>
      <c r="GK38" s="48">
        <v>3742.9411510499999</v>
      </c>
      <c r="GL38" s="48">
        <v>11289.67350912001</v>
      </c>
      <c r="GM38" s="48">
        <v>4229.1610902800003</v>
      </c>
      <c r="GN38" s="48">
        <v>3483.3052205499998</v>
      </c>
      <c r="GO38" s="48">
        <v>5793.6492635400045</v>
      </c>
      <c r="GP38" s="48">
        <v>4830.2273396299988</v>
      </c>
      <c r="GQ38" s="48">
        <v>3042.2379697699994</v>
      </c>
      <c r="GR38" s="48">
        <v>6207.8499678400012</v>
      </c>
      <c r="GS38" s="48">
        <v>3740.0686800999983</v>
      </c>
      <c r="GT38" s="48">
        <v>3448.6553467800009</v>
      </c>
      <c r="GU38" s="48">
        <v>7377.8184910800001</v>
      </c>
      <c r="GV38" s="48">
        <v>3492.6155364199994</v>
      </c>
      <c r="GW38" s="48">
        <v>7315.4078363100007</v>
      </c>
      <c r="GX38" s="48">
        <v>11696.349779320002</v>
      </c>
      <c r="GY38" s="48">
        <v>3523.61973979</v>
      </c>
      <c r="GZ38" s="48">
        <v>4244.4270441499993</v>
      </c>
      <c r="HA38" s="48">
        <v>6870.9889176800007</v>
      </c>
      <c r="HB38" s="48">
        <v>3830.2670553999997</v>
      </c>
      <c r="HC38" s="48">
        <v>4051.8080084000012</v>
      </c>
      <c r="HD38" s="48">
        <v>6465.6902668700041</v>
      </c>
      <c r="HE38" s="48">
        <v>4927.6351053799999</v>
      </c>
      <c r="HF38" s="48">
        <v>3663.1929643400003</v>
      </c>
      <c r="HG38" s="48">
        <v>6736.1992090100021</v>
      </c>
      <c r="HH38" s="48">
        <v>4916.3694109000016</v>
      </c>
      <c r="HI38" s="48">
        <v>3881.5169760599983</v>
      </c>
      <c r="HJ38" s="49">
        <v>11281.336235590004</v>
      </c>
      <c r="HK38" s="48">
        <v>4741.7292770899994</v>
      </c>
      <c r="HL38" s="48">
        <v>5054.7579396899991</v>
      </c>
      <c r="HM38" s="48">
        <v>6191.2102945499973</v>
      </c>
      <c r="HN38" s="48">
        <v>3516.3013016599998</v>
      </c>
      <c r="HO38" s="48">
        <v>3517.0108267499995</v>
      </c>
      <c r="HP38" s="48">
        <v>6094.2276778599971</v>
      </c>
      <c r="HQ38" s="48">
        <v>3155.6009487700017</v>
      </c>
      <c r="HR38" s="48">
        <v>3256.4414597000005</v>
      </c>
      <c r="HS38" s="48">
        <v>6360.7037749399997</v>
      </c>
      <c r="HT38" s="48">
        <v>3496.1728185900001</v>
      </c>
      <c r="HU38" s="48">
        <v>3753.0731043500009</v>
      </c>
      <c r="HV38" s="48">
        <v>12316.345240150002</v>
      </c>
      <c r="HW38" s="48">
        <v>3905.6162907099997</v>
      </c>
      <c r="HX38" s="48">
        <v>5690.4494859299966</v>
      </c>
      <c r="HY38" s="48">
        <v>7826.8099490699979</v>
      </c>
      <c r="HZ38" s="48">
        <v>4286.2833480700019</v>
      </c>
      <c r="IA38" s="48">
        <v>3415.6222633300008</v>
      </c>
      <c r="IB38" s="48">
        <v>7989.3917529800019</v>
      </c>
      <c r="IC38" s="51">
        <v>3462.2749611200011</v>
      </c>
      <c r="ID38" s="51">
        <v>4035.5616155700027</v>
      </c>
      <c r="IE38" s="51">
        <v>6844.6415034099982</v>
      </c>
      <c r="IF38" s="51">
        <v>4287.4007003900033</v>
      </c>
      <c r="IG38" s="51">
        <v>4082.867735610002</v>
      </c>
      <c r="IH38" s="213">
        <v>14472.513227189997</v>
      </c>
      <c r="II38" s="213">
        <v>4507.4174129199992</v>
      </c>
      <c r="IJ38" s="213">
        <v>5489.7010565400005</v>
      </c>
      <c r="IK38" s="213">
        <v>6906.3646362400013</v>
      </c>
      <c r="IL38" s="213">
        <v>3444.4565208500026</v>
      </c>
      <c r="IM38" s="51">
        <v>3857.1449432000009</v>
      </c>
      <c r="IN38" s="51">
        <v>6565.8448291099985</v>
      </c>
      <c r="IO38" s="213">
        <v>4454.4003544299976</v>
      </c>
      <c r="IP38" s="51">
        <v>4441.8079338799998</v>
      </c>
      <c r="IQ38" s="51">
        <v>7129.9684053099982</v>
      </c>
      <c r="IR38" s="274">
        <v>9565.5983771899955</v>
      </c>
      <c r="IS38" s="213">
        <v>4815.3852437499982</v>
      </c>
    </row>
    <row r="39" spans="1:253" ht="15" x14ac:dyDescent="0.2">
      <c r="A39" s="47" t="s">
        <v>691</v>
      </c>
      <c r="B39" s="51">
        <v>0</v>
      </c>
      <c r="C39" s="51">
        <v>517.02352699999994</v>
      </c>
      <c r="D39" s="51">
        <v>566.18171600000005</v>
      </c>
      <c r="E39" s="51">
        <v>668.49842200000001</v>
      </c>
      <c r="F39" s="51">
        <v>594.38239399999998</v>
      </c>
      <c r="G39" s="51">
        <v>575.47173999999995</v>
      </c>
      <c r="H39" s="51">
        <v>756.63713199999995</v>
      </c>
      <c r="I39" s="51">
        <v>581.04766600000005</v>
      </c>
      <c r="J39" s="51">
        <v>577.63895000000002</v>
      </c>
      <c r="K39" s="51">
        <v>718.54235500000004</v>
      </c>
      <c r="L39" s="51">
        <v>654.10314800000003</v>
      </c>
      <c r="M39" s="51">
        <v>699.83304799999996</v>
      </c>
      <c r="N39" s="51">
        <v>740.71939499999996</v>
      </c>
      <c r="O39" s="51">
        <v>595.18275700000004</v>
      </c>
      <c r="P39" s="51">
        <v>579.60433399999999</v>
      </c>
      <c r="Q39" s="51">
        <v>733.48923600000001</v>
      </c>
      <c r="R39" s="51">
        <v>624.449523</v>
      </c>
      <c r="S39" s="51">
        <v>608.87003700000002</v>
      </c>
      <c r="T39" s="51">
        <v>744.16292399999998</v>
      </c>
      <c r="U39" s="51">
        <v>639.83471799999995</v>
      </c>
      <c r="V39" s="51">
        <v>817.87920399999996</v>
      </c>
      <c r="W39" s="51">
        <v>632.05329099999994</v>
      </c>
      <c r="X39" s="51">
        <v>604.80808300000001</v>
      </c>
      <c r="Y39" s="51">
        <v>796.99911500000007</v>
      </c>
      <c r="Z39" s="51">
        <v>637.63556100000005</v>
      </c>
      <c r="AA39" s="51">
        <v>62.556773</v>
      </c>
      <c r="AB39" s="51">
        <v>0.48188399999999998</v>
      </c>
      <c r="AC39" s="51">
        <v>0.25826199999999999</v>
      </c>
      <c r="AD39" s="51">
        <v>4.1986999999999997E-2</v>
      </c>
      <c r="AE39" s="51">
        <v>243.365531</v>
      </c>
      <c r="AF39" s="51">
        <v>1143.0512470000001</v>
      </c>
      <c r="AG39" s="51">
        <v>803.48272299999996</v>
      </c>
      <c r="AH39" s="51">
        <v>1288.653329</v>
      </c>
      <c r="AI39" s="51">
        <v>1111.0742849999999</v>
      </c>
      <c r="AJ39" s="51">
        <v>1075.2899279999999</v>
      </c>
      <c r="AK39" s="51">
        <v>1590.0305579999999</v>
      </c>
      <c r="AL39" s="51">
        <v>1178.369784</v>
      </c>
      <c r="AM39" s="51">
        <v>1125.9282150000001</v>
      </c>
      <c r="AN39" s="51">
        <v>1399.963841</v>
      </c>
      <c r="AO39" s="51">
        <v>1135.074977</v>
      </c>
      <c r="AP39" s="51">
        <v>1446.6608200000001</v>
      </c>
      <c r="AQ39" s="51">
        <v>1124.576953</v>
      </c>
      <c r="AR39" s="51">
        <v>1031.8046690000001</v>
      </c>
      <c r="AS39" s="51">
        <v>1210.848113</v>
      </c>
      <c r="AT39" s="51">
        <v>975.91066599999999</v>
      </c>
      <c r="AU39" s="51">
        <v>1366.886569</v>
      </c>
      <c r="AV39" s="51">
        <v>1346.6046329999999</v>
      </c>
      <c r="AW39" s="51">
        <v>1201.948584</v>
      </c>
      <c r="AX39" s="51">
        <v>1323.086564</v>
      </c>
      <c r="AY39" s="51">
        <v>785.07316899999989</v>
      </c>
      <c r="AZ39" s="51">
        <v>1377.5830169999999</v>
      </c>
      <c r="BA39" s="51">
        <v>1325.081494</v>
      </c>
      <c r="BB39" s="51">
        <v>1738.1233240000001</v>
      </c>
      <c r="BC39" s="51">
        <v>1362.4567279999999</v>
      </c>
      <c r="BD39" s="51">
        <v>1437.43985</v>
      </c>
      <c r="BE39" s="51">
        <v>1714.2200599999999</v>
      </c>
      <c r="BF39" s="51">
        <v>1351.3725180000001</v>
      </c>
      <c r="BG39" s="51">
        <v>1762.2231629999999</v>
      </c>
      <c r="BH39" s="51">
        <v>1428.3768050000001</v>
      </c>
      <c r="BI39" s="51">
        <v>1591.7767240000001</v>
      </c>
      <c r="BJ39" s="51">
        <v>1859.7069839999999</v>
      </c>
      <c r="BK39" s="51">
        <v>1359.1410840000001</v>
      </c>
      <c r="BL39" s="51">
        <v>1470.43498</v>
      </c>
      <c r="BM39" s="51">
        <v>1426.048495</v>
      </c>
      <c r="BN39" s="51">
        <v>1780.5866249999999</v>
      </c>
      <c r="BO39" s="51">
        <v>1435.5053479999999</v>
      </c>
      <c r="BP39" s="51">
        <v>1899.8043809999999</v>
      </c>
      <c r="BQ39" s="51">
        <v>1569.403826</v>
      </c>
      <c r="BR39" s="51">
        <v>1652.8535019999999</v>
      </c>
      <c r="BS39" s="51">
        <v>2066.7074629999997</v>
      </c>
      <c r="BT39" s="51">
        <v>1713.118489</v>
      </c>
      <c r="BU39" s="51">
        <v>2133.6483500000004</v>
      </c>
      <c r="BV39" s="51">
        <v>2152.5640640000001</v>
      </c>
      <c r="BW39" s="51">
        <v>1744.192305</v>
      </c>
      <c r="BX39" s="51">
        <v>1794.962348</v>
      </c>
      <c r="BY39" s="51">
        <v>2064.851682</v>
      </c>
      <c r="BZ39" s="51">
        <v>1860.6880159999998</v>
      </c>
      <c r="CA39" s="51">
        <v>1652.402012</v>
      </c>
      <c r="CB39" s="51">
        <v>2198.8897529999999</v>
      </c>
      <c r="CC39" s="51">
        <v>1675.1630989999999</v>
      </c>
      <c r="CD39" s="51">
        <v>1730.4683150000001</v>
      </c>
      <c r="CE39" s="51">
        <v>2180.1421700000001</v>
      </c>
      <c r="CF39" s="51">
        <v>1835.6445840000001</v>
      </c>
      <c r="CG39" s="51">
        <v>2155.1595309999998</v>
      </c>
      <c r="CH39" s="51">
        <v>2242.5884980000001</v>
      </c>
      <c r="CI39" s="51">
        <v>1800.8210710000001</v>
      </c>
      <c r="CJ39" s="51">
        <v>2268.6482220000003</v>
      </c>
      <c r="CK39" s="51">
        <v>1868.0558170000002</v>
      </c>
      <c r="CL39" s="51">
        <v>2050.9613509999999</v>
      </c>
      <c r="CM39" s="51">
        <v>2393.184761</v>
      </c>
      <c r="CN39" s="51">
        <v>2050.2364339999999</v>
      </c>
      <c r="CO39" s="51">
        <v>2098.4316979999999</v>
      </c>
      <c r="CP39" s="51">
        <v>2495.9119169999999</v>
      </c>
      <c r="CQ39" s="51">
        <v>2100.7130320000001</v>
      </c>
      <c r="CR39" s="51">
        <v>2102.4024689999997</v>
      </c>
      <c r="CS39" s="51">
        <v>2960.6716879999999</v>
      </c>
      <c r="CT39" s="51">
        <v>2194.6566580000003</v>
      </c>
      <c r="CU39" s="51">
        <v>2251.0393909999998</v>
      </c>
      <c r="CV39" s="51">
        <v>2629.2219060000002</v>
      </c>
      <c r="CW39" s="51">
        <v>2163.0321020000001</v>
      </c>
      <c r="CX39" s="51">
        <v>2362.3880710000003</v>
      </c>
      <c r="CY39" s="51">
        <v>2692.0600290000002</v>
      </c>
      <c r="CZ39" s="51">
        <v>2407.6149059999998</v>
      </c>
      <c r="DA39" s="51">
        <v>2660.0755910000003</v>
      </c>
      <c r="DB39" s="51">
        <v>1979.9592859999998</v>
      </c>
      <c r="DC39" s="51">
        <v>2214.7229149999998</v>
      </c>
      <c r="DD39" s="51">
        <v>2741.5280729999999</v>
      </c>
      <c r="DE39" s="51">
        <v>2710.6789219699999</v>
      </c>
      <c r="DF39" s="51">
        <v>2407.4017818899997</v>
      </c>
      <c r="DG39" s="51">
        <v>2309.1527102700002</v>
      </c>
      <c r="DH39" s="51">
        <v>2655.63440068</v>
      </c>
      <c r="DI39" s="51">
        <v>2667.2466939599999</v>
      </c>
      <c r="DJ39" s="51">
        <v>2470.12846511</v>
      </c>
      <c r="DK39" s="51">
        <v>2597.0858093800002</v>
      </c>
      <c r="DL39" s="51">
        <v>2784.7003946499999</v>
      </c>
      <c r="DM39" s="51">
        <v>2605.25163148</v>
      </c>
      <c r="DN39" s="51">
        <v>2828.8263534099997</v>
      </c>
      <c r="DO39" s="51">
        <v>2766.0010836799997</v>
      </c>
      <c r="DP39" s="51">
        <v>2755.4938447099998</v>
      </c>
      <c r="DQ39" s="51">
        <v>3298.8684931799999</v>
      </c>
      <c r="DR39" s="51">
        <v>2908.9116316499999</v>
      </c>
      <c r="DS39" s="51">
        <v>2716.7026790599998</v>
      </c>
      <c r="DT39" s="51">
        <v>2782.6756726799999</v>
      </c>
      <c r="DU39" s="51">
        <v>3059.0390086900002</v>
      </c>
      <c r="DV39" s="51">
        <v>2790.3470947300002</v>
      </c>
      <c r="DW39" s="51">
        <v>3094.3293223800001</v>
      </c>
      <c r="DX39" s="51">
        <v>3210.4369685900001</v>
      </c>
      <c r="DY39" s="51">
        <v>2992.7615361100002</v>
      </c>
      <c r="DZ39" s="51">
        <v>3131.1590343499997</v>
      </c>
      <c r="EA39" s="51">
        <v>2995.8217502900002</v>
      </c>
      <c r="EB39" s="51">
        <v>3155.4379472399996</v>
      </c>
      <c r="EC39" s="51">
        <v>3682.02282642</v>
      </c>
      <c r="ED39" s="51">
        <v>867.65251588000001</v>
      </c>
      <c r="EE39" s="51">
        <v>34.294812360000002</v>
      </c>
      <c r="EF39" s="51">
        <v>7.7821110100000004</v>
      </c>
      <c r="EG39" s="51">
        <v>-8.8378500199999905</v>
      </c>
      <c r="EH39" s="51">
        <v>74.434778769999994</v>
      </c>
      <c r="EI39" s="51">
        <v>38.512364619999992</v>
      </c>
      <c r="EJ39" s="51">
        <v>26.580674590000005</v>
      </c>
      <c r="EK39" s="51">
        <v>19.635901080000007</v>
      </c>
      <c r="EL39" s="51">
        <v>16.756855829999996</v>
      </c>
      <c r="EM39" s="51">
        <v>10.286760210000002</v>
      </c>
      <c r="EN39" s="51">
        <v>12.942766119999995</v>
      </c>
      <c r="EO39" s="51">
        <v>9.4313431099999985</v>
      </c>
      <c r="EP39" s="51">
        <v>13.72069363</v>
      </c>
      <c r="EQ39" s="51">
        <v>9.0938642800000018</v>
      </c>
      <c r="ER39" s="51">
        <v>38.881358819999996</v>
      </c>
      <c r="ES39" s="51">
        <v>-2.8043203900000022</v>
      </c>
      <c r="ET39" s="51">
        <v>4.5561531999999998</v>
      </c>
      <c r="EU39" s="51">
        <v>6.0532898199999989</v>
      </c>
      <c r="EV39" s="51">
        <v>39.863215369999992</v>
      </c>
      <c r="EW39" s="51">
        <v>34.039095300000007</v>
      </c>
      <c r="EX39" s="51">
        <v>39.719415410000003</v>
      </c>
      <c r="EY39" s="51">
        <v>-1.77986453</v>
      </c>
      <c r="EZ39" s="51">
        <v>86.863970420000015</v>
      </c>
      <c r="FA39" s="51">
        <v>-176.68918407999999</v>
      </c>
      <c r="FB39" s="51">
        <v>-49.268570000000011</v>
      </c>
      <c r="FC39" s="51">
        <v>13.219509999999998</v>
      </c>
      <c r="FD39" s="51">
        <v>4.1322329999999994</v>
      </c>
      <c r="FE39" s="51">
        <v>-22.772982000000003</v>
      </c>
      <c r="FF39" s="51">
        <v>-2.5293349999999997</v>
      </c>
      <c r="FG39" s="51">
        <v>8.1441440000000007</v>
      </c>
      <c r="FH39" s="51">
        <v>19.145874000000003</v>
      </c>
      <c r="FI39" s="51">
        <v>9.0304570000000002</v>
      </c>
      <c r="FJ39" s="51">
        <v>0.78078899999999896</v>
      </c>
      <c r="FK39" s="51">
        <v>14.856195</v>
      </c>
      <c r="FL39" s="51">
        <v>17.396992999999998</v>
      </c>
      <c r="FM39" s="51">
        <v>11.484864000000002</v>
      </c>
      <c r="FN39" s="51">
        <v>5.0881410000000002</v>
      </c>
      <c r="FO39" s="51">
        <v>10.252129000000005</v>
      </c>
      <c r="FP39" s="51">
        <v>10.430759999999999</v>
      </c>
      <c r="FQ39" s="51">
        <v>9.6484569999999987</v>
      </c>
      <c r="FR39" s="51">
        <v>6.9886070000000009</v>
      </c>
      <c r="FS39" s="51">
        <v>4.2163040000000009</v>
      </c>
      <c r="FT39" s="51">
        <v>-4.1397009999999979</v>
      </c>
      <c r="FU39" s="51">
        <v>26.357799</v>
      </c>
      <c r="FV39" s="51">
        <v>8.0382725200000014</v>
      </c>
      <c r="FW39" s="51">
        <v>1.3010514799999982</v>
      </c>
      <c r="FX39" s="51">
        <v>23.155057000000003</v>
      </c>
      <c r="FY39" s="51">
        <v>-25.055672709999996</v>
      </c>
      <c r="FZ39" s="51">
        <v>8.34181566</v>
      </c>
      <c r="GA39" s="51">
        <v>9.3967934499999934</v>
      </c>
      <c r="GB39" s="51">
        <v>2.9533553299999995</v>
      </c>
      <c r="GC39" s="51">
        <v>14.703074130000003</v>
      </c>
      <c r="GD39" s="51">
        <v>8.0470493399999974</v>
      </c>
      <c r="GE39" s="51">
        <v>41.12648531</v>
      </c>
      <c r="GF39" s="51">
        <v>-371.91477120000002</v>
      </c>
      <c r="GG39" s="51">
        <v>-1.2969466599999984</v>
      </c>
      <c r="GH39" s="51">
        <v>3.3603252599999998</v>
      </c>
      <c r="GI39" s="51">
        <v>10.82795973</v>
      </c>
      <c r="GJ39" s="51">
        <v>-46.839979999999997</v>
      </c>
      <c r="GK39" s="51">
        <v>46.327164190000012</v>
      </c>
      <c r="GL39" s="51">
        <v>3.1931382400000006</v>
      </c>
      <c r="GM39" s="51">
        <v>7.9414925700000012</v>
      </c>
      <c r="GN39" s="51">
        <v>-209.71430648999998</v>
      </c>
      <c r="GO39" s="51">
        <v>11.113696750000001</v>
      </c>
      <c r="GP39" s="51">
        <v>-79.991143070000007</v>
      </c>
      <c r="GQ39" s="51">
        <v>8.4602487500000016</v>
      </c>
      <c r="GR39" s="51">
        <v>1.0437264000000002</v>
      </c>
      <c r="GS39" s="51">
        <v>7.6539995100000002</v>
      </c>
      <c r="GT39" s="51">
        <v>7.2189363599999989</v>
      </c>
      <c r="GU39" s="51">
        <v>3.2143227700000008</v>
      </c>
      <c r="GV39" s="51">
        <v>-1.5837736499999986</v>
      </c>
      <c r="GW39" s="51">
        <v>36.172126409999997</v>
      </c>
      <c r="GX39" s="51">
        <v>0.16311585000000001</v>
      </c>
      <c r="GY39" s="51">
        <v>6.2949210000000005E-2</v>
      </c>
      <c r="GZ39" s="51">
        <v>7.1522210000000003E-2</v>
      </c>
      <c r="HA39" s="51">
        <v>0.12964306</v>
      </c>
      <c r="HB39" s="51">
        <v>0.34391875999999999</v>
      </c>
      <c r="HC39" s="51">
        <v>6.2921210000000005E-2</v>
      </c>
      <c r="HD39" s="51">
        <v>0.12501398999999999</v>
      </c>
      <c r="HE39" s="51">
        <v>4.6652089300000004</v>
      </c>
      <c r="HF39" s="51">
        <v>0.13035953</v>
      </c>
      <c r="HG39" s="51">
        <v>0.58621292000000014</v>
      </c>
      <c r="HH39" s="51">
        <v>2.14782567</v>
      </c>
      <c r="HI39" s="51">
        <v>2.9523819999999999E-2</v>
      </c>
      <c r="HJ39" s="51">
        <v>0.16984839999999998</v>
      </c>
      <c r="HK39" s="51">
        <v>4.0747170000000228E-2</v>
      </c>
      <c r="HL39" s="51">
        <v>3.5258810000000002E-2</v>
      </c>
      <c r="HM39" s="51">
        <v>2.7942090000000003E-2</v>
      </c>
      <c r="HN39" s="51">
        <v>3.406638E-2</v>
      </c>
      <c r="HO39" s="51">
        <v>0.54781900000000006</v>
      </c>
      <c r="HP39" s="51">
        <v>2.423382E-2</v>
      </c>
      <c r="HQ39" s="51">
        <v>3.1494479999999998E-2</v>
      </c>
      <c r="HR39" s="51">
        <v>2.664393E-2</v>
      </c>
      <c r="HS39" s="51">
        <v>15.682725040000001</v>
      </c>
      <c r="HT39" s="51">
        <v>3.2397870000000002E-2</v>
      </c>
      <c r="HU39" s="51">
        <v>1.4323893000000001</v>
      </c>
      <c r="HV39" s="51">
        <v>0</v>
      </c>
      <c r="HW39" s="51">
        <v>0</v>
      </c>
      <c r="HX39" s="51">
        <v>0</v>
      </c>
      <c r="HY39" s="51">
        <v>0</v>
      </c>
      <c r="HZ39" s="51">
        <v>0</v>
      </c>
      <c r="IA39" s="51">
        <v>0</v>
      </c>
      <c r="IB39" s="51">
        <v>0</v>
      </c>
      <c r="IC39" s="51">
        <v>0</v>
      </c>
      <c r="ID39" s="51">
        <v>0</v>
      </c>
      <c r="IE39" s="51">
        <v>0</v>
      </c>
      <c r="IF39" s="54">
        <v>0</v>
      </c>
      <c r="IG39" s="51">
        <v>0</v>
      </c>
      <c r="IH39" s="51">
        <v>0</v>
      </c>
      <c r="II39" s="51">
        <v>0</v>
      </c>
      <c r="IJ39" s="51">
        <v>0</v>
      </c>
      <c r="IK39" s="264">
        <v>0</v>
      </c>
      <c r="IL39" s="264">
        <v>0</v>
      </c>
      <c r="IM39" s="51">
        <v>0</v>
      </c>
      <c r="IN39" s="51">
        <v>0</v>
      </c>
      <c r="IO39" s="264">
        <v>0</v>
      </c>
      <c r="IP39" s="51">
        <v>0</v>
      </c>
      <c r="IQ39" s="51">
        <v>0</v>
      </c>
      <c r="IR39" s="274">
        <v>0</v>
      </c>
      <c r="IS39" s="264">
        <v>0</v>
      </c>
    </row>
    <row r="40" spans="1:253" x14ac:dyDescent="0.2">
      <c r="M40" s="5"/>
      <c r="Y40" s="5"/>
      <c r="AK40" s="5"/>
      <c r="AW40" s="5"/>
      <c r="BI40" s="5"/>
      <c r="BU40" s="5"/>
      <c r="CG40" s="5"/>
      <c r="CS40" s="5"/>
      <c r="DE40" s="5"/>
      <c r="DQ40" s="5"/>
      <c r="EC40" s="5"/>
      <c r="EO40" s="5"/>
      <c r="FA40" s="5"/>
      <c r="FM40" s="5"/>
      <c r="FY40" s="5"/>
      <c r="GK40" s="5"/>
      <c r="GW40" s="5"/>
      <c r="HI40" s="5"/>
      <c r="HU40" s="5"/>
      <c r="IC40" s="5"/>
      <c r="ID40" s="5"/>
      <c r="IE40" s="5"/>
      <c r="IF40" s="5"/>
      <c r="IG40" s="5"/>
    </row>
    <row r="41" spans="1:253" s="23" customFormat="1" x14ac:dyDescent="0.2">
      <c r="A41" s="23" t="s">
        <v>8</v>
      </c>
      <c r="M41" s="5"/>
      <c r="Y41" s="5"/>
      <c r="AK41" s="5"/>
      <c r="AW41" s="5"/>
      <c r="BI41" s="5"/>
      <c r="BU41" s="5"/>
      <c r="CG41" s="5"/>
      <c r="CS41" s="5"/>
      <c r="DE41" s="5"/>
      <c r="DQ41" s="5"/>
      <c r="EC41" s="5"/>
      <c r="EO41" s="5"/>
      <c r="FA41" s="5"/>
      <c r="FM41" s="5"/>
      <c r="FY41" s="5"/>
      <c r="GK41" s="5"/>
      <c r="GW41" s="5"/>
      <c r="HI41" s="5"/>
      <c r="HU41" s="5"/>
      <c r="IC41" s="5"/>
      <c r="ID41" s="5"/>
      <c r="IE41" s="5"/>
      <c r="IF41" s="5"/>
    </row>
    <row r="42" spans="1:253" x14ac:dyDescent="0.2">
      <c r="A42" s="47" t="s">
        <v>686</v>
      </c>
      <c r="L42" s="5"/>
      <c r="M42" s="5">
        <f>SUM(B36:M36)</f>
        <v>19112.970208999999</v>
      </c>
      <c r="Y42" s="5">
        <f>SUM(N36:Y36)</f>
        <v>18697.386003999996</v>
      </c>
      <c r="AK42" s="5">
        <f>SUM(Z36:AK36)</f>
        <v>32069.737737220003</v>
      </c>
      <c r="AW42" s="5">
        <f>SUM(AL36:AW36)</f>
        <v>39823.323042000004</v>
      </c>
      <c r="BI42" s="5">
        <f>SUM(AX36:BI36)</f>
        <v>46118.153737000001</v>
      </c>
      <c r="BU42" s="5">
        <f>SUM(BJ36:BU36)</f>
        <v>52067.717844769999</v>
      </c>
      <c r="CG42" s="5">
        <f>SUM(BV36:CG36)</f>
        <v>59405.209371010009</v>
      </c>
      <c r="CS42" s="5">
        <f>SUM(CH36:CS36)</f>
        <v>78789.002682345803</v>
      </c>
      <c r="DE42" s="5">
        <f>SUM(CT36:DE36)</f>
        <v>86581.298603000003</v>
      </c>
      <c r="DQ42" s="5">
        <f>SUM(DF36:DQ36)</f>
        <v>91481.215766090012</v>
      </c>
      <c r="EC42" s="5">
        <f>SUM(DR36:EC36)</f>
        <v>103195.58434362999</v>
      </c>
      <c r="EO42" s="5">
        <f>SUM(ED36:EO36)</f>
        <v>121923.90935882002</v>
      </c>
      <c r="FA42" s="5">
        <f>SUM(EP36:FA36)</f>
        <v>118957.14958799002</v>
      </c>
      <c r="FM42" s="5">
        <f>SUM(FB36:FM36)</f>
        <v>141232.33053899999</v>
      </c>
      <c r="FY42" s="5">
        <f>SUM(FN36:FY36)</f>
        <v>160988.35704444998</v>
      </c>
      <c r="GK42" s="5">
        <f>SUM(FZ36:GK36)</f>
        <v>175157.78744079999</v>
      </c>
      <c r="GW42" s="5">
        <f>SUM(GL36:GW36)</f>
        <v>202813.18744507001</v>
      </c>
      <c r="HI42" s="5">
        <f>SUM(GX36:HI36)</f>
        <v>198742.40016735002</v>
      </c>
      <c r="HU42" s="5">
        <f>SUM(HJ36:HU36)</f>
        <v>202733.67623007999</v>
      </c>
      <c r="IF42" s="5">
        <f>SUM(HU36:IF36)</f>
        <v>204518.42709887002</v>
      </c>
      <c r="IG42" s="5">
        <f>SUM(HV36:IG36)</f>
        <v>204678.62578346001</v>
      </c>
      <c r="IH42" s="5">
        <f t="shared" ref="IH42:IJ45" si="64">SUM(HW36:IH36)</f>
        <v>204577.49892622</v>
      </c>
      <c r="II42" s="5">
        <f t="shared" si="64"/>
        <v>204637.39700081002</v>
      </c>
      <c r="IJ42" s="5">
        <f t="shared" si="64"/>
        <v>203918.57298256</v>
      </c>
      <c r="IK42" s="5">
        <f t="shared" ref="IK42:IK45" si="65">SUM(HZ36:IK36)</f>
        <v>204237.12936641998</v>
      </c>
      <c r="IL42" s="5">
        <f t="shared" ref="IL42:IS45" si="66">SUM(IA36:IL36)</f>
        <v>203126.23205624003</v>
      </c>
      <c r="IM42" s="5">
        <f t="shared" si="66"/>
        <v>203388.74821235007</v>
      </c>
      <c r="IN42" s="5">
        <f t="shared" si="66"/>
        <v>201602.99974411004</v>
      </c>
      <c r="IO42" s="5">
        <f t="shared" si="66"/>
        <v>203581.13591894999</v>
      </c>
      <c r="IP42" s="5">
        <f t="shared" si="66"/>
        <v>206739.31855653002</v>
      </c>
      <c r="IQ42" s="5">
        <f t="shared" si="66"/>
        <v>209425.61027951009</v>
      </c>
      <c r="IR42" s="5">
        <f t="shared" si="66"/>
        <v>232750.09513960005</v>
      </c>
      <c r="IS42" s="5">
        <f t="shared" si="66"/>
        <v>235759.38850717002</v>
      </c>
    </row>
    <row r="43" spans="1:253" x14ac:dyDescent="0.2">
      <c r="A43" s="23" t="s">
        <v>690</v>
      </c>
      <c r="L43" s="5"/>
      <c r="M43" s="5">
        <f t="shared" ref="M43:M45" si="67">SUM(B37:M37)</f>
        <v>7582.374699</v>
      </c>
      <c r="Y43" s="5">
        <f t="shared" ref="Y43:Y45" si="68">SUM(N37:Y37)</f>
        <v>7482.0244430000002</v>
      </c>
      <c r="AK43" s="5">
        <f t="shared" ref="AK43:AK45" si="69">SUM(Z37:AK37)</f>
        <v>9777.4515971599994</v>
      </c>
      <c r="AW43" s="5">
        <f t="shared" ref="AW43:AW45" si="70">SUM(AL37:AW37)</f>
        <v>10025.805398</v>
      </c>
      <c r="BI43" s="5">
        <f t="shared" ref="BI43:BI45" si="71">SUM(AX37:BI37)</f>
        <v>11328.03297</v>
      </c>
      <c r="BU43" s="5">
        <f t="shared" ref="BU43:BU45" si="72">SUM(BJ37:BU37)</f>
        <v>12776.849209199998</v>
      </c>
      <c r="CG43" s="5">
        <f t="shared" ref="CG43:CG45" si="73">SUM(BV37:CG37)</f>
        <v>17058.057065109999</v>
      </c>
      <c r="CS43" s="5">
        <f t="shared" ref="CS43:CS45" si="74">SUM(CH37:CS37)</f>
        <v>19768.136722088926</v>
      </c>
      <c r="DE43" s="5">
        <f t="shared" ref="DE43:DE45" si="75">SUM(CT37:DE37)</f>
        <v>21585.364466209998</v>
      </c>
      <c r="DQ43" s="5">
        <f t="shared" ref="DQ43:DQ45" si="76">SUM(DF37:DQ37)</f>
        <v>24193.284582690001</v>
      </c>
      <c r="EC43" s="5">
        <f t="shared" ref="EC43:EC45" si="77">SUM(DR37:EC37)</f>
        <v>26632.426027650003</v>
      </c>
      <c r="EO43" s="5">
        <f t="shared" ref="EO43:EO45" si="78">SUM(ED37:EO37)</f>
        <v>31515.76843597</v>
      </c>
      <c r="FA43" s="5">
        <f t="shared" ref="FA43:FA45" si="79">SUM(EP37:FA37)</f>
        <v>31723.208363999995</v>
      </c>
      <c r="FM43" s="5">
        <f t="shared" ref="FM43:FM45" si="80">SUM(FB37:FM37)</f>
        <v>40794.401496000006</v>
      </c>
      <c r="FY43" s="5">
        <f t="shared" ref="FY43:FY45" si="81">SUM(FN37:FY37)</f>
        <v>42102.134497259991</v>
      </c>
      <c r="GK43" s="5">
        <f t="shared" ref="GK43:GK45" si="82">SUM(FZ37:GK37)</f>
        <v>46407.434287240001</v>
      </c>
      <c r="GW43" s="5">
        <f t="shared" ref="GW43:GW45" si="83">SUM(GL37:GW37)</f>
        <v>52037.99822709</v>
      </c>
      <c r="HI43" s="5">
        <f t="shared" ref="HI43:HI45" si="84">SUM(GX37:HI37)</f>
        <v>52543.520067260011</v>
      </c>
      <c r="HU43" s="5">
        <f t="shared" ref="HU43:HU45" si="85">SUM(HJ37:HU37)</f>
        <v>53548.380772470002</v>
      </c>
      <c r="IF43" s="5">
        <f t="shared" ref="IF43:IG45" si="86">SUM(HU37:IF37)</f>
        <v>53754.714710400003</v>
      </c>
      <c r="IG43" s="5">
        <f t="shared" si="86"/>
        <v>53894.737931650001</v>
      </c>
      <c r="IH43" s="5">
        <f t="shared" si="64"/>
        <v>54011.065655520011</v>
      </c>
      <c r="II43" s="5">
        <f t="shared" si="64"/>
        <v>54015.289304169994</v>
      </c>
      <c r="IJ43" s="5">
        <f t="shared" si="64"/>
        <v>53904.816409160012</v>
      </c>
      <c r="IK43" s="5">
        <f t="shared" si="65"/>
        <v>54169.860499030008</v>
      </c>
      <c r="IL43" s="5">
        <f t="shared" si="66"/>
        <v>54054.411427180014</v>
      </c>
      <c r="IM43" s="5">
        <f t="shared" si="66"/>
        <v>53982.51441292002</v>
      </c>
      <c r="IN43" s="5">
        <f t="shared" si="66"/>
        <v>53819.044773600021</v>
      </c>
      <c r="IO43" s="5">
        <f t="shared" si="66"/>
        <v>54364.739507070015</v>
      </c>
      <c r="IP43" s="5">
        <f t="shared" si="66"/>
        <v>54980.892114940019</v>
      </c>
      <c r="IQ43" s="5">
        <f t="shared" si="66"/>
        <v>55639.694649230019</v>
      </c>
      <c r="IR43" s="5">
        <f t="shared" si="66"/>
        <v>61864.42434557002</v>
      </c>
      <c r="IS43" s="5">
        <f t="shared" si="66"/>
        <v>62560.628576040021</v>
      </c>
    </row>
    <row r="44" spans="1:253" x14ac:dyDescent="0.2">
      <c r="A44" s="47" t="s">
        <v>687</v>
      </c>
      <c r="L44" s="5"/>
      <c r="M44" s="5">
        <f t="shared" si="67"/>
        <v>7688.8164820000002</v>
      </c>
      <c r="Y44" s="5">
        <f t="shared" si="68"/>
        <v>7680.145070999999</v>
      </c>
      <c r="AK44" s="5">
        <f t="shared" si="69"/>
        <v>7270.2609369400006</v>
      </c>
      <c r="AW44" s="5">
        <f t="shared" si="70"/>
        <v>9242.7479349999994</v>
      </c>
      <c r="BI44" s="5">
        <f t="shared" si="71"/>
        <v>9315.4190639999997</v>
      </c>
      <c r="BU44" s="5">
        <f t="shared" si="72"/>
        <v>13297.097854000001</v>
      </c>
      <c r="CG44" s="5">
        <f t="shared" si="73"/>
        <v>16154.906322999999</v>
      </c>
      <c r="CS44" s="5">
        <f t="shared" si="74"/>
        <v>19895.60201507527</v>
      </c>
      <c r="DE44" s="5">
        <f t="shared" si="75"/>
        <v>25843.080331249999</v>
      </c>
      <c r="DQ44" s="5">
        <f t="shared" si="76"/>
        <v>28023.579601920002</v>
      </c>
      <c r="EC44" s="5">
        <f t="shared" si="77"/>
        <v>34471.272402549999</v>
      </c>
      <c r="EO44" s="5">
        <f t="shared" si="78"/>
        <v>44613.230482539991</v>
      </c>
      <c r="FA44" s="5">
        <f t="shared" si="79"/>
        <v>45050.08293117999</v>
      </c>
      <c r="FM44" s="5">
        <f t="shared" si="80"/>
        <v>46370.276393999993</v>
      </c>
      <c r="FY44" s="5">
        <f t="shared" si="81"/>
        <v>58961.595643740009</v>
      </c>
      <c r="GK44" s="5">
        <f t="shared" si="82"/>
        <v>56541.535373750005</v>
      </c>
      <c r="GW44" s="5">
        <f t="shared" si="83"/>
        <v>64250.670251420015</v>
      </c>
      <c r="HI44" s="5">
        <f t="shared" si="84"/>
        <v>64808.064477300009</v>
      </c>
      <c r="HU44" s="5">
        <f t="shared" si="85"/>
        <v>60418.565659539992</v>
      </c>
      <c r="IF44" s="5">
        <f t="shared" si="86"/>
        <v>67813.47021508</v>
      </c>
      <c r="IG44" s="5">
        <f t="shared" si="86"/>
        <v>68143.264846340011</v>
      </c>
      <c r="IH44" s="5">
        <f t="shared" si="64"/>
        <v>70299.432833380008</v>
      </c>
      <c r="II44" s="5">
        <f t="shared" si="64"/>
        <v>70901.233955589996</v>
      </c>
      <c r="IJ44" s="5">
        <f t="shared" si="64"/>
        <v>70700.485526200006</v>
      </c>
      <c r="IK44" s="5">
        <f t="shared" si="65"/>
        <v>69780.040213370012</v>
      </c>
      <c r="IL44" s="5">
        <f t="shared" si="66"/>
        <v>68938.213386150004</v>
      </c>
      <c r="IM44" s="5">
        <f t="shared" si="66"/>
        <v>69379.736066020007</v>
      </c>
      <c r="IN44" s="5">
        <f t="shared" si="66"/>
        <v>67956.189142150004</v>
      </c>
      <c r="IO44" s="5">
        <f t="shared" si="66"/>
        <v>68948.314535459998</v>
      </c>
      <c r="IP44" s="5">
        <f t="shared" si="66"/>
        <v>69354.560853769988</v>
      </c>
      <c r="IQ44" s="5">
        <f t="shared" si="66"/>
        <v>69639.887755670003</v>
      </c>
      <c r="IR44" s="5">
        <f t="shared" si="66"/>
        <v>74918.08543246999</v>
      </c>
      <c r="IS44" s="5">
        <f t="shared" si="66"/>
        <v>75650.602940609999</v>
      </c>
    </row>
    <row r="45" spans="1:253" x14ac:dyDescent="0.2">
      <c r="A45" s="47" t="s">
        <v>691</v>
      </c>
      <c r="L45" s="5"/>
      <c r="M45" s="5">
        <f t="shared" si="67"/>
        <v>6909.360098000001</v>
      </c>
      <c r="Y45" s="5">
        <f t="shared" si="68"/>
        <v>8118.0526169999994</v>
      </c>
      <c r="AK45" s="5">
        <f t="shared" si="69"/>
        <v>7955.9220679999999</v>
      </c>
      <c r="AW45" s="5">
        <f t="shared" si="70"/>
        <v>14544.577824000002</v>
      </c>
      <c r="BI45" s="5">
        <f t="shared" si="71"/>
        <v>17196.813416000001</v>
      </c>
      <c r="BU45" s="5">
        <f t="shared" si="72"/>
        <v>20366.959526999999</v>
      </c>
      <c r="CG45" s="5">
        <f t="shared" si="73"/>
        <v>23045.127879000003</v>
      </c>
      <c r="CS45" s="5">
        <f t="shared" si="74"/>
        <v>26432.626958000001</v>
      </c>
      <c r="DE45" s="5">
        <f t="shared" si="75"/>
        <v>29006.977849970004</v>
      </c>
      <c r="DQ45" s="5">
        <f t="shared" si="76"/>
        <v>32145.791662399999</v>
      </c>
      <c r="EC45" s="5">
        <f t="shared" si="77"/>
        <v>36519.645472189994</v>
      </c>
      <c r="EO45" s="5">
        <f t="shared" si="78"/>
        <v>1109.4730335599997</v>
      </c>
      <c r="FA45" s="5">
        <f t="shared" si="79"/>
        <v>91.517687250000023</v>
      </c>
      <c r="FM45" s="5">
        <f t="shared" si="80"/>
        <v>23.620171999999986</v>
      </c>
      <c r="FY45" s="5">
        <f t="shared" si="81"/>
        <v>76.281204290000019</v>
      </c>
      <c r="GK45" s="5">
        <f t="shared" si="82"/>
        <v>-274.96767546000007</v>
      </c>
      <c r="GW45" s="5">
        <f t="shared" si="83"/>
        <v>-205.27753544999996</v>
      </c>
      <c r="HI45" s="5">
        <f t="shared" si="84"/>
        <v>8.5182151600000005</v>
      </c>
      <c r="HU45" s="5">
        <f t="shared" si="85"/>
        <v>18.085566290000003</v>
      </c>
      <c r="IF45" s="5">
        <f t="shared" si="86"/>
        <v>1.4323893000000001</v>
      </c>
      <c r="IG45" s="5">
        <f t="shared" si="86"/>
        <v>0</v>
      </c>
      <c r="IH45" s="5">
        <f t="shared" si="64"/>
        <v>0</v>
      </c>
      <c r="II45" s="5">
        <f t="shared" si="64"/>
        <v>0</v>
      </c>
      <c r="IJ45" s="5">
        <f t="shared" si="64"/>
        <v>0</v>
      </c>
      <c r="IK45" s="5">
        <f t="shared" si="65"/>
        <v>0</v>
      </c>
      <c r="IL45" s="5">
        <f t="shared" si="66"/>
        <v>0</v>
      </c>
      <c r="IM45" s="5">
        <f t="shared" si="66"/>
        <v>0</v>
      </c>
      <c r="IN45" s="5">
        <f t="shared" si="66"/>
        <v>0</v>
      </c>
      <c r="IO45" s="5">
        <f t="shared" si="66"/>
        <v>0</v>
      </c>
      <c r="IP45" s="5">
        <f t="shared" si="66"/>
        <v>0</v>
      </c>
      <c r="IQ45" s="5">
        <f t="shared" si="66"/>
        <v>0</v>
      </c>
      <c r="IR45" s="5">
        <f t="shared" si="66"/>
        <v>0</v>
      </c>
      <c r="IS45" s="5">
        <f t="shared" si="66"/>
        <v>0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46"/>
  <sheetViews>
    <sheetView tabSelected="1" workbookViewId="0">
      <selection activeCell="A46" sqref="A46"/>
    </sheetView>
  </sheetViews>
  <sheetFormatPr defaultRowHeight="12.75" x14ac:dyDescent="0.2"/>
  <cols>
    <col min="1" max="1" width="10" bestFit="1" customWidth="1"/>
    <col min="2" max="2" width="12.85546875" bestFit="1" customWidth="1"/>
    <col min="3" max="4" width="12.28515625" bestFit="1" customWidth="1"/>
    <col min="5" max="5" width="19" bestFit="1" customWidth="1"/>
    <col min="6" max="6" width="16.85546875" bestFit="1" customWidth="1"/>
    <col min="7" max="7" width="17.140625" bestFit="1" customWidth="1"/>
    <col min="8" max="8" width="15.140625" bestFit="1" customWidth="1"/>
    <col min="9" max="9" width="8.28515625" style="23" customWidth="1"/>
    <col min="10" max="10" width="13.140625" style="23" bestFit="1" customWidth="1"/>
    <col min="11" max="12" width="11.28515625" style="23" bestFit="1" customWidth="1"/>
    <col min="13" max="14" width="11.28515625" style="23" customWidth="1"/>
    <col min="15" max="15" width="8.28515625" style="23" customWidth="1"/>
    <col min="16" max="16" width="12.28515625" style="23" bestFit="1" customWidth="1"/>
    <col min="17" max="17" width="11.28515625" style="23" bestFit="1" customWidth="1"/>
    <col min="18" max="19" width="10.42578125" style="23" bestFit="1" customWidth="1"/>
    <col min="20" max="21" width="11.28515625" bestFit="1" customWidth="1"/>
    <col min="22" max="22" width="12.42578125" bestFit="1" customWidth="1"/>
    <col min="23" max="23" width="11.28515625" bestFit="1" customWidth="1"/>
  </cols>
  <sheetData>
    <row r="1" spans="1:23" x14ac:dyDescent="0.2">
      <c r="A1" t="s">
        <v>18</v>
      </c>
      <c r="B1" t="s">
        <v>17</v>
      </c>
      <c r="C1" t="s">
        <v>13</v>
      </c>
      <c r="D1" t="s">
        <v>14</v>
      </c>
      <c r="E1" t="s">
        <v>9</v>
      </c>
      <c r="F1" t="s">
        <v>10</v>
      </c>
      <c r="G1" t="s">
        <v>11</v>
      </c>
      <c r="H1" t="s">
        <v>12</v>
      </c>
      <c r="J1" s="23" t="s">
        <v>787</v>
      </c>
      <c r="K1" s="23" t="s">
        <v>788</v>
      </c>
      <c r="L1" s="23" t="s">
        <v>789</v>
      </c>
      <c r="N1" s="23" t="s">
        <v>701</v>
      </c>
      <c r="P1" s="47" t="s">
        <v>686</v>
      </c>
      <c r="Q1" s="23" t="s">
        <v>690</v>
      </c>
      <c r="R1" s="47" t="s">
        <v>687</v>
      </c>
      <c r="S1" s="47" t="s">
        <v>691</v>
      </c>
    </row>
    <row r="2" spans="1:23" x14ac:dyDescent="0.2">
      <c r="A2" s="12">
        <v>1997</v>
      </c>
      <c r="B2" s="37">
        <v>952089.19608880999</v>
      </c>
      <c r="C2" s="37">
        <v>44260.756999999991</v>
      </c>
      <c r="D2" s="37">
        <v>47050.464152651351</v>
      </c>
      <c r="E2" s="37"/>
      <c r="F2" s="37"/>
      <c r="G2" s="37"/>
      <c r="H2" s="37"/>
      <c r="I2" s="37"/>
      <c r="J2" s="37"/>
      <c r="K2" s="37"/>
      <c r="L2" s="37">
        <f>C2-D2</f>
        <v>-2789.707152651361</v>
      </c>
      <c r="M2" s="37"/>
      <c r="N2" s="37"/>
      <c r="O2" s="37"/>
      <c r="P2" s="37">
        <v>19112.970208999999</v>
      </c>
      <c r="Q2" s="37">
        <v>7582.374699</v>
      </c>
      <c r="R2" s="37">
        <v>7688.8164820000002</v>
      </c>
      <c r="S2" s="37">
        <v>6909.360098000001</v>
      </c>
      <c r="T2" s="37"/>
      <c r="U2" s="37"/>
      <c r="V2" s="37"/>
      <c r="W2" s="37"/>
    </row>
    <row r="3" spans="1:23" x14ac:dyDescent="0.2">
      <c r="A3" s="12">
        <v>1998</v>
      </c>
      <c r="B3" s="37">
        <v>1002351.0192134799</v>
      </c>
      <c r="C3" s="37">
        <v>46283.80232114</v>
      </c>
      <c r="D3" s="37">
        <v>53375.650473096161</v>
      </c>
      <c r="E3" s="37"/>
      <c r="F3" s="37"/>
      <c r="G3" s="37"/>
      <c r="H3" s="37"/>
      <c r="I3" s="37"/>
      <c r="J3" s="37"/>
      <c r="K3" s="37"/>
      <c r="L3" s="37">
        <f t="shared" ref="L3:L21" si="0">C3-D3</f>
        <v>-7091.848151956161</v>
      </c>
      <c r="M3" s="37"/>
      <c r="N3" s="37"/>
      <c r="O3" s="37"/>
      <c r="P3" s="37">
        <v>18697.386003999996</v>
      </c>
      <c r="Q3" s="37">
        <v>7482.0244430000002</v>
      </c>
      <c r="R3" s="37">
        <v>7680.145070999999</v>
      </c>
      <c r="S3" s="37">
        <v>8118.0526169999994</v>
      </c>
      <c r="T3" s="37"/>
      <c r="U3" s="37"/>
      <c r="V3" s="37"/>
      <c r="W3" s="37"/>
    </row>
    <row r="4" spans="1:23" x14ac:dyDescent="0.2">
      <c r="A4" s="12">
        <v>1999</v>
      </c>
      <c r="B4" s="37">
        <v>1087710.4560539899</v>
      </c>
      <c r="C4" s="37">
        <v>49065.283592859989</v>
      </c>
      <c r="D4" s="37">
        <v>58540.022972999992</v>
      </c>
      <c r="E4" s="37"/>
      <c r="F4" s="37"/>
      <c r="G4" s="37"/>
      <c r="H4" s="37"/>
      <c r="I4" s="37"/>
      <c r="J4" s="37"/>
      <c r="K4" s="37"/>
      <c r="L4" s="37">
        <f t="shared" si="0"/>
        <v>-9474.739380140003</v>
      </c>
      <c r="M4" s="37"/>
      <c r="N4" s="37"/>
      <c r="O4" s="37"/>
      <c r="P4" s="37">
        <v>32069.737737220003</v>
      </c>
      <c r="Q4" s="37">
        <v>9777.4515971599994</v>
      </c>
      <c r="R4" s="37">
        <v>7270.2609369400006</v>
      </c>
      <c r="S4" s="37">
        <v>7955.9220679999999</v>
      </c>
      <c r="T4" s="37"/>
      <c r="U4" s="37"/>
      <c r="V4" s="37"/>
      <c r="W4" s="37"/>
    </row>
    <row r="5" spans="1:23" x14ac:dyDescent="0.2">
      <c r="A5" s="12">
        <v>2000</v>
      </c>
      <c r="B5" s="37">
        <v>1199092.07094021</v>
      </c>
      <c r="C5" s="37">
        <v>55715.133753156995</v>
      </c>
      <c r="D5" s="37">
        <v>65787.079641690012</v>
      </c>
      <c r="E5" s="37"/>
      <c r="F5" s="37"/>
      <c r="G5" s="37"/>
      <c r="H5" s="37"/>
      <c r="I5" s="37"/>
      <c r="J5" s="37"/>
      <c r="K5" s="37"/>
      <c r="L5" s="37">
        <f t="shared" si="0"/>
        <v>-10071.945888533017</v>
      </c>
      <c r="M5" s="37"/>
      <c r="N5" s="37"/>
      <c r="O5" s="37"/>
      <c r="P5" s="37">
        <v>39823.323042000004</v>
      </c>
      <c r="Q5" s="37">
        <v>10025.805398</v>
      </c>
      <c r="R5" s="37">
        <v>9242.7479349999994</v>
      </c>
      <c r="S5" s="37">
        <v>14544.577824000002</v>
      </c>
      <c r="T5" s="37"/>
      <c r="U5" s="37"/>
      <c r="V5" s="37"/>
      <c r="W5" s="37"/>
    </row>
    <row r="6" spans="1:23" x14ac:dyDescent="0.2">
      <c r="A6" s="12">
        <v>2001</v>
      </c>
      <c r="B6" s="37">
        <v>1315755.4678309299</v>
      </c>
      <c r="C6" s="37">
        <v>62491.889835380003</v>
      </c>
      <c r="D6" s="37">
        <v>75328.106397249998</v>
      </c>
      <c r="E6" s="37"/>
      <c r="F6" s="37"/>
      <c r="G6" s="37"/>
      <c r="H6" s="37"/>
      <c r="I6" s="37"/>
      <c r="J6" s="37"/>
      <c r="K6" s="37"/>
      <c r="L6" s="37">
        <f t="shared" si="0"/>
        <v>-12836.216561869995</v>
      </c>
      <c r="M6" s="37"/>
      <c r="N6" s="37"/>
      <c r="O6" s="37"/>
      <c r="P6" s="37">
        <v>46118.153737000001</v>
      </c>
      <c r="Q6" s="37">
        <v>11328.03297</v>
      </c>
      <c r="R6" s="37">
        <v>9315.4190639999997</v>
      </c>
      <c r="S6" s="37">
        <v>17196.813416000001</v>
      </c>
      <c r="T6" s="37"/>
      <c r="U6" s="37"/>
      <c r="V6" s="37"/>
      <c r="W6" s="37"/>
    </row>
    <row r="7" spans="1:23" x14ac:dyDescent="0.2">
      <c r="A7" s="12">
        <v>2002</v>
      </c>
      <c r="B7" s="37">
        <v>1488787.2551583701</v>
      </c>
      <c r="C7" s="37">
        <v>71027.67979532</v>
      </c>
      <c r="D7" s="37">
        <v>88026.658966770017</v>
      </c>
      <c r="E7" s="37">
        <v>68725.728346470016</v>
      </c>
      <c r="F7" s="37">
        <v>2301.9514488499999</v>
      </c>
      <c r="G7" s="37">
        <v>70985.032038468024</v>
      </c>
      <c r="H7" s="37">
        <v>17041.626928301976</v>
      </c>
      <c r="I7" s="37"/>
      <c r="J7" s="37">
        <f t="shared" ref="J7:J20" si="1">E7-G7</f>
        <v>-2259.3036919980077</v>
      </c>
      <c r="K7" s="37">
        <f t="shared" ref="K7:K21" si="2">F7-H7</f>
        <v>-14739.675479451977</v>
      </c>
      <c r="L7" s="37">
        <f t="shared" si="0"/>
        <v>-16998.979171450017</v>
      </c>
      <c r="M7" s="37"/>
      <c r="N7" s="37"/>
      <c r="O7" s="37"/>
      <c r="P7" s="37">
        <v>52067.717844769999</v>
      </c>
      <c r="Q7" s="37">
        <v>12776.849209199998</v>
      </c>
      <c r="R7" s="37">
        <v>13297.097854000001</v>
      </c>
      <c r="S7" s="37">
        <v>20366.959526999999</v>
      </c>
      <c r="T7" s="37"/>
      <c r="U7" s="37"/>
      <c r="V7" s="37"/>
      <c r="W7" s="37"/>
    </row>
    <row r="8" spans="1:23" x14ac:dyDescent="0.2">
      <c r="A8" s="12">
        <v>2003</v>
      </c>
      <c r="B8" s="37">
        <v>1717950.39642449</v>
      </c>
      <c r="C8" s="37">
        <v>80730.149979530004</v>
      </c>
      <c r="D8" s="37">
        <v>107134.80524463</v>
      </c>
      <c r="E8" s="37">
        <v>77833.662077494431</v>
      </c>
      <c r="F8" s="37">
        <v>2896.487902035572</v>
      </c>
      <c r="G8" s="37">
        <v>86574.864527311409</v>
      </c>
      <c r="H8" s="37">
        <v>20559.940717318594</v>
      </c>
      <c r="I8" s="37"/>
      <c r="J8" s="37">
        <f t="shared" si="1"/>
        <v>-8741.2024498169776</v>
      </c>
      <c r="K8" s="37">
        <f t="shared" si="2"/>
        <v>-17663.452815283021</v>
      </c>
      <c r="L8" s="37">
        <f t="shared" si="0"/>
        <v>-26404.655265099995</v>
      </c>
      <c r="M8" s="37"/>
      <c r="N8" s="37">
        <v>4447.9921362699997</v>
      </c>
      <c r="O8" s="37"/>
      <c r="P8" s="37">
        <v>59405.209371010009</v>
      </c>
      <c r="Q8" s="37">
        <v>17058.057065109999</v>
      </c>
      <c r="R8" s="37">
        <v>16154.906322999999</v>
      </c>
      <c r="S8" s="37">
        <v>23045.127879000003</v>
      </c>
      <c r="T8" s="37"/>
      <c r="U8" s="37"/>
      <c r="V8" s="37"/>
      <c r="W8" s="37"/>
    </row>
    <row r="9" spans="1:23" x14ac:dyDescent="0.2">
      <c r="A9" s="12">
        <v>2004</v>
      </c>
      <c r="B9" s="37">
        <v>1957751.2129625601</v>
      </c>
      <c r="C9" s="37">
        <v>93765.383506040002</v>
      </c>
      <c r="D9" s="37">
        <v>125750.76427088999</v>
      </c>
      <c r="E9" s="37">
        <v>90606.76203425492</v>
      </c>
      <c r="F9" s="37">
        <v>3158.6214717850744</v>
      </c>
      <c r="G9" s="37">
        <v>102499.21685293705</v>
      </c>
      <c r="H9" s="37">
        <v>23251.547417952948</v>
      </c>
      <c r="I9" s="37"/>
      <c r="J9" s="37">
        <f t="shared" si="1"/>
        <v>-11892.454818682134</v>
      </c>
      <c r="K9" s="37">
        <f t="shared" si="2"/>
        <v>-20092.925946167874</v>
      </c>
      <c r="L9" s="37">
        <f t="shared" si="0"/>
        <v>-31985.380764849993</v>
      </c>
      <c r="M9" s="37"/>
      <c r="N9" s="37">
        <v>7501.9871341099988</v>
      </c>
      <c r="O9" s="37"/>
      <c r="P9" s="37">
        <v>78789.002682345803</v>
      </c>
      <c r="Q9" s="37">
        <v>19768.136722088926</v>
      </c>
      <c r="R9" s="37">
        <v>19895.60201507527</v>
      </c>
      <c r="S9" s="37">
        <v>26432.626958000001</v>
      </c>
      <c r="T9" s="37"/>
      <c r="U9" s="37"/>
      <c r="V9" s="37"/>
      <c r="W9" s="37"/>
    </row>
    <row r="10" spans="1:23" x14ac:dyDescent="0.2">
      <c r="A10" s="12">
        <v>2005</v>
      </c>
      <c r="B10" s="37">
        <v>2170584.5034221299</v>
      </c>
      <c r="C10" s="37">
        <v>108434.09671762999</v>
      </c>
      <c r="D10" s="37">
        <v>146010.12951515001</v>
      </c>
      <c r="E10" s="37">
        <v>105086.40407190916</v>
      </c>
      <c r="F10" s="37">
        <v>3347.6926457208351</v>
      </c>
      <c r="G10" s="37">
        <v>118690.169092945</v>
      </c>
      <c r="H10" s="37">
        <v>27319.960422205033</v>
      </c>
      <c r="I10" s="37"/>
      <c r="J10" s="37">
        <f t="shared" si="1"/>
        <v>-13603.765021035841</v>
      </c>
      <c r="K10" s="37">
        <f t="shared" si="2"/>
        <v>-23972.267776484197</v>
      </c>
      <c r="L10" s="37">
        <f t="shared" si="0"/>
        <v>-37576.03279752002</v>
      </c>
      <c r="M10" s="37"/>
      <c r="N10" s="37">
        <v>9253.0668152100006</v>
      </c>
      <c r="O10" s="37"/>
      <c r="P10" s="37">
        <v>86581.298603000003</v>
      </c>
      <c r="Q10" s="37">
        <v>21585.364466209998</v>
      </c>
      <c r="R10" s="37">
        <v>25843.080331249999</v>
      </c>
      <c r="S10" s="37">
        <v>29006.977849970004</v>
      </c>
      <c r="T10" s="37"/>
      <c r="U10" s="37"/>
      <c r="V10" s="37"/>
      <c r="W10" s="37"/>
    </row>
    <row r="11" spans="1:23" x14ac:dyDescent="0.2">
      <c r="A11" s="12">
        <v>2006</v>
      </c>
      <c r="B11" s="37">
        <v>2409449.9220720497</v>
      </c>
      <c r="C11" s="37">
        <v>123520.195509763</v>
      </c>
      <c r="D11" s="37">
        <v>165585.29985489001</v>
      </c>
      <c r="E11" s="37">
        <v>119715.06874380306</v>
      </c>
      <c r="F11" s="37">
        <v>3805.1267659599239</v>
      </c>
      <c r="G11" s="37">
        <v>133301.18062562565</v>
      </c>
      <c r="H11" s="37">
        <v>32284.119229264383</v>
      </c>
      <c r="I11" s="37"/>
      <c r="J11" s="37">
        <f t="shared" si="1"/>
        <v>-13586.111881822595</v>
      </c>
      <c r="K11" s="37">
        <f t="shared" si="2"/>
        <v>-28478.992463304457</v>
      </c>
      <c r="L11" s="37">
        <f t="shared" si="0"/>
        <v>-42065.104345127009</v>
      </c>
      <c r="M11" s="37"/>
      <c r="N11" s="37">
        <v>11638.85082152</v>
      </c>
      <c r="O11" s="37"/>
      <c r="P11" s="37">
        <v>91481.215766090012</v>
      </c>
      <c r="Q11" s="37">
        <v>24193.284582690001</v>
      </c>
      <c r="R11" s="37">
        <v>28023.579601920002</v>
      </c>
      <c r="S11" s="37">
        <v>32145.791662399999</v>
      </c>
      <c r="T11" s="37"/>
      <c r="U11" s="37"/>
      <c r="V11" s="37"/>
      <c r="W11" s="37"/>
    </row>
    <row r="12" spans="1:23" x14ac:dyDescent="0.2">
      <c r="A12" s="12">
        <v>2007</v>
      </c>
      <c r="B12" s="37">
        <v>2720262.9378383197</v>
      </c>
      <c r="C12" s="37">
        <v>140411.78773148998</v>
      </c>
      <c r="D12" s="37">
        <v>185293.44094160997</v>
      </c>
      <c r="E12" s="37">
        <v>136166.4784194103</v>
      </c>
      <c r="F12" s="37">
        <v>4245.3093120797075</v>
      </c>
      <c r="G12" s="37">
        <v>148715.02223244487</v>
      </c>
      <c r="H12" s="37">
        <v>36578.418709165126</v>
      </c>
      <c r="I12" s="37"/>
      <c r="J12" s="37">
        <f t="shared" si="1"/>
        <v>-12548.543813034572</v>
      </c>
      <c r="K12" s="37">
        <f t="shared" si="2"/>
        <v>-32333.10939708542</v>
      </c>
      <c r="L12" s="37">
        <f t="shared" si="0"/>
        <v>-44881.653210119985</v>
      </c>
      <c r="M12" s="37"/>
      <c r="N12" s="37">
        <v>14191.99225401</v>
      </c>
      <c r="O12" s="37"/>
      <c r="P12" s="37">
        <v>103195.58434362999</v>
      </c>
      <c r="Q12" s="37">
        <v>26632.426027650003</v>
      </c>
      <c r="R12" s="37">
        <v>34471.272402549999</v>
      </c>
      <c r="S12" s="37">
        <v>36519.645472189994</v>
      </c>
      <c r="T12" s="37"/>
      <c r="U12" s="37"/>
      <c r="V12" s="37"/>
      <c r="W12" s="37"/>
    </row>
    <row r="13" spans="1:23" x14ac:dyDescent="0.2">
      <c r="A13" s="12">
        <v>2008</v>
      </c>
      <c r="B13" s="37">
        <v>3109803.0890462799</v>
      </c>
      <c r="C13" s="37">
        <v>163355.27175905</v>
      </c>
      <c r="D13" s="37">
        <v>199562.01244600999</v>
      </c>
      <c r="E13" s="37">
        <v>158382.77681693007</v>
      </c>
      <c r="F13" s="37">
        <v>4972.4949421199544</v>
      </c>
      <c r="G13" s="37">
        <v>159652.05253944674</v>
      </c>
      <c r="H13" s="37">
        <v>39909.959906563221</v>
      </c>
      <c r="I13" s="37"/>
      <c r="J13" s="37">
        <f t="shared" si="1"/>
        <v>-1269.2757225166715</v>
      </c>
      <c r="K13" s="37">
        <f t="shared" si="2"/>
        <v>-34937.464964443265</v>
      </c>
      <c r="L13" s="37">
        <f t="shared" si="0"/>
        <v>-36206.740686959994</v>
      </c>
      <c r="M13" s="37"/>
      <c r="N13" s="37">
        <v>16036.195987059999</v>
      </c>
      <c r="O13" s="37"/>
      <c r="P13" s="37">
        <v>121923.90935882002</v>
      </c>
      <c r="Q13" s="37">
        <v>31515.76843597</v>
      </c>
      <c r="R13" s="37">
        <v>44613.230482539991</v>
      </c>
      <c r="S13" s="37">
        <v>1109.4730335599997</v>
      </c>
      <c r="T13" s="37"/>
      <c r="U13" s="37"/>
      <c r="V13" s="37"/>
      <c r="W13" s="37"/>
    </row>
    <row r="14" spans="1:23" x14ac:dyDescent="0.2">
      <c r="A14" s="12">
        <v>2009</v>
      </c>
      <c r="B14" s="37">
        <v>3333039.35542242</v>
      </c>
      <c r="C14" s="37">
        <v>182008.44418101999</v>
      </c>
      <c r="D14" s="37">
        <v>224876.36602006992</v>
      </c>
      <c r="E14" s="37">
        <v>177444.32450114001</v>
      </c>
      <c r="F14" s="37">
        <v>4564.1196798800083</v>
      </c>
      <c r="G14" s="37">
        <v>175831.77929253827</v>
      </c>
      <c r="H14" s="37">
        <v>49044.586727531663</v>
      </c>
      <c r="I14" s="37"/>
      <c r="J14" s="37">
        <f t="shared" si="1"/>
        <v>1612.5452086017467</v>
      </c>
      <c r="K14" s="37">
        <f t="shared" si="2"/>
        <v>-44480.467047651655</v>
      </c>
      <c r="L14" s="37">
        <f t="shared" si="0"/>
        <v>-42867.92183904993</v>
      </c>
      <c r="M14" s="37"/>
      <c r="N14" s="37">
        <v>18945.99490084</v>
      </c>
      <c r="O14" s="37"/>
      <c r="P14" s="37">
        <v>118957.14958799002</v>
      </c>
      <c r="Q14" s="37">
        <v>31723.208363999995</v>
      </c>
      <c r="R14" s="37">
        <v>45050.08293117999</v>
      </c>
      <c r="S14" s="37">
        <v>91.517687250000023</v>
      </c>
      <c r="T14" s="37"/>
      <c r="U14" s="37"/>
      <c r="V14" s="37"/>
      <c r="W14" s="37"/>
    </row>
    <row r="15" spans="1:23" x14ac:dyDescent="0.2">
      <c r="A15" s="12">
        <v>2010</v>
      </c>
      <c r="B15" s="37">
        <v>3885847</v>
      </c>
      <c r="C15" s="37">
        <v>211968.37845691925</v>
      </c>
      <c r="D15" s="37">
        <v>254858.55438471999</v>
      </c>
      <c r="E15" s="37">
        <v>207153.95381910927</v>
      </c>
      <c r="F15" s="37">
        <v>4814.4246378099951</v>
      </c>
      <c r="G15" s="37">
        <v>198769.48115560241</v>
      </c>
      <c r="H15" s="37">
        <v>56089.073229117552</v>
      </c>
      <c r="I15" s="37"/>
      <c r="J15" s="37">
        <f t="shared" si="1"/>
        <v>8384.4726635068655</v>
      </c>
      <c r="K15" s="37">
        <f t="shared" si="2"/>
        <v>-51274.648591307559</v>
      </c>
      <c r="L15" s="37">
        <f t="shared" si="0"/>
        <v>-42890.175927800738</v>
      </c>
      <c r="M15" s="37"/>
      <c r="N15" s="37">
        <v>22502.499288809999</v>
      </c>
      <c r="O15" s="37"/>
      <c r="P15" s="37">
        <v>141232.33053899999</v>
      </c>
      <c r="Q15" s="37">
        <v>40794.401496000006</v>
      </c>
      <c r="R15" s="37">
        <v>46370.276393999993</v>
      </c>
      <c r="S15" s="37">
        <v>23.620171999999986</v>
      </c>
      <c r="T15" s="37"/>
      <c r="U15" s="37"/>
      <c r="V15" s="37"/>
      <c r="W15" s="37"/>
    </row>
    <row r="16" spans="1:23" x14ac:dyDescent="0.2">
      <c r="A16" s="12">
        <v>2011</v>
      </c>
      <c r="B16" s="37">
        <v>4376382</v>
      </c>
      <c r="C16" s="37">
        <v>245891.94119519994</v>
      </c>
      <c r="D16" s="37">
        <v>281438.21954436996</v>
      </c>
      <c r="E16" s="37">
        <v>240535.90641879995</v>
      </c>
      <c r="F16" s="37">
        <v>5356.0347763999998</v>
      </c>
      <c r="G16" s="37">
        <v>220003.3435346456</v>
      </c>
      <c r="H16" s="37">
        <v>61434.876009724358</v>
      </c>
      <c r="I16" s="37"/>
      <c r="J16" s="37">
        <f t="shared" si="1"/>
        <v>20532.562884154351</v>
      </c>
      <c r="K16" s="37">
        <f t="shared" si="2"/>
        <v>-56078.841233324361</v>
      </c>
      <c r="L16" s="37">
        <f t="shared" si="0"/>
        <v>-35546.278349170025</v>
      </c>
      <c r="M16" s="37"/>
      <c r="N16" s="37">
        <v>25235.89644176</v>
      </c>
      <c r="O16" s="37"/>
      <c r="P16" s="37">
        <v>160988.35704444998</v>
      </c>
      <c r="Q16" s="37">
        <v>42102.134497259991</v>
      </c>
      <c r="R16" s="37">
        <v>58961.595643740009</v>
      </c>
      <c r="S16" s="37">
        <v>76.281204290000019</v>
      </c>
      <c r="T16" s="37"/>
      <c r="U16" s="37"/>
      <c r="V16" s="37"/>
      <c r="W16" s="37"/>
    </row>
    <row r="17" spans="1:23" x14ac:dyDescent="0.2">
      <c r="A17" s="12">
        <v>2012</v>
      </c>
      <c r="B17" s="37">
        <v>4814760</v>
      </c>
      <c r="C17" s="37">
        <v>275764.68871471449</v>
      </c>
      <c r="D17" s="37">
        <v>316589.50754773995</v>
      </c>
      <c r="E17" s="37">
        <v>270001.57501843444</v>
      </c>
      <c r="F17" s="37">
        <v>5763.113696280001</v>
      </c>
      <c r="G17" s="37">
        <v>245454.15013778527</v>
      </c>
      <c r="H17" s="37">
        <v>71135.35740995474</v>
      </c>
      <c r="I17" s="37"/>
      <c r="J17" s="37">
        <f t="shared" si="1"/>
        <v>24547.424880649167</v>
      </c>
      <c r="K17" s="37">
        <f t="shared" si="2"/>
        <v>-65372.243713674739</v>
      </c>
      <c r="L17" s="37">
        <f t="shared" si="0"/>
        <v>-40824.818833025463</v>
      </c>
      <c r="M17" s="37"/>
      <c r="N17" s="37">
        <v>29543.318279860003</v>
      </c>
      <c r="O17" s="37"/>
      <c r="P17" s="37">
        <v>175157.78744079999</v>
      </c>
      <c r="Q17" s="37">
        <v>46407.434287240001</v>
      </c>
      <c r="R17" s="37">
        <v>56541.535373750005</v>
      </c>
      <c r="S17" s="37">
        <v>-274.96767546000007</v>
      </c>
      <c r="T17" s="37"/>
      <c r="U17" s="37"/>
      <c r="V17" s="37"/>
      <c r="W17" s="37"/>
    </row>
    <row r="18" spans="1:23" x14ac:dyDescent="0.2">
      <c r="A18" s="12">
        <v>2013</v>
      </c>
      <c r="B18" s="37">
        <v>5331619.0000000093</v>
      </c>
      <c r="C18" s="37">
        <v>307146.98513934255</v>
      </c>
      <c r="D18" s="37">
        <v>357003.12360344979</v>
      </c>
      <c r="E18" s="37">
        <v>300990.94631691254</v>
      </c>
      <c r="F18" s="37">
        <v>6156.0388224299995</v>
      </c>
      <c r="G18" s="37">
        <v>276648.61810389027</v>
      </c>
      <c r="H18" s="37">
        <v>80354.505499559556</v>
      </c>
      <c r="I18" s="37"/>
      <c r="J18" s="37">
        <f t="shared" si="1"/>
        <v>24342.328213022265</v>
      </c>
      <c r="K18" s="37">
        <f t="shared" si="2"/>
        <v>-74198.46667712956</v>
      </c>
      <c r="L18" s="37">
        <f t="shared" si="0"/>
        <v>-49856.138464107236</v>
      </c>
      <c r="M18" s="37"/>
      <c r="N18" s="37">
        <v>33943.562909950007</v>
      </c>
      <c r="O18" s="37"/>
      <c r="P18" s="37">
        <v>202813.18744507001</v>
      </c>
      <c r="Q18" s="37">
        <v>52037.99822709</v>
      </c>
      <c r="R18" s="37">
        <v>64250.670251420015</v>
      </c>
      <c r="S18" s="37">
        <v>-205.27753544999996</v>
      </c>
      <c r="T18" s="37"/>
      <c r="U18" s="37"/>
      <c r="V18" s="37"/>
      <c r="W18" s="37"/>
    </row>
    <row r="19" spans="1:23" x14ac:dyDescent="0.2">
      <c r="A19" s="12">
        <v>2014</v>
      </c>
      <c r="B19" s="37">
        <v>5778952.9999999991</v>
      </c>
      <c r="C19" s="37">
        <v>337503.13284484006</v>
      </c>
      <c r="D19" s="37">
        <v>394201.2487127537</v>
      </c>
      <c r="E19" s="37">
        <v>330832.97129041003</v>
      </c>
      <c r="F19" s="37">
        <v>6670.1615544300003</v>
      </c>
      <c r="G19" s="37">
        <v>305498.68831605389</v>
      </c>
      <c r="H19" s="37">
        <v>88702.560396699773</v>
      </c>
      <c r="I19" s="37"/>
      <c r="J19" s="37">
        <f t="shared" si="1"/>
        <v>25334.282974356145</v>
      </c>
      <c r="K19" s="37">
        <f t="shared" si="2"/>
        <v>-82032.398842269773</v>
      </c>
      <c r="L19" s="37">
        <f t="shared" si="0"/>
        <v>-56698.115867913642</v>
      </c>
      <c r="M19" s="37"/>
      <c r="N19" s="37">
        <v>38557.764565019999</v>
      </c>
      <c r="O19" s="37"/>
      <c r="P19" s="37">
        <v>198742.40016735002</v>
      </c>
      <c r="Q19" s="37">
        <v>52543.520067260011</v>
      </c>
      <c r="R19" s="37">
        <v>64808.064477300009</v>
      </c>
      <c r="S19" s="37">
        <v>8.5182151600000005</v>
      </c>
      <c r="T19" s="37"/>
      <c r="U19" s="37"/>
      <c r="V19" s="37"/>
      <c r="W19" s="37"/>
    </row>
    <row r="20" spans="1:23" x14ac:dyDescent="0.2">
      <c r="A20" s="12">
        <v>2015</v>
      </c>
      <c r="B20" s="37">
        <v>5995786.9999999991</v>
      </c>
      <c r="C20" s="37">
        <v>350272.00390151003</v>
      </c>
      <c r="D20" s="37">
        <v>436090.09994438</v>
      </c>
      <c r="E20" s="37">
        <v>343190.74348663009</v>
      </c>
      <c r="F20" s="37">
        <v>7081.260414880001</v>
      </c>
      <c r="G20" s="37">
        <v>338049.33454363392</v>
      </c>
      <c r="H20" s="37">
        <v>98040.765502173905</v>
      </c>
      <c r="I20" s="37"/>
      <c r="J20" s="37">
        <f t="shared" si="1"/>
        <v>5141.408942996175</v>
      </c>
      <c r="K20" s="37">
        <f t="shared" si="2"/>
        <v>-90959.505087293903</v>
      </c>
      <c r="L20" s="37">
        <f t="shared" si="0"/>
        <v>-85818.096042869962</v>
      </c>
      <c r="M20" s="37"/>
      <c r="N20" s="37">
        <v>42538.359842039994</v>
      </c>
      <c r="O20" s="37"/>
      <c r="P20" s="37">
        <v>202733.67623007999</v>
      </c>
      <c r="Q20" s="37">
        <v>53548.380772470002</v>
      </c>
      <c r="R20" s="37">
        <v>60418.565659539992</v>
      </c>
      <c r="S20" s="37">
        <v>18.085566290000003</v>
      </c>
      <c r="T20" s="37"/>
      <c r="U20" s="37"/>
      <c r="V20" s="37"/>
      <c r="W20" s="37"/>
    </row>
    <row r="21" spans="1:23" x14ac:dyDescent="0.2">
      <c r="A21" s="12">
        <v>2016</v>
      </c>
      <c r="B21" s="37">
        <v>6259227.7899210192</v>
      </c>
      <c r="C21" s="37">
        <f>'STN - Mensal'!IG15</f>
        <v>358137.31862770999</v>
      </c>
      <c r="D21" s="37">
        <f>'STN - Mensal'!IG16</f>
        <v>507871.27620946994</v>
      </c>
      <c r="E21" s="37">
        <f>'STN - Mensal'!IG17</f>
        <v>350227.59829622001</v>
      </c>
      <c r="F21" s="37">
        <f>'STN - Mensal'!IG18</f>
        <v>7909.7203705500006</v>
      </c>
      <c r="G21" s="37">
        <f>'STN - Mensal'!IG19</f>
        <v>396560.9925686249</v>
      </c>
      <c r="H21" s="37">
        <f>'STN - Mensal'!IG20</f>
        <v>111310.26600874511</v>
      </c>
      <c r="I21" s="37"/>
      <c r="J21" s="37">
        <f>E21-G21</f>
        <v>-46333.394272404897</v>
      </c>
      <c r="K21" s="37">
        <f t="shared" si="2"/>
        <v>-103400.54563819511</v>
      </c>
      <c r="L21" s="37">
        <f t="shared" si="0"/>
        <v>-149733.95758175995</v>
      </c>
      <c r="M21" s="37"/>
      <c r="N21" s="37">
        <f>'STN - Mensal'!IG24</f>
        <v>48990.084008509999</v>
      </c>
      <c r="O21" s="37"/>
      <c r="P21" s="37">
        <f>'STN - Mensal'!IG42</f>
        <v>204678.62578346001</v>
      </c>
      <c r="Q21" s="37">
        <f>'STN - Mensal'!IG43</f>
        <v>53894.737931650001</v>
      </c>
      <c r="R21" s="37">
        <f>'STN - Mensal'!IG44</f>
        <v>68143.264846340011</v>
      </c>
      <c r="S21" s="37">
        <f>'STN - Mensal'!IG45</f>
        <v>0</v>
      </c>
      <c r="T21" s="37"/>
      <c r="U21" s="11"/>
      <c r="V21" s="37"/>
      <c r="W21" s="37"/>
    </row>
    <row r="22" spans="1:23" x14ac:dyDescent="0.2">
      <c r="A22" s="12">
        <v>2017</v>
      </c>
      <c r="B22" s="37">
        <v>6519362.5</v>
      </c>
      <c r="C22" s="37">
        <f>'STN - Mensal'!IS15</f>
        <v>374784.82703852002</v>
      </c>
      <c r="D22" s="37">
        <f>'STN - Mensal'!IS16</f>
        <v>557226.64242386003</v>
      </c>
      <c r="E22" s="37">
        <f>'STN - Mensal'!IS17</f>
        <v>365484.81942096003</v>
      </c>
      <c r="F22" s="37">
        <f>'STN - Mensal'!IS18</f>
        <v>9300.0076175599988</v>
      </c>
      <c r="G22" s="37">
        <f>'STN - Mensal'!IS19</f>
        <v>437186.09927895613</v>
      </c>
      <c r="H22" s="37">
        <f>'STN - Mensal'!IS20</f>
        <v>120040.54314490382</v>
      </c>
      <c r="I22" s="37"/>
      <c r="J22" s="37">
        <f>E22-G22</f>
        <v>-71701.279857996095</v>
      </c>
      <c r="K22" s="37">
        <f>F22-H22</f>
        <v>-110740.53552734382</v>
      </c>
      <c r="L22" s="37">
        <f>C22-D22</f>
        <v>-182441.81538534001</v>
      </c>
      <c r="M22" s="37"/>
      <c r="N22" s="37">
        <f>'STN - Mensal'!IS24</f>
        <v>53428.682886620009</v>
      </c>
      <c r="O22" s="11"/>
      <c r="P22" s="37">
        <f>'STN - Mensal'!IR42</f>
        <v>232750.09513960005</v>
      </c>
      <c r="Q22" s="37">
        <f>'STN - Mensal'!IR43</f>
        <v>61864.42434557002</v>
      </c>
      <c r="R22" s="37">
        <f>'STN - Mensal'!IR44</f>
        <v>74918.08543246999</v>
      </c>
      <c r="S22" s="37">
        <f>'STN - Mensal'!IR45</f>
        <v>0</v>
      </c>
    </row>
    <row r="23" spans="1:23" s="23" customFormat="1" x14ac:dyDescent="0.2"/>
    <row r="24" spans="1:23" x14ac:dyDescent="0.2">
      <c r="B24" t="s">
        <v>19</v>
      </c>
      <c r="C24" t="s">
        <v>13</v>
      </c>
      <c r="D24" t="s">
        <v>14</v>
      </c>
      <c r="E24" t="s">
        <v>9</v>
      </c>
      <c r="F24" t="s">
        <v>10</v>
      </c>
      <c r="G24" t="s">
        <v>11</v>
      </c>
      <c r="H24" t="s">
        <v>12</v>
      </c>
      <c r="J24" s="23" t="s">
        <v>15</v>
      </c>
      <c r="K24" s="23" t="s">
        <v>16</v>
      </c>
      <c r="L24" s="23" t="s">
        <v>818</v>
      </c>
      <c r="N24" s="23" t="s">
        <v>701</v>
      </c>
      <c r="P24" s="47" t="s">
        <v>686</v>
      </c>
      <c r="Q24" s="23" t="s">
        <v>690</v>
      </c>
      <c r="R24" s="47" t="s">
        <v>687</v>
      </c>
      <c r="S24" s="47" t="s">
        <v>691</v>
      </c>
    </row>
    <row r="25" spans="1:23" x14ac:dyDescent="0.2">
      <c r="A25" s="12">
        <v>1997</v>
      </c>
      <c r="B25" s="16">
        <f>'Brasil x Mundo'!B39</f>
        <v>68.616390243902444</v>
      </c>
      <c r="C25" s="11">
        <f t="shared" ref="C25:D43" si="3">C2/$B2</f>
        <v>4.6488036185919908E-2</v>
      </c>
      <c r="D25" s="11">
        <f t="shared" si="3"/>
        <v>4.9418126312046215E-2</v>
      </c>
      <c r="E25" s="11"/>
      <c r="F25" s="11"/>
      <c r="G25" s="11"/>
      <c r="H25" s="11"/>
      <c r="I25" s="11"/>
      <c r="J25" s="11"/>
      <c r="K25" s="11"/>
      <c r="L25" s="11">
        <f>C25-D25</f>
        <v>-2.9300901261263071E-3</v>
      </c>
      <c r="M25" s="11"/>
      <c r="N25" s="11"/>
      <c r="O25" s="11"/>
      <c r="P25" s="11">
        <f t="shared" ref="P25:S43" si="4">P2/$B2</f>
        <v>2.0074768506476319E-2</v>
      </c>
      <c r="Q25" s="11">
        <f t="shared" si="4"/>
        <v>7.9639331379333534E-3</v>
      </c>
      <c r="R25" s="11">
        <f t="shared" si="4"/>
        <v>8.0757312587788205E-3</v>
      </c>
      <c r="S25" s="11">
        <f t="shared" si="4"/>
        <v>7.2570512577852025E-3</v>
      </c>
      <c r="T25" s="11"/>
      <c r="V25" s="11"/>
      <c r="W25" s="11"/>
    </row>
    <row r="26" spans="1:23" x14ac:dyDescent="0.2">
      <c r="A26" s="12">
        <v>1998</v>
      </c>
      <c r="B26" s="16">
        <f>'Brasil x Mundo'!B40</f>
        <v>69.113097560975618</v>
      </c>
      <c r="C26" s="11">
        <f t="shared" si="3"/>
        <v>4.6175243436633359E-2</v>
      </c>
      <c r="D26" s="11">
        <f t="shared" si="3"/>
        <v>5.3250457624095311E-2</v>
      </c>
      <c r="E26" s="11"/>
      <c r="F26" s="11"/>
      <c r="G26" s="11"/>
      <c r="H26" s="11"/>
      <c r="I26" s="11"/>
      <c r="J26" s="11"/>
      <c r="K26" s="11"/>
      <c r="L26" s="11">
        <f t="shared" ref="L26:L43" si="5">C26-D26</f>
        <v>-7.075214187461952E-3</v>
      </c>
      <c r="M26" s="11"/>
      <c r="N26" s="11"/>
      <c r="O26" s="11"/>
      <c r="P26" s="11">
        <f t="shared" si="4"/>
        <v>1.8653531193764211E-2</v>
      </c>
      <c r="Q26" s="11">
        <f t="shared" si="4"/>
        <v>7.4644753181085802E-3</v>
      </c>
      <c r="R26" s="11">
        <f t="shared" si="4"/>
        <v>7.6621312532075027E-3</v>
      </c>
      <c r="S26" s="11">
        <f t="shared" si="4"/>
        <v>8.0990116849185573E-3</v>
      </c>
      <c r="T26" s="11"/>
      <c r="U26" s="11"/>
      <c r="V26" s="11"/>
      <c r="W26" s="11"/>
    </row>
    <row r="27" spans="1:23" x14ac:dyDescent="0.2">
      <c r="A27" s="12">
        <v>1999</v>
      </c>
      <c r="B27" s="16">
        <f>'Brasil x Mundo'!B41</f>
        <v>69.591292682926834</v>
      </c>
      <c r="C27" s="11">
        <f t="shared" si="3"/>
        <v>4.5108772578007258E-2</v>
      </c>
      <c r="D27" s="11">
        <f t="shared" si="3"/>
        <v>5.3819490883053787E-2</v>
      </c>
      <c r="E27" s="11"/>
      <c r="F27" s="11"/>
      <c r="G27" s="11"/>
      <c r="H27" s="11"/>
      <c r="I27" s="11"/>
      <c r="J27" s="11"/>
      <c r="K27" s="11"/>
      <c r="L27" s="11">
        <f t="shared" si="5"/>
        <v>-8.7107183050465289E-3</v>
      </c>
      <c r="M27" s="11"/>
      <c r="N27" s="11"/>
      <c r="O27" s="11"/>
      <c r="P27" s="11">
        <f t="shared" si="4"/>
        <v>2.948370824121983E-2</v>
      </c>
      <c r="Q27" s="11">
        <f t="shared" si="4"/>
        <v>8.9890205088500891E-3</v>
      </c>
      <c r="R27" s="11">
        <f t="shared" si="4"/>
        <v>6.6840039060717931E-3</v>
      </c>
      <c r="S27" s="11">
        <f t="shared" si="4"/>
        <v>7.3143749089832205E-3</v>
      </c>
      <c r="T27" s="11"/>
      <c r="U27" s="11"/>
      <c r="V27" s="11"/>
      <c r="W27" s="11"/>
    </row>
    <row r="28" spans="1:23" x14ac:dyDescent="0.2">
      <c r="A28" s="12">
        <v>2000</v>
      </c>
      <c r="B28" s="16">
        <f>'Brasil x Mundo'!B42</f>
        <v>69.825672146897105</v>
      </c>
      <c r="C28" s="11">
        <f t="shared" si="3"/>
        <v>4.6464433468791658E-2</v>
      </c>
      <c r="D28" s="11">
        <f t="shared" si="3"/>
        <v>5.486407694290419E-2</v>
      </c>
      <c r="E28" s="11"/>
      <c r="F28" s="11"/>
      <c r="G28" s="11"/>
      <c r="H28" s="11"/>
      <c r="I28" s="11"/>
      <c r="J28" s="11"/>
      <c r="K28" s="11"/>
      <c r="L28" s="11">
        <f t="shared" si="5"/>
        <v>-8.3996434741125323E-3</v>
      </c>
      <c r="M28" s="11"/>
      <c r="N28" s="11"/>
      <c r="O28" s="11"/>
      <c r="P28" s="11">
        <f t="shared" si="4"/>
        <v>3.3211230402661635E-2</v>
      </c>
      <c r="Q28" s="11">
        <f t="shared" si="4"/>
        <v>8.3611639514376487E-3</v>
      </c>
      <c r="R28" s="11">
        <f t="shared" si="4"/>
        <v>7.7081219691101334E-3</v>
      </c>
      <c r="S28" s="11">
        <f t="shared" si="4"/>
        <v>1.2129658911509252E-2</v>
      </c>
      <c r="T28" s="11"/>
      <c r="U28" s="11"/>
      <c r="V28" s="11"/>
      <c r="W28" s="11"/>
    </row>
    <row r="29" spans="1:23" x14ac:dyDescent="0.2">
      <c r="A29" s="12">
        <v>2001</v>
      </c>
      <c r="B29" s="16">
        <f>'Brasil x Mundo'!B43</f>
        <v>70.283509012311455</v>
      </c>
      <c r="C29" s="11">
        <f t="shared" si="3"/>
        <v>4.7495063758617798E-2</v>
      </c>
      <c r="D29" s="11">
        <f t="shared" si="3"/>
        <v>5.7250840478307939E-2</v>
      </c>
      <c r="E29" s="11"/>
      <c r="F29" s="11"/>
      <c r="G29" s="11"/>
      <c r="H29" s="11"/>
      <c r="I29" s="11"/>
      <c r="J29" s="11"/>
      <c r="K29" s="11"/>
      <c r="L29" s="11">
        <f t="shared" si="5"/>
        <v>-9.7557767196901415E-3</v>
      </c>
      <c r="M29" s="11"/>
      <c r="N29" s="11"/>
      <c r="O29" s="11"/>
      <c r="P29" s="11">
        <f t="shared" si="4"/>
        <v>3.5050702706200747E-2</v>
      </c>
      <c r="Q29" s="11">
        <f t="shared" si="4"/>
        <v>8.6095275656917231E-3</v>
      </c>
      <c r="R29" s="11">
        <f t="shared" si="4"/>
        <v>7.0799014647887444E-3</v>
      </c>
      <c r="S29" s="11">
        <f t="shared" si="4"/>
        <v>1.3069915980930382E-2</v>
      </c>
      <c r="T29" s="11"/>
      <c r="U29" s="11"/>
      <c r="V29" s="11"/>
      <c r="W29" s="11"/>
    </row>
    <row r="30" spans="1:23" x14ac:dyDescent="0.2">
      <c r="A30" s="12">
        <v>2002</v>
      </c>
      <c r="B30" s="16">
        <f>'Brasil x Mundo'!B44</f>
        <v>70.726992342104026</v>
      </c>
      <c r="C30" s="11">
        <f t="shared" si="3"/>
        <v>4.7708414717564471E-2</v>
      </c>
      <c r="D30" s="11">
        <f t="shared" si="3"/>
        <v>5.9126418943857874E-2</v>
      </c>
      <c r="E30" s="11">
        <f t="shared" ref="E30:H43" si="6">E7/$B7</f>
        <v>4.6162222378212998E-2</v>
      </c>
      <c r="F30" s="215">
        <f t="shared" si="6"/>
        <v>1.5461923393514873E-3</v>
      </c>
      <c r="G30" s="11">
        <f t="shared" si="6"/>
        <v>4.7679768746352526E-2</v>
      </c>
      <c r="H30" s="11">
        <f t="shared" si="6"/>
        <v>1.1446650197505331E-2</v>
      </c>
      <c r="I30" s="11"/>
      <c r="J30" s="215">
        <f t="shared" ref="J30:J43" si="7">E30-G30</f>
        <v>-1.5175463681395274E-3</v>
      </c>
      <c r="K30" s="11">
        <f t="shared" ref="K30:K43" si="8">F30-H30</f>
        <v>-9.9004578581538428E-3</v>
      </c>
      <c r="L30" s="11">
        <f t="shared" si="5"/>
        <v>-1.1418004226293403E-2</v>
      </c>
      <c r="M30" s="11"/>
      <c r="N30" s="11"/>
      <c r="O30" s="11"/>
      <c r="P30" s="11">
        <f t="shared" si="4"/>
        <v>3.4973242593503581E-2</v>
      </c>
      <c r="Q30" s="11">
        <f t="shared" si="4"/>
        <v>8.5820517101624812E-3</v>
      </c>
      <c r="R30" s="11">
        <f t="shared" si="4"/>
        <v>8.9314962953424264E-3</v>
      </c>
      <c r="S30" s="11">
        <f t="shared" si="4"/>
        <v>1.3680235007676405E-2</v>
      </c>
      <c r="T30" s="11"/>
      <c r="U30" s="11"/>
      <c r="V30" s="11"/>
      <c r="W30" s="11"/>
    </row>
    <row r="31" spans="1:23" x14ac:dyDescent="0.2">
      <c r="A31" s="12">
        <v>2003</v>
      </c>
      <c r="B31" s="16">
        <f>'Brasil x Mundo'!B45</f>
        <v>71.158393665695002</v>
      </c>
      <c r="C31" s="11">
        <f t="shared" si="3"/>
        <v>4.6992130941353627E-2</v>
      </c>
      <c r="D31" s="11">
        <f t="shared" si="3"/>
        <v>6.2361989884926777E-2</v>
      </c>
      <c r="E31" s="11">
        <f t="shared" si="6"/>
        <v>4.5306117242667136E-2</v>
      </c>
      <c r="F31" s="215">
        <f t="shared" si="6"/>
        <v>1.6860136986864877E-3</v>
      </c>
      <c r="G31" s="11">
        <f t="shared" si="6"/>
        <v>5.0394274891461734E-2</v>
      </c>
      <c r="H31" s="11">
        <f t="shared" si="6"/>
        <v>1.1967714993465049E-2</v>
      </c>
      <c r="I31" s="11"/>
      <c r="J31" s="215">
        <f t="shared" si="7"/>
        <v>-5.0881576487945973E-3</v>
      </c>
      <c r="K31" s="11">
        <f t="shared" si="8"/>
        <v>-1.0281701294778562E-2</v>
      </c>
      <c r="L31" s="11">
        <f t="shared" si="5"/>
        <v>-1.536985894357315E-2</v>
      </c>
      <c r="M31" s="11"/>
      <c r="N31" s="11">
        <f>-N8/B8</f>
        <v>-2.5891272213257439E-3</v>
      </c>
      <c r="O31" s="11"/>
      <c r="P31" s="11">
        <f t="shared" si="4"/>
        <v>3.4579117938822908E-2</v>
      </c>
      <c r="Q31" s="11">
        <f t="shared" si="4"/>
        <v>9.9293070979303791E-3</v>
      </c>
      <c r="R31" s="11">
        <f t="shared" si="4"/>
        <v>9.4035930004863003E-3</v>
      </c>
      <c r="S31" s="11">
        <f t="shared" si="4"/>
        <v>1.3414315062275965E-2</v>
      </c>
      <c r="T31" s="11"/>
      <c r="U31" s="11"/>
      <c r="V31" s="11"/>
      <c r="W31" s="11"/>
    </row>
    <row r="32" spans="1:23" x14ac:dyDescent="0.2">
      <c r="A32" s="12">
        <v>2004</v>
      </c>
      <c r="B32" s="16">
        <f>'Brasil x Mundo'!B46</f>
        <v>71.579980097029392</v>
      </c>
      <c r="C32" s="11">
        <f t="shared" si="3"/>
        <v>4.7894432594502066E-2</v>
      </c>
      <c r="D32" s="11">
        <f t="shared" si="3"/>
        <v>6.423224944940685E-2</v>
      </c>
      <c r="E32" s="11">
        <f t="shared" si="6"/>
        <v>4.6281039916785213E-2</v>
      </c>
      <c r="F32" s="215">
        <f t="shared" si="6"/>
        <v>1.6133926777168492E-3</v>
      </c>
      <c r="G32" s="11">
        <f t="shared" si="6"/>
        <v>5.2355588480433361E-2</v>
      </c>
      <c r="H32" s="11">
        <f t="shared" si="6"/>
        <v>1.1876660968973492E-2</v>
      </c>
      <c r="I32" s="11"/>
      <c r="J32" s="215">
        <f t="shared" si="7"/>
        <v>-6.074548563648148E-3</v>
      </c>
      <c r="K32" s="11">
        <f t="shared" si="8"/>
        <v>-1.0263268291256643E-2</v>
      </c>
      <c r="L32" s="11">
        <f t="shared" si="5"/>
        <v>-1.6337816854904784E-2</v>
      </c>
      <c r="M32" s="11"/>
      <c r="N32" s="11">
        <f t="shared" ref="N32:N44" si="9">-N9/B9</f>
        <v>-3.8319409966078599E-3</v>
      </c>
      <c r="O32" s="11"/>
      <c r="P32" s="11">
        <f t="shared" si="4"/>
        <v>4.0244645060451077E-2</v>
      </c>
      <c r="Q32" s="11">
        <f t="shared" si="4"/>
        <v>1.0097369160698852E-2</v>
      </c>
      <c r="R32" s="11">
        <f t="shared" si="4"/>
        <v>1.0162477174496714E-2</v>
      </c>
      <c r="S32" s="11">
        <f t="shared" si="4"/>
        <v>1.3501525006336694E-2</v>
      </c>
      <c r="T32" s="11"/>
      <c r="U32" s="11"/>
      <c r="V32" s="11"/>
      <c r="W32" s="11"/>
    </row>
    <row r="33" spans="1:23" x14ac:dyDescent="0.2">
      <c r="A33" s="12">
        <v>2005</v>
      </c>
      <c r="B33" s="16">
        <f>'Brasil x Mundo'!B47</f>
        <v>71.989380010308778</v>
      </c>
      <c r="C33" s="11">
        <f t="shared" si="3"/>
        <v>4.9956173807872248E-2</v>
      </c>
      <c r="D33" s="11">
        <f t="shared" si="3"/>
        <v>6.7267654995671139E-2</v>
      </c>
      <c r="E33" s="11">
        <f t="shared" si="6"/>
        <v>4.8413873731352357E-2</v>
      </c>
      <c r="F33" s="215">
        <f t="shared" si="6"/>
        <v>1.5423000765198884E-3</v>
      </c>
      <c r="G33" s="11">
        <f t="shared" si="6"/>
        <v>5.4681201725073972E-2</v>
      </c>
      <c r="H33" s="11">
        <f t="shared" si="6"/>
        <v>1.2586453270597184E-2</v>
      </c>
      <c r="I33" s="11"/>
      <c r="J33" s="215">
        <f t="shared" si="7"/>
        <v>-6.267327993721615E-3</v>
      </c>
      <c r="K33" s="11">
        <f t="shared" si="8"/>
        <v>-1.1044153194077297E-2</v>
      </c>
      <c r="L33" s="11">
        <f t="shared" si="5"/>
        <v>-1.7311481187798891E-2</v>
      </c>
      <c r="M33" s="11"/>
      <c r="N33" s="11">
        <f t="shared" si="9"/>
        <v>-4.2629378403013906E-3</v>
      </c>
      <c r="O33" s="11"/>
      <c r="P33" s="11">
        <f t="shared" si="4"/>
        <v>3.9888471730308801E-2</v>
      </c>
      <c r="Q33" s="11">
        <f t="shared" si="4"/>
        <v>9.9444939518266388E-3</v>
      </c>
      <c r="R33" s="11">
        <f t="shared" si="4"/>
        <v>1.1906046638822844E-2</v>
      </c>
      <c r="S33" s="11">
        <f t="shared" si="4"/>
        <v>1.3363671307999198E-2</v>
      </c>
      <c r="T33" s="11"/>
      <c r="U33" s="11"/>
      <c r="V33" s="11"/>
      <c r="W33" s="11"/>
    </row>
    <row r="34" spans="1:23" x14ac:dyDescent="0.2">
      <c r="A34" s="12">
        <v>2006</v>
      </c>
      <c r="B34" s="16">
        <f>'Brasil x Mundo'!B48</f>
        <v>72.387502412443695</v>
      </c>
      <c r="C34" s="11">
        <f t="shared" si="3"/>
        <v>5.1264894272440235E-2</v>
      </c>
      <c r="D34" s="11">
        <f t="shared" si="3"/>
        <v>6.8723279258899039E-2</v>
      </c>
      <c r="E34" s="11">
        <f t="shared" si="6"/>
        <v>4.9685643037084552E-2</v>
      </c>
      <c r="F34" s="215">
        <f t="shared" si="6"/>
        <v>1.5792512353556768E-3</v>
      </c>
      <c r="G34" s="11">
        <f t="shared" si="6"/>
        <v>5.5324320876937304E-2</v>
      </c>
      <c r="H34" s="11">
        <f t="shared" si="6"/>
        <v>1.3398958381961753E-2</v>
      </c>
      <c r="I34" s="11"/>
      <c r="J34" s="215">
        <f t="shared" si="7"/>
        <v>-5.6386778398527515E-3</v>
      </c>
      <c r="K34" s="11">
        <f t="shared" si="8"/>
        <v>-1.1819707146606077E-2</v>
      </c>
      <c r="L34" s="11">
        <f t="shared" si="5"/>
        <v>-1.7458384986458804E-2</v>
      </c>
      <c r="M34" s="11"/>
      <c r="N34" s="11">
        <f t="shared" si="9"/>
        <v>-4.8305012338712401E-3</v>
      </c>
      <c r="O34" s="11"/>
      <c r="P34" s="11">
        <f t="shared" si="4"/>
        <v>3.7967676741510817E-2</v>
      </c>
      <c r="Q34" s="11">
        <f t="shared" si="4"/>
        <v>1.0040999134725552E-2</v>
      </c>
      <c r="R34" s="11">
        <f t="shared" si="4"/>
        <v>1.1630696012897675E-2</v>
      </c>
      <c r="S34" s="11">
        <f t="shared" si="4"/>
        <v>1.3341547947489877E-2</v>
      </c>
      <c r="T34" s="11"/>
      <c r="U34" s="11"/>
      <c r="V34" s="11"/>
      <c r="W34" s="11"/>
    </row>
    <row r="35" spans="1:23" x14ac:dyDescent="0.2">
      <c r="A35" s="12">
        <v>2007</v>
      </c>
      <c r="B35" s="16">
        <f>'Brasil x Mundo'!B49</f>
        <v>72.772617106741833</v>
      </c>
      <c r="C35" s="11">
        <f t="shared" si="3"/>
        <v>5.1616991055676922E-2</v>
      </c>
      <c r="D35" s="11">
        <f t="shared" si="3"/>
        <v>6.8116003921611712E-2</v>
      </c>
      <c r="E35" s="11">
        <f t="shared" si="6"/>
        <v>5.0056366436259339E-2</v>
      </c>
      <c r="F35" s="215">
        <f t="shared" si="6"/>
        <v>1.5606246194175917E-3</v>
      </c>
      <c r="G35" s="11">
        <f t="shared" si="6"/>
        <v>5.4669355731700897E-2</v>
      </c>
      <c r="H35" s="11">
        <f t="shared" si="6"/>
        <v>1.3446648189910818E-2</v>
      </c>
      <c r="I35" s="11"/>
      <c r="J35" s="215">
        <f t="shared" si="7"/>
        <v>-4.612989295441558E-3</v>
      </c>
      <c r="K35" s="11">
        <f t="shared" si="8"/>
        <v>-1.1886023570493226E-2</v>
      </c>
      <c r="L35" s="11">
        <f t="shared" si="5"/>
        <v>-1.649901286593479E-2</v>
      </c>
      <c r="M35" s="11"/>
      <c r="N35" s="11">
        <f t="shared" si="9"/>
        <v>-5.2171398788706021E-3</v>
      </c>
      <c r="O35" s="11"/>
      <c r="P35" s="11">
        <f t="shared" si="4"/>
        <v>3.79358858690459E-2</v>
      </c>
      <c r="Q35" s="11">
        <f t="shared" si="4"/>
        <v>9.7903866781399035E-3</v>
      </c>
      <c r="R35" s="11">
        <f t="shared" si="4"/>
        <v>1.2672036928144488E-2</v>
      </c>
      <c r="S35" s="11">
        <f t="shared" si="4"/>
        <v>1.3425042470788006E-2</v>
      </c>
      <c r="T35" s="11"/>
      <c r="U35" s="11"/>
      <c r="V35" s="11"/>
      <c r="W35" s="11"/>
    </row>
    <row r="36" spans="1:23" x14ac:dyDescent="0.2">
      <c r="A36" s="12">
        <v>2008</v>
      </c>
      <c r="B36" s="16">
        <f>'Brasil x Mundo'!B50</f>
        <v>73.14561210517067</v>
      </c>
      <c r="C36" s="11">
        <f t="shared" si="3"/>
        <v>5.2529136759314268E-2</v>
      </c>
      <c r="D36" s="11">
        <f t="shared" si="3"/>
        <v>6.4171912732652159E-2</v>
      </c>
      <c r="E36" s="11">
        <f t="shared" si="6"/>
        <v>5.0930162547849031E-2</v>
      </c>
      <c r="F36" s="215">
        <f t="shared" si="6"/>
        <v>1.5989742114652437E-3</v>
      </c>
      <c r="G36" s="11">
        <f t="shared" si="6"/>
        <v>5.1338315632199441E-2</v>
      </c>
      <c r="H36" s="11">
        <f t="shared" si="6"/>
        <v>1.2833597100452711E-2</v>
      </c>
      <c r="I36" s="11"/>
      <c r="J36" s="215">
        <f t="shared" si="7"/>
        <v>-4.0815308435040998E-4</v>
      </c>
      <c r="K36" s="11">
        <f t="shared" si="8"/>
        <v>-1.1234622888987467E-2</v>
      </c>
      <c r="L36" s="11">
        <f t="shared" si="5"/>
        <v>-1.164277597333789E-2</v>
      </c>
      <c r="M36" s="11"/>
      <c r="N36" s="11">
        <f t="shared" si="9"/>
        <v>-5.1566596108752367E-3</v>
      </c>
      <c r="O36" s="11"/>
      <c r="P36" s="11">
        <f t="shared" si="4"/>
        <v>3.9206311739889574E-2</v>
      </c>
      <c r="Q36" s="11">
        <f t="shared" si="4"/>
        <v>1.0134329259295744E-2</v>
      </c>
      <c r="R36" s="11">
        <f t="shared" si="4"/>
        <v>1.4345998510221449E-2</v>
      </c>
      <c r="S36" s="11">
        <f t="shared" si="4"/>
        <v>3.5676632950424361E-4</v>
      </c>
      <c r="T36" s="11"/>
      <c r="U36" s="11"/>
      <c r="V36" s="11"/>
      <c r="W36" s="11"/>
    </row>
    <row r="37" spans="1:23" x14ac:dyDescent="0.2">
      <c r="A37" s="12">
        <v>2009</v>
      </c>
      <c r="B37" s="16">
        <f>'Brasil x Mundo'!B51</f>
        <v>73.507215354594578</v>
      </c>
      <c r="C37" s="11">
        <f t="shared" si="3"/>
        <v>5.4607349260642847E-2</v>
      </c>
      <c r="D37" s="11">
        <f t="shared" si="3"/>
        <v>6.7468860112385245E-2</v>
      </c>
      <c r="E37" s="11">
        <f t="shared" si="6"/>
        <v>5.3237992588494723E-2</v>
      </c>
      <c r="F37" s="215">
        <f t="shared" si="6"/>
        <v>1.3693566721481344E-3</v>
      </c>
      <c r="G37" s="11">
        <f t="shared" si="6"/>
        <v>5.2754186357410665E-2</v>
      </c>
      <c r="H37" s="11">
        <f t="shared" si="6"/>
        <v>1.4714673754974577E-2</v>
      </c>
      <c r="I37" s="11"/>
      <c r="J37" s="215">
        <f t="shared" si="7"/>
        <v>4.8380623108405796E-4</v>
      </c>
      <c r="K37" s="11">
        <f t="shared" si="8"/>
        <v>-1.3345317082826443E-2</v>
      </c>
      <c r="L37" s="11">
        <f t="shared" si="5"/>
        <v>-1.2861510851742398E-2</v>
      </c>
      <c r="M37" s="11"/>
      <c r="N37" s="11">
        <f t="shared" si="9"/>
        <v>-5.6842997878249887E-3</v>
      </c>
      <c r="O37" s="11"/>
      <c r="P37" s="11">
        <f t="shared" si="4"/>
        <v>3.5690292523687807E-2</v>
      </c>
      <c r="Q37" s="11">
        <f t="shared" si="4"/>
        <v>9.5178019162571476E-3</v>
      </c>
      <c r="R37" s="11">
        <f t="shared" si="4"/>
        <v>1.3516216920118085E-2</v>
      </c>
      <c r="S37" s="11">
        <f t="shared" si="4"/>
        <v>2.7457727764634009E-5</v>
      </c>
      <c r="T37" s="11"/>
      <c r="U37" s="11"/>
      <c r="V37" s="11"/>
      <c r="W37" s="11"/>
    </row>
    <row r="38" spans="1:23" x14ac:dyDescent="0.2">
      <c r="A38" s="12">
        <v>2010</v>
      </c>
      <c r="B38" s="16">
        <f>'Brasil x Mundo'!B52</f>
        <v>73.856994611286666</v>
      </c>
      <c r="C38" s="11">
        <f t="shared" si="3"/>
        <v>5.4548822549348765E-2</v>
      </c>
      <c r="D38" s="11">
        <f t="shared" si="3"/>
        <v>6.5586358491397115E-2</v>
      </c>
      <c r="E38" s="11">
        <f t="shared" si="6"/>
        <v>5.330985852482336E-2</v>
      </c>
      <c r="F38" s="215">
        <f t="shared" si="6"/>
        <v>1.2389640245254112E-3</v>
      </c>
      <c r="G38" s="11">
        <f t="shared" si="6"/>
        <v>5.1152163519459823E-2</v>
      </c>
      <c r="H38" s="11">
        <f t="shared" si="6"/>
        <v>1.4434194971937276E-2</v>
      </c>
      <c r="I38" s="11"/>
      <c r="J38" s="215">
        <f t="shared" si="7"/>
        <v>2.1576950053635371E-3</v>
      </c>
      <c r="K38" s="11">
        <f t="shared" si="8"/>
        <v>-1.3195230947411865E-2</v>
      </c>
      <c r="L38" s="11">
        <f t="shared" si="5"/>
        <v>-1.103753594204835E-2</v>
      </c>
      <c r="M38" s="11"/>
      <c r="N38" s="11">
        <f t="shared" si="9"/>
        <v>-5.790886591471563E-3</v>
      </c>
      <c r="O38" s="11"/>
      <c r="P38" s="11">
        <f t="shared" si="4"/>
        <v>3.6345314300588773E-2</v>
      </c>
      <c r="Q38" s="11">
        <f t="shared" si="4"/>
        <v>1.049820064866167E-2</v>
      </c>
      <c r="R38" s="11">
        <f t="shared" si="4"/>
        <v>1.1933119444486618E-2</v>
      </c>
      <c r="S38" s="11">
        <f t="shared" si="4"/>
        <v>6.0785131272538483E-6</v>
      </c>
      <c r="T38" s="11"/>
      <c r="U38" s="11"/>
      <c r="V38" s="11"/>
      <c r="W38" s="11"/>
    </row>
    <row r="39" spans="1:23" x14ac:dyDescent="0.2">
      <c r="A39" s="12">
        <v>2011</v>
      </c>
      <c r="B39" s="16">
        <f>'Brasil x Mundo'!B53</f>
        <v>74.195954082863111</v>
      </c>
      <c r="C39" s="11">
        <f t="shared" si="3"/>
        <v>5.6186123879313994E-2</v>
      </c>
      <c r="D39" s="11">
        <f t="shared" si="3"/>
        <v>6.4308421784106132E-2</v>
      </c>
      <c r="E39" s="11">
        <f t="shared" si="6"/>
        <v>5.4962273955701295E-2</v>
      </c>
      <c r="F39" s="215">
        <f t="shared" si="6"/>
        <v>1.223849923612701E-3</v>
      </c>
      <c r="G39" s="11">
        <f t="shared" si="6"/>
        <v>5.0270598758208399E-2</v>
      </c>
      <c r="H39" s="11">
        <f t="shared" si="6"/>
        <v>1.403782302589773E-2</v>
      </c>
      <c r="I39" s="11"/>
      <c r="J39" s="215">
        <f t="shared" si="7"/>
        <v>4.6916751974928964E-3</v>
      </c>
      <c r="K39" s="11">
        <f t="shared" si="8"/>
        <v>-1.2813973102285029E-2</v>
      </c>
      <c r="L39" s="11">
        <f t="shared" si="5"/>
        <v>-8.1222979047921376E-3</v>
      </c>
      <c r="M39" s="11"/>
      <c r="N39" s="11">
        <f t="shared" si="9"/>
        <v>-5.766383382839981E-3</v>
      </c>
      <c r="O39" s="11"/>
      <c r="P39" s="11">
        <f t="shared" si="4"/>
        <v>3.6785718669999551E-2</v>
      </c>
      <c r="Q39" s="11">
        <f t="shared" si="4"/>
        <v>9.6203061106777225E-3</v>
      </c>
      <c r="R39" s="11">
        <f t="shared" si="4"/>
        <v>1.3472680319894381E-2</v>
      </c>
      <c r="S39" s="11">
        <f t="shared" si="4"/>
        <v>1.7430197887204548E-5</v>
      </c>
      <c r="T39" s="11"/>
      <c r="U39" s="11"/>
      <c r="V39" s="11"/>
      <c r="W39" s="11"/>
    </row>
    <row r="40" spans="1:23" x14ac:dyDescent="0.2">
      <c r="A40" s="12">
        <v>2012</v>
      </c>
      <c r="B40" s="16">
        <f>'Brasil x Mundo'!B54</f>
        <v>74.523301370466726</v>
      </c>
      <c r="C40" s="11">
        <f t="shared" si="3"/>
        <v>5.7274856631423891E-2</v>
      </c>
      <c r="D40" s="11">
        <f t="shared" si="3"/>
        <v>6.5753953997237657E-2</v>
      </c>
      <c r="E40" s="11">
        <f t="shared" si="6"/>
        <v>5.6077888621329917E-2</v>
      </c>
      <c r="F40" s="215">
        <f t="shared" si="6"/>
        <v>1.1969680100939613E-3</v>
      </c>
      <c r="G40" s="11">
        <f t="shared" si="6"/>
        <v>5.097951925699002E-2</v>
      </c>
      <c r="H40" s="11">
        <f t="shared" si="6"/>
        <v>1.4774434740247642E-2</v>
      </c>
      <c r="I40" s="11"/>
      <c r="J40" s="215">
        <f t="shared" si="7"/>
        <v>5.098369364339897E-3</v>
      </c>
      <c r="K40" s="11">
        <f t="shared" si="8"/>
        <v>-1.357746673015368E-2</v>
      </c>
      <c r="L40" s="11">
        <f t="shared" si="5"/>
        <v>-8.4790973658137661E-3</v>
      </c>
      <c r="M40" s="11"/>
      <c r="N40" s="11">
        <f t="shared" si="9"/>
        <v>-6.1359898063164109E-3</v>
      </c>
      <c r="O40" s="11"/>
      <c r="P40" s="11">
        <f t="shared" si="4"/>
        <v>3.6379339248643755E-2</v>
      </c>
      <c r="Q40" s="11">
        <f t="shared" si="4"/>
        <v>9.6385768526863237E-3</v>
      </c>
      <c r="R40" s="11">
        <f t="shared" si="4"/>
        <v>1.1743375656055547E-2</v>
      </c>
      <c r="S40" s="11">
        <f t="shared" si="4"/>
        <v>-5.7109321224733958E-5</v>
      </c>
      <c r="T40" s="11"/>
      <c r="U40" s="11"/>
      <c r="V40" s="11"/>
      <c r="W40" s="11"/>
    </row>
    <row r="41" spans="1:23" x14ac:dyDescent="0.2">
      <c r="A41" s="12">
        <v>2013</v>
      </c>
      <c r="B41" s="16">
        <f>'Brasil x Mundo'!B55</f>
        <v>74.838875455045653</v>
      </c>
      <c r="C41" s="11">
        <f t="shared" si="3"/>
        <v>5.7608577270683074E-2</v>
      </c>
      <c r="D41" s="11">
        <f t="shared" si="3"/>
        <v>6.6959609004966253E-2</v>
      </c>
      <c r="E41" s="11">
        <f t="shared" si="6"/>
        <v>5.6453948850604667E-2</v>
      </c>
      <c r="F41" s="215">
        <f t="shared" si="6"/>
        <v>1.1546284200784017E-3</v>
      </c>
      <c r="G41" s="11">
        <f t="shared" si="6"/>
        <v>5.1888294738219251E-2</v>
      </c>
      <c r="H41" s="11">
        <f t="shared" si="6"/>
        <v>1.5071314266747009E-2</v>
      </c>
      <c r="I41" s="11"/>
      <c r="J41" s="215">
        <f t="shared" si="7"/>
        <v>4.5656541123854158E-3</v>
      </c>
      <c r="K41" s="11">
        <f t="shared" si="8"/>
        <v>-1.3916685846668607E-2</v>
      </c>
      <c r="L41" s="11">
        <f t="shared" si="5"/>
        <v>-9.3510317342831786E-3</v>
      </c>
      <c r="M41" s="11"/>
      <c r="N41" s="11">
        <f t="shared" si="9"/>
        <v>-6.3664644660374175E-3</v>
      </c>
      <c r="O41" s="11"/>
      <c r="P41" s="11">
        <f t="shared" si="4"/>
        <v>3.8039700032029604E-2</v>
      </c>
      <c r="Q41" s="11">
        <f t="shared" si="4"/>
        <v>9.7602619817901293E-3</v>
      </c>
      <c r="R41" s="11">
        <f t="shared" si="4"/>
        <v>1.2050874275041016E-2</v>
      </c>
      <c r="S41" s="11">
        <f t="shared" si="4"/>
        <v>-3.850191385580995E-5</v>
      </c>
      <c r="T41" s="11"/>
      <c r="U41" s="11"/>
      <c r="V41" s="11"/>
      <c r="W41" s="11"/>
    </row>
    <row r="42" spans="1:23" x14ac:dyDescent="0.2">
      <c r="A42" s="12">
        <v>2014</v>
      </c>
      <c r="B42" s="16">
        <f>'Brasil x Mundo'!B56</f>
        <v>75.143353565118701</v>
      </c>
      <c r="C42" s="11">
        <f t="shared" si="3"/>
        <v>5.8402124544850963E-2</v>
      </c>
      <c r="D42" s="11">
        <f t="shared" si="3"/>
        <v>6.8213264359954784E-2</v>
      </c>
      <c r="E42" s="11">
        <f t="shared" si="6"/>
        <v>5.7247908278612078E-2</v>
      </c>
      <c r="F42" s="215">
        <f t="shared" si="6"/>
        <v>1.1542162662388847E-3</v>
      </c>
      <c r="G42" s="11">
        <f t="shared" si="6"/>
        <v>5.2864020232740075E-2</v>
      </c>
      <c r="H42" s="11">
        <f t="shared" si="6"/>
        <v>1.5349244127214702E-2</v>
      </c>
      <c r="I42" s="11"/>
      <c r="J42" s="215">
        <f t="shared" si="7"/>
        <v>4.3838880458720031E-3</v>
      </c>
      <c r="K42" s="11">
        <f t="shared" si="8"/>
        <v>-1.4195027860975817E-2</v>
      </c>
      <c r="L42" s="11">
        <f t="shared" si="5"/>
        <v>-9.8111398151038212E-3</v>
      </c>
      <c r="M42" s="11"/>
      <c r="N42" s="11">
        <f t="shared" si="9"/>
        <v>-6.6721021204048563E-3</v>
      </c>
      <c r="O42" s="11"/>
      <c r="P42" s="11">
        <f t="shared" si="4"/>
        <v>3.4390727899560707E-2</v>
      </c>
      <c r="Q42" s="11">
        <f t="shared" si="4"/>
        <v>9.09222138807151E-3</v>
      </c>
      <c r="R42" s="11">
        <f t="shared" si="4"/>
        <v>1.1214499318007954E-2</v>
      </c>
      <c r="S42" s="11">
        <f t="shared" si="4"/>
        <v>1.4740066513778536E-6</v>
      </c>
      <c r="T42" s="11"/>
      <c r="U42" s="11"/>
      <c r="V42" s="11"/>
      <c r="W42" s="11"/>
    </row>
    <row r="43" spans="1:23" x14ac:dyDescent="0.2">
      <c r="A43" s="12">
        <v>2015</v>
      </c>
      <c r="B43" s="16">
        <f>'Brasil x Mundo'!B57</f>
        <v>75.491737777276171</v>
      </c>
      <c r="C43" s="11">
        <f t="shared" si="3"/>
        <v>5.8419687674280303E-2</v>
      </c>
      <c r="D43" s="11">
        <f t="shared" si="3"/>
        <v>7.2732753839384226E-2</v>
      </c>
      <c r="E43" s="11">
        <f t="shared" si="6"/>
        <v>5.7238648318666117E-2</v>
      </c>
      <c r="F43" s="215">
        <f t="shared" si="6"/>
        <v>1.1810393556142009E-3</v>
      </c>
      <c r="G43" s="11">
        <f t="shared" si="6"/>
        <v>5.6381144717721619E-2</v>
      </c>
      <c r="H43" s="11">
        <f t="shared" si="6"/>
        <v>1.6351609138579127E-2</v>
      </c>
      <c r="I43" s="11"/>
      <c r="J43" s="215">
        <f t="shared" si="7"/>
        <v>8.5750360094449807E-4</v>
      </c>
      <c r="K43" s="11">
        <f t="shared" si="8"/>
        <v>-1.5170569782964926E-2</v>
      </c>
      <c r="L43" s="11">
        <f t="shared" si="5"/>
        <v>-1.4313066165103923E-2</v>
      </c>
      <c r="M43" s="11"/>
      <c r="N43" s="11">
        <f t="shared" si="9"/>
        <v>-7.0947083080236169E-3</v>
      </c>
      <c r="O43" s="11"/>
      <c r="P43" s="11">
        <f t="shared" si="4"/>
        <v>3.3812688180897693E-2</v>
      </c>
      <c r="Q43" s="11">
        <f t="shared" si="4"/>
        <v>8.9310011800736097E-3</v>
      </c>
      <c r="R43" s="11">
        <f t="shared" si="4"/>
        <v>1.0076836561995949E-2</v>
      </c>
      <c r="S43" s="11">
        <f t="shared" si="4"/>
        <v>3.0163790491556831E-6</v>
      </c>
      <c r="T43" s="11"/>
      <c r="U43" s="11"/>
      <c r="V43" s="11"/>
      <c r="W43" s="11"/>
    </row>
    <row r="44" spans="1:23" x14ac:dyDescent="0.2">
      <c r="A44" s="12">
        <v>2016</v>
      </c>
      <c r="B44" s="16">
        <f>'Brasil x Mundo'!B58</f>
        <v>75.8</v>
      </c>
      <c r="C44" s="11">
        <f>C21/$B$21</f>
        <v>5.7217492420455443E-2</v>
      </c>
      <c r="D44" s="11">
        <f t="shared" ref="D44:S44" si="10">D21/$B$21</f>
        <v>8.1139605915489202E-2</v>
      </c>
      <c r="E44" s="11">
        <f t="shared" si="10"/>
        <v>5.5953802937189365E-2</v>
      </c>
      <c r="F44" s="215">
        <f t="shared" si="10"/>
        <v>1.2636894895064696E-3</v>
      </c>
      <c r="G44" s="11">
        <f t="shared" si="10"/>
        <v>6.335621675363709E-2</v>
      </c>
      <c r="H44" s="11">
        <f t="shared" si="10"/>
        <v>1.7783386344875245E-2</v>
      </c>
      <c r="I44" s="11"/>
      <c r="J44" s="11">
        <f t="shared" si="10"/>
        <v>-7.4024138164477228E-3</v>
      </c>
      <c r="K44" s="11">
        <f t="shared" si="10"/>
        <v>-1.6519696855368776E-2</v>
      </c>
      <c r="L44" s="11">
        <f t="shared" si="10"/>
        <v>-2.3922113495033762E-2</v>
      </c>
      <c r="M44" s="11"/>
      <c r="N44" s="11">
        <f t="shared" si="9"/>
        <v>-7.8268575058726489E-3</v>
      </c>
      <c r="O44" s="11"/>
      <c r="P44" s="11">
        <f t="shared" si="10"/>
        <v>3.2700299885721637E-2</v>
      </c>
      <c r="Q44" s="11">
        <f t="shared" si="10"/>
        <v>8.6104452083425546E-3</v>
      </c>
      <c r="R44" s="11">
        <f t="shared" si="10"/>
        <v>1.0886848527236594E-2</v>
      </c>
      <c r="S44" s="11">
        <f t="shared" si="10"/>
        <v>0</v>
      </c>
      <c r="T44" s="11"/>
      <c r="U44" s="11"/>
      <c r="V44" s="11"/>
      <c r="W44" s="11"/>
    </row>
    <row r="45" spans="1:23" s="23" customFormat="1" x14ac:dyDescent="0.2">
      <c r="A45" s="12">
        <v>2017</v>
      </c>
      <c r="B45" s="16">
        <f>'Brasil x Mundo'!B59</f>
        <v>75.990340055605245</v>
      </c>
      <c r="C45" s="11">
        <f>C22/$B$22</f>
        <v>5.7487956382011283E-2</v>
      </c>
      <c r="D45" s="11">
        <f>D22/$B$22</f>
        <v>8.5472566132633376E-2</v>
      </c>
      <c r="E45" s="11">
        <f>E22/$B$22</f>
        <v>5.6061435365951817E-2</v>
      </c>
      <c r="F45" s="215">
        <f t="shared" ref="F45:H45" si="11">F22/$B$22</f>
        <v>1.4265210160594689E-3</v>
      </c>
      <c r="G45" s="11">
        <f t="shared" si="11"/>
        <v>6.7059639539748889E-2</v>
      </c>
      <c r="H45" s="11">
        <f t="shared" si="11"/>
        <v>1.8412926592884474E-2</v>
      </c>
      <c r="I45" s="11"/>
      <c r="J45" s="11">
        <f>J22/$B$22</f>
        <v>-1.099820417379707E-2</v>
      </c>
      <c r="K45" s="11">
        <f>K22/$B$22</f>
        <v>-1.6986405576825007E-2</v>
      </c>
      <c r="L45" s="11">
        <f>L22/$B$22</f>
        <v>-2.7984609750622093E-2</v>
      </c>
      <c r="M45" s="11"/>
      <c r="N45" s="11">
        <f>-N22/B22</f>
        <v>-8.1953845773447952E-3</v>
      </c>
      <c r="O45" s="11"/>
      <c r="P45" s="11">
        <f>P22/$B$22</f>
        <v>3.570135809131645E-2</v>
      </c>
      <c r="Q45" s="11">
        <f>Q22/$B$22</f>
        <v>9.489336472020082E-3</v>
      </c>
      <c r="R45" s="11">
        <f>R22/$B$22</f>
        <v>1.1491627506902706E-2</v>
      </c>
      <c r="S45" s="11">
        <f>S22/$B$22</f>
        <v>0</v>
      </c>
      <c r="T45" s="11"/>
      <c r="U45" s="11"/>
      <c r="V45" s="11"/>
      <c r="W45" s="11"/>
    </row>
    <row r="46" spans="1:23" x14ac:dyDescent="0.2">
      <c r="J46" s="11"/>
      <c r="K46" s="11"/>
      <c r="L46" s="11"/>
      <c r="M46" s="11"/>
      <c r="N46" s="11"/>
    </row>
  </sheetData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970"/>
  <sheetViews>
    <sheetView workbookViewId="0"/>
  </sheetViews>
  <sheetFormatPr defaultColWidth="9.140625" defaultRowHeight="12.75" x14ac:dyDescent="0.2"/>
  <cols>
    <col min="1" max="6" width="9.140625" style="18"/>
    <col min="7" max="7" width="10.5703125" style="18" bestFit="1" customWidth="1"/>
    <col min="8" max="8" width="17.140625" style="18" bestFit="1" customWidth="1"/>
    <col min="9" max="16384" width="9.140625" style="18"/>
  </cols>
  <sheetData>
    <row r="1" spans="1:8" x14ac:dyDescent="0.2">
      <c r="A1" s="18" t="s">
        <v>566</v>
      </c>
      <c r="B1" s="18" t="s">
        <v>567</v>
      </c>
      <c r="C1" s="18" t="s">
        <v>568</v>
      </c>
      <c r="D1" s="18" t="s">
        <v>569</v>
      </c>
      <c r="E1" s="18" t="s">
        <v>570</v>
      </c>
      <c r="F1" s="18" t="s">
        <v>571</v>
      </c>
      <c r="G1" s="18" t="s">
        <v>572</v>
      </c>
      <c r="H1" s="18" t="s">
        <v>578</v>
      </c>
    </row>
    <row r="2" spans="1:8" x14ac:dyDescent="0.2">
      <c r="A2" s="18" t="s">
        <v>108</v>
      </c>
      <c r="B2" s="18" t="s">
        <v>573</v>
      </c>
      <c r="C2" s="18" t="s">
        <v>574</v>
      </c>
      <c r="D2" s="18" t="s">
        <v>575</v>
      </c>
      <c r="E2" s="18" t="s">
        <v>576</v>
      </c>
      <c r="F2" s="18">
        <v>1980</v>
      </c>
      <c r="G2" s="19">
        <v>3.5867706808619002</v>
      </c>
      <c r="H2" s="19">
        <v>72.463414634146346</v>
      </c>
    </row>
    <row r="3" spans="1:8" x14ac:dyDescent="0.2">
      <c r="A3" s="18" t="s">
        <v>108</v>
      </c>
      <c r="B3" s="18" t="s">
        <v>573</v>
      </c>
      <c r="C3" s="18" t="s">
        <v>574</v>
      </c>
      <c r="D3" s="18" t="s">
        <v>575</v>
      </c>
      <c r="E3" s="18" t="s">
        <v>576</v>
      </c>
      <c r="F3" s="18">
        <v>1981</v>
      </c>
      <c r="G3" s="19">
        <v>3.5487669519234002</v>
      </c>
      <c r="H3" s="19">
        <v>72.81219512195122</v>
      </c>
    </row>
    <row r="4" spans="1:8" x14ac:dyDescent="0.2">
      <c r="A4" s="18" t="s">
        <v>108</v>
      </c>
      <c r="B4" s="18" t="s">
        <v>573</v>
      </c>
      <c r="C4" s="18" t="s">
        <v>574</v>
      </c>
      <c r="D4" s="18" t="s">
        <v>575</v>
      </c>
      <c r="E4" s="18" t="s">
        <v>576</v>
      </c>
      <c r="F4" s="18">
        <v>1982</v>
      </c>
      <c r="G4" s="19">
        <v>3.6691073823377001</v>
      </c>
      <c r="H4" s="19">
        <v>72.960975609756105</v>
      </c>
    </row>
    <row r="5" spans="1:8" x14ac:dyDescent="0.2">
      <c r="A5" s="18" t="s">
        <v>108</v>
      </c>
      <c r="B5" s="18" t="s">
        <v>573</v>
      </c>
      <c r="C5" s="18" t="s">
        <v>574</v>
      </c>
      <c r="D5" s="18" t="s">
        <v>575</v>
      </c>
      <c r="E5" s="18" t="s">
        <v>576</v>
      </c>
      <c r="F5" s="18">
        <v>1983</v>
      </c>
      <c r="G5" s="19">
        <v>3.6190357680829002</v>
      </c>
      <c r="H5" s="19">
        <v>73.012195121951237</v>
      </c>
    </row>
    <row r="6" spans="1:8" x14ac:dyDescent="0.2">
      <c r="A6" s="18" t="s">
        <v>108</v>
      </c>
      <c r="B6" s="18" t="s">
        <v>573</v>
      </c>
      <c r="C6" s="18" t="s">
        <v>574</v>
      </c>
      <c r="D6" s="18" t="s">
        <v>575</v>
      </c>
      <c r="E6" s="18" t="s">
        <v>576</v>
      </c>
      <c r="F6" s="18">
        <v>1984</v>
      </c>
      <c r="G6" s="19">
        <v>3.5527692928607002</v>
      </c>
      <c r="H6" s="19">
        <v>73.612195121951231</v>
      </c>
    </row>
    <row r="7" spans="1:8" x14ac:dyDescent="0.2">
      <c r="A7" s="18" t="s">
        <v>108</v>
      </c>
      <c r="B7" s="18" t="s">
        <v>573</v>
      </c>
      <c r="C7" s="18" t="s">
        <v>574</v>
      </c>
      <c r="D7" s="18" t="s">
        <v>575</v>
      </c>
      <c r="E7" s="18" t="s">
        <v>576</v>
      </c>
      <c r="F7" s="18">
        <v>1985</v>
      </c>
      <c r="G7" s="19">
        <v>3.3892863028872</v>
      </c>
      <c r="H7" s="19">
        <v>73.814634146341476</v>
      </c>
    </row>
    <row r="8" spans="1:8" x14ac:dyDescent="0.2">
      <c r="A8" s="18" t="s">
        <v>108</v>
      </c>
      <c r="B8" s="18" t="s">
        <v>573</v>
      </c>
      <c r="C8" s="18" t="s">
        <v>574</v>
      </c>
      <c r="D8" s="18" t="s">
        <v>575</v>
      </c>
      <c r="E8" s="18" t="s">
        <v>576</v>
      </c>
      <c r="F8" s="18">
        <v>1986</v>
      </c>
      <c r="G8" s="19">
        <v>3.2790309135236999</v>
      </c>
      <c r="H8" s="19">
        <v>74.317073170731717</v>
      </c>
    </row>
    <row r="9" spans="1:8" x14ac:dyDescent="0.2">
      <c r="A9" s="18" t="s">
        <v>108</v>
      </c>
      <c r="B9" s="18" t="s">
        <v>573</v>
      </c>
      <c r="C9" s="18" t="s">
        <v>574</v>
      </c>
      <c r="D9" s="18" t="s">
        <v>575</v>
      </c>
      <c r="E9" s="18" t="s">
        <v>576</v>
      </c>
      <c r="F9" s="18">
        <v>1987</v>
      </c>
      <c r="G9" s="19">
        <v>3.2223699363386</v>
      </c>
      <c r="H9" s="19">
        <v>74.768292682926841</v>
      </c>
    </row>
    <row r="10" spans="1:8" x14ac:dyDescent="0.2">
      <c r="A10" s="17" t="s">
        <v>108</v>
      </c>
      <c r="B10" s="17" t="s">
        <v>573</v>
      </c>
      <c r="C10" s="17" t="s">
        <v>574</v>
      </c>
      <c r="D10" s="17" t="s">
        <v>575</v>
      </c>
      <c r="E10" s="17" t="s">
        <v>576</v>
      </c>
      <c r="F10" s="17">
        <v>1988</v>
      </c>
      <c r="G10" s="22">
        <v>2.8768754465348998</v>
      </c>
      <c r="H10" s="22">
        <v>75.217073170731709</v>
      </c>
    </row>
    <row r="11" spans="1:8" x14ac:dyDescent="0.2">
      <c r="A11" s="18" t="s">
        <v>108</v>
      </c>
      <c r="B11" s="18" t="s">
        <v>573</v>
      </c>
      <c r="C11" s="18" t="s">
        <v>574</v>
      </c>
      <c r="D11" s="18" t="s">
        <v>575</v>
      </c>
      <c r="E11" s="18" t="s">
        <v>576</v>
      </c>
      <c r="F11" s="18">
        <v>1989</v>
      </c>
      <c r="G11" s="19">
        <v>2.8377387212841998</v>
      </c>
      <c r="H11" s="19">
        <v>75.265853658536599</v>
      </c>
    </row>
    <row r="12" spans="1:8" x14ac:dyDescent="0.2">
      <c r="A12" s="18" t="s">
        <v>108</v>
      </c>
      <c r="B12" s="18" t="s">
        <v>573</v>
      </c>
      <c r="C12" s="18" t="s">
        <v>574</v>
      </c>
      <c r="D12" s="18" t="s">
        <v>575</v>
      </c>
      <c r="E12" s="18" t="s">
        <v>576</v>
      </c>
      <c r="F12" s="18">
        <v>1990</v>
      </c>
      <c r="G12" s="19">
        <v>3.0775148014578999</v>
      </c>
      <c r="H12" s="19">
        <v>75.568292682926852</v>
      </c>
    </row>
    <row r="13" spans="1:8" x14ac:dyDescent="0.2">
      <c r="A13" s="18" t="s">
        <v>108</v>
      </c>
      <c r="B13" s="18" t="s">
        <v>573</v>
      </c>
      <c r="C13" s="18" t="s">
        <v>574</v>
      </c>
      <c r="D13" s="18" t="s">
        <v>575</v>
      </c>
      <c r="E13" s="18" t="s">
        <v>576</v>
      </c>
      <c r="F13" s="18">
        <v>1991</v>
      </c>
      <c r="G13" s="19">
        <v>3.1972210142186999</v>
      </c>
      <c r="H13" s="19">
        <v>75.6170731707317</v>
      </c>
    </row>
    <row r="14" spans="1:8" x14ac:dyDescent="0.2">
      <c r="A14" s="18" t="s">
        <v>108</v>
      </c>
      <c r="B14" s="18" t="s">
        <v>573</v>
      </c>
      <c r="C14" s="18" t="s">
        <v>574</v>
      </c>
      <c r="D14" s="18" t="s">
        <v>575</v>
      </c>
      <c r="E14" s="18" t="s">
        <v>576</v>
      </c>
      <c r="F14" s="18">
        <v>1992</v>
      </c>
      <c r="G14" s="19">
        <v>3.1989283518285001</v>
      </c>
      <c r="H14" s="19">
        <v>75.817073170731717</v>
      </c>
    </row>
    <row r="15" spans="1:8" x14ac:dyDescent="0.2">
      <c r="A15" s="18" t="s">
        <v>108</v>
      </c>
      <c r="B15" s="18" t="s">
        <v>573</v>
      </c>
      <c r="C15" s="18" t="s">
        <v>574</v>
      </c>
      <c r="D15" s="18" t="s">
        <v>575</v>
      </c>
      <c r="E15" s="18" t="s">
        <v>576</v>
      </c>
      <c r="F15" s="18">
        <v>1993</v>
      </c>
      <c r="G15" s="19">
        <v>3.2947376203252001</v>
      </c>
      <c r="H15" s="19">
        <v>76.068292682926838</v>
      </c>
    </row>
    <row r="16" spans="1:8" x14ac:dyDescent="0.2">
      <c r="A16" s="18" t="s">
        <v>108</v>
      </c>
      <c r="B16" s="18" t="s">
        <v>573</v>
      </c>
      <c r="C16" s="18" t="s">
        <v>574</v>
      </c>
      <c r="D16" s="18" t="s">
        <v>575</v>
      </c>
      <c r="E16" s="18" t="s">
        <v>576</v>
      </c>
      <c r="F16" s="18">
        <v>1994</v>
      </c>
      <c r="G16" s="19">
        <v>3.1558491053029001</v>
      </c>
      <c r="H16" s="19">
        <v>76.419512195121953</v>
      </c>
    </row>
    <row r="17" spans="1:8" x14ac:dyDescent="0.2">
      <c r="A17" s="18" t="s">
        <v>108</v>
      </c>
      <c r="B17" s="18" t="s">
        <v>573</v>
      </c>
      <c r="C17" s="18" t="s">
        <v>574</v>
      </c>
      <c r="D17" s="18" t="s">
        <v>575</v>
      </c>
      <c r="E17" s="18" t="s">
        <v>576</v>
      </c>
      <c r="F17" s="18">
        <v>1995</v>
      </c>
      <c r="G17" s="19">
        <v>3.6470762277953002</v>
      </c>
      <c r="H17" s="19">
        <v>76.668292682926847</v>
      </c>
    </row>
    <row r="18" spans="1:8" x14ac:dyDescent="0.2">
      <c r="A18" s="18" t="s">
        <v>108</v>
      </c>
      <c r="B18" s="18" t="s">
        <v>573</v>
      </c>
      <c r="C18" s="18" t="s">
        <v>574</v>
      </c>
      <c r="D18" s="18" t="s">
        <v>575</v>
      </c>
      <c r="E18" s="18" t="s">
        <v>576</v>
      </c>
      <c r="F18" s="18">
        <v>1996</v>
      </c>
      <c r="G18" s="19">
        <v>3.6110732229368998</v>
      </c>
      <c r="H18" s="19">
        <v>76.870731707317077</v>
      </c>
    </row>
    <row r="19" spans="1:8" x14ac:dyDescent="0.2">
      <c r="A19" s="18" t="s">
        <v>108</v>
      </c>
      <c r="B19" s="18" t="s">
        <v>573</v>
      </c>
      <c r="C19" s="18" t="s">
        <v>574</v>
      </c>
      <c r="D19" s="18" t="s">
        <v>575</v>
      </c>
      <c r="E19" s="18" t="s">
        <v>576</v>
      </c>
      <c r="F19" s="18">
        <v>1997</v>
      </c>
      <c r="G19" s="19">
        <v>3.4765091669679999</v>
      </c>
      <c r="H19" s="19">
        <v>77.319512195121959</v>
      </c>
    </row>
    <row r="20" spans="1:8" x14ac:dyDescent="0.2">
      <c r="A20" s="18" t="s">
        <v>108</v>
      </c>
      <c r="B20" s="18" t="s">
        <v>573</v>
      </c>
      <c r="C20" s="18" t="s">
        <v>574</v>
      </c>
      <c r="D20" s="18" t="s">
        <v>575</v>
      </c>
      <c r="E20" s="18" t="s">
        <v>576</v>
      </c>
      <c r="F20" s="18">
        <v>1998</v>
      </c>
      <c r="G20" s="19">
        <v>3.4573075714481001</v>
      </c>
      <c r="H20" s="19">
        <v>77.670731707317088</v>
      </c>
    </row>
    <row r="21" spans="1:8" x14ac:dyDescent="0.2">
      <c r="A21" s="18" t="s">
        <v>108</v>
      </c>
      <c r="B21" s="18" t="s">
        <v>573</v>
      </c>
      <c r="C21" s="18" t="s">
        <v>574</v>
      </c>
      <c r="D21" s="18" t="s">
        <v>575</v>
      </c>
      <c r="E21" s="18" t="s">
        <v>576</v>
      </c>
      <c r="F21" s="18">
        <v>1999</v>
      </c>
      <c r="G21" s="19">
        <v>3.2282840444326002</v>
      </c>
      <c r="H21" s="19">
        <v>77.875609756097575</v>
      </c>
    </row>
    <row r="22" spans="1:8" x14ac:dyDescent="0.2">
      <c r="A22" s="18" t="s">
        <v>108</v>
      </c>
      <c r="B22" s="18" t="s">
        <v>573</v>
      </c>
      <c r="C22" s="18" t="s">
        <v>574</v>
      </c>
      <c r="D22" s="18" t="s">
        <v>575</v>
      </c>
      <c r="E22" s="18" t="s">
        <v>576</v>
      </c>
      <c r="F22" s="18">
        <v>2000</v>
      </c>
      <c r="G22" s="19">
        <v>3.7909975548369998</v>
      </c>
      <c r="H22" s="19">
        <v>78.126829268292695</v>
      </c>
    </row>
    <row r="23" spans="1:8" x14ac:dyDescent="0.2">
      <c r="A23" s="18" t="s">
        <v>108</v>
      </c>
      <c r="B23" s="18" t="s">
        <v>573</v>
      </c>
      <c r="C23" s="18" t="s">
        <v>574</v>
      </c>
      <c r="D23" s="18" t="s">
        <v>575</v>
      </c>
      <c r="E23" s="18" t="s">
        <v>576</v>
      </c>
      <c r="F23" s="18">
        <v>2001</v>
      </c>
      <c r="G23" s="19">
        <v>3.3457182785153998</v>
      </c>
      <c r="H23" s="19">
        <v>78.575609756097563</v>
      </c>
    </row>
    <row r="24" spans="1:8" x14ac:dyDescent="0.2">
      <c r="A24" s="18" t="s">
        <v>108</v>
      </c>
      <c r="B24" s="18" t="s">
        <v>573</v>
      </c>
      <c r="C24" s="18" t="s">
        <v>574</v>
      </c>
      <c r="D24" s="18" t="s">
        <v>575</v>
      </c>
      <c r="E24" s="18" t="s">
        <v>576</v>
      </c>
      <c r="F24" s="18">
        <v>2002</v>
      </c>
      <c r="G24" s="19">
        <v>3.3568579312210001</v>
      </c>
      <c r="H24" s="19">
        <v>78.678048780487828</v>
      </c>
    </row>
    <row r="25" spans="1:8" x14ac:dyDescent="0.2">
      <c r="A25" s="18" t="s">
        <v>108</v>
      </c>
      <c r="B25" s="18" t="s">
        <v>573</v>
      </c>
      <c r="C25" s="18" t="s">
        <v>574</v>
      </c>
      <c r="D25" s="18" t="s">
        <v>575</v>
      </c>
      <c r="E25" s="18" t="s">
        <v>576</v>
      </c>
      <c r="F25" s="18">
        <v>2003</v>
      </c>
      <c r="G25" s="19">
        <v>3.3695551367682</v>
      </c>
      <c r="H25" s="19">
        <v>78.631707317073179</v>
      </c>
    </row>
    <row r="26" spans="1:8" x14ac:dyDescent="0.2">
      <c r="A26" s="18" t="s">
        <v>108</v>
      </c>
      <c r="B26" s="18" t="s">
        <v>573</v>
      </c>
      <c r="C26" s="18" t="s">
        <v>574</v>
      </c>
      <c r="D26" s="18" t="s">
        <v>575</v>
      </c>
      <c r="E26" s="18" t="s">
        <v>576</v>
      </c>
      <c r="F26" s="18">
        <v>2004</v>
      </c>
      <c r="G26" s="19">
        <v>3.5041006383369999</v>
      </c>
      <c r="H26" s="19">
        <v>79.180487804878055</v>
      </c>
    </row>
    <row r="27" spans="1:8" x14ac:dyDescent="0.2">
      <c r="A27" s="18" t="s">
        <v>108</v>
      </c>
      <c r="B27" s="18" t="s">
        <v>573</v>
      </c>
      <c r="C27" s="18" t="s">
        <v>574</v>
      </c>
      <c r="D27" s="18" t="s">
        <v>575</v>
      </c>
      <c r="E27" s="18" t="s">
        <v>576</v>
      </c>
      <c r="F27" s="18">
        <v>2005</v>
      </c>
      <c r="G27" s="19">
        <v>3.3466103783185002</v>
      </c>
      <c r="H27" s="19">
        <v>79.331707317073182</v>
      </c>
    </row>
    <row r="28" spans="1:8" x14ac:dyDescent="0.2">
      <c r="A28" s="18" t="s">
        <v>108</v>
      </c>
      <c r="B28" s="18" t="s">
        <v>573</v>
      </c>
      <c r="C28" s="18" t="s">
        <v>574</v>
      </c>
      <c r="D28" s="18" t="s">
        <v>575</v>
      </c>
      <c r="E28" s="18" t="s">
        <v>576</v>
      </c>
      <c r="F28" s="18">
        <v>2006</v>
      </c>
      <c r="G28" s="19">
        <v>3.3475209989380001</v>
      </c>
      <c r="H28" s="19">
        <v>79.880487804878058</v>
      </c>
    </row>
    <row r="29" spans="1:8" x14ac:dyDescent="0.2">
      <c r="A29" s="18" t="s">
        <v>108</v>
      </c>
      <c r="B29" s="18" t="s">
        <v>573</v>
      </c>
      <c r="C29" s="18" t="s">
        <v>574</v>
      </c>
      <c r="D29" s="18" t="s">
        <v>575</v>
      </c>
      <c r="E29" s="18" t="s">
        <v>576</v>
      </c>
      <c r="F29" s="18">
        <v>2007</v>
      </c>
      <c r="G29" s="19">
        <v>3.3708836322428999</v>
      </c>
      <c r="H29" s="19">
        <v>80.180487804878055</v>
      </c>
    </row>
    <row r="30" spans="1:8" x14ac:dyDescent="0.2">
      <c r="A30" s="18" t="s">
        <v>108</v>
      </c>
      <c r="B30" s="18" t="s">
        <v>573</v>
      </c>
      <c r="C30" s="18" t="s">
        <v>574</v>
      </c>
      <c r="D30" s="18" t="s">
        <v>575</v>
      </c>
      <c r="E30" s="18" t="s">
        <v>576</v>
      </c>
      <c r="F30" s="18">
        <v>2008</v>
      </c>
      <c r="G30" s="19">
        <v>3.5517624382872</v>
      </c>
      <c r="H30" s="19">
        <v>80.431707317073176</v>
      </c>
    </row>
    <row r="31" spans="1:8" x14ac:dyDescent="0.2">
      <c r="A31" s="18" t="s">
        <v>108</v>
      </c>
      <c r="B31" s="18" t="s">
        <v>573</v>
      </c>
      <c r="C31" s="18" t="s">
        <v>574</v>
      </c>
      <c r="D31" s="18" t="s">
        <v>575</v>
      </c>
      <c r="E31" s="18" t="s">
        <v>576</v>
      </c>
      <c r="F31" s="18">
        <v>2009</v>
      </c>
      <c r="G31" s="19">
        <v>3.4583417417250999</v>
      </c>
      <c r="H31" s="19">
        <v>80.331707317073182</v>
      </c>
    </row>
    <row r="32" spans="1:8" x14ac:dyDescent="0.2">
      <c r="A32" s="18" t="s">
        <v>108</v>
      </c>
      <c r="B32" s="18" t="s">
        <v>573</v>
      </c>
      <c r="C32" s="18" t="s">
        <v>574</v>
      </c>
      <c r="D32" s="18" t="s">
        <v>575</v>
      </c>
      <c r="E32" s="18" t="s">
        <v>576</v>
      </c>
      <c r="F32" s="18">
        <v>2010</v>
      </c>
      <c r="G32" s="19">
        <v>3.4389746429691002</v>
      </c>
      <c r="H32" s="19">
        <v>80.580487804878061</v>
      </c>
    </row>
    <row r="33" spans="1:8" x14ac:dyDescent="0.2">
      <c r="A33" s="18" t="s">
        <v>108</v>
      </c>
      <c r="B33" s="18" t="s">
        <v>573</v>
      </c>
      <c r="C33" s="18" t="s">
        <v>574</v>
      </c>
      <c r="D33" s="18" t="s">
        <v>575</v>
      </c>
      <c r="E33" s="18" t="s">
        <v>576</v>
      </c>
      <c r="F33" s="18">
        <v>2011</v>
      </c>
      <c r="G33" s="19">
        <v>3.5082443571001001</v>
      </c>
      <c r="H33" s="19">
        <v>80.982926829268294</v>
      </c>
    </row>
    <row r="34" spans="1:8" x14ac:dyDescent="0.2">
      <c r="A34" s="18" t="s">
        <v>110</v>
      </c>
      <c r="B34" s="18" t="s">
        <v>573</v>
      </c>
      <c r="C34" s="18" t="s">
        <v>574</v>
      </c>
      <c r="D34" s="18" t="s">
        <v>575</v>
      </c>
      <c r="E34" s="18" t="s">
        <v>576</v>
      </c>
      <c r="F34" s="18">
        <v>1980</v>
      </c>
      <c r="G34" s="19">
        <v>10.46510270862</v>
      </c>
      <c r="H34" s="19">
        <v>74.333658536585361</v>
      </c>
    </row>
    <row r="35" spans="1:8" x14ac:dyDescent="0.2">
      <c r="A35" s="17" t="s">
        <v>110</v>
      </c>
      <c r="B35" s="17" t="s">
        <v>573</v>
      </c>
      <c r="C35" s="17" t="s">
        <v>574</v>
      </c>
      <c r="D35" s="17" t="s">
        <v>575</v>
      </c>
      <c r="E35" s="17" t="s">
        <v>576</v>
      </c>
      <c r="F35" s="17">
        <v>1985</v>
      </c>
      <c r="G35" s="22">
        <v>11.391741760291</v>
      </c>
      <c r="H35" s="22">
        <v>75.629268292682937</v>
      </c>
    </row>
    <row r="36" spans="1:8" x14ac:dyDescent="0.2">
      <c r="A36" s="18" t="s">
        <v>110</v>
      </c>
      <c r="B36" s="18" t="s">
        <v>573</v>
      </c>
      <c r="C36" s="18" t="s">
        <v>574</v>
      </c>
      <c r="D36" s="18" t="s">
        <v>575</v>
      </c>
      <c r="E36" s="18" t="s">
        <v>576</v>
      </c>
      <c r="F36" s="18">
        <v>1990</v>
      </c>
      <c r="G36" s="19">
        <v>11.389761026631</v>
      </c>
      <c r="H36" s="19">
        <v>76.994634146341468</v>
      </c>
    </row>
    <row r="37" spans="1:8" x14ac:dyDescent="0.2">
      <c r="A37" s="18" t="s">
        <v>110</v>
      </c>
      <c r="B37" s="18" t="s">
        <v>573</v>
      </c>
      <c r="C37" s="18" t="s">
        <v>574</v>
      </c>
      <c r="D37" s="18" t="s">
        <v>575</v>
      </c>
      <c r="E37" s="18" t="s">
        <v>576</v>
      </c>
      <c r="F37" s="18">
        <v>1991</v>
      </c>
      <c r="G37" s="19">
        <v>11.480861401344001</v>
      </c>
      <c r="H37" s="19">
        <v>77.27560975609758</v>
      </c>
    </row>
    <row r="38" spans="1:8" x14ac:dyDescent="0.2">
      <c r="A38" s="18" t="s">
        <v>110</v>
      </c>
      <c r="B38" s="18" t="s">
        <v>573</v>
      </c>
      <c r="C38" s="18" t="s">
        <v>574</v>
      </c>
      <c r="D38" s="18" t="s">
        <v>575</v>
      </c>
      <c r="E38" s="18" t="s">
        <v>576</v>
      </c>
      <c r="F38" s="18">
        <v>1992</v>
      </c>
      <c r="G38" s="19">
        <v>11.548984486676</v>
      </c>
      <c r="H38" s="19">
        <v>77.378048780487816</v>
      </c>
    </row>
    <row r="39" spans="1:8" x14ac:dyDescent="0.2">
      <c r="A39" s="18" t="s">
        <v>110</v>
      </c>
      <c r="B39" s="18" t="s">
        <v>573</v>
      </c>
      <c r="C39" s="18" t="s">
        <v>574</v>
      </c>
      <c r="D39" s="18" t="s">
        <v>575</v>
      </c>
      <c r="E39" s="18" t="s">
        <v>576</v>
      </c>
      <c r="F39" s="18">
        <v>1993</v>
      </c>
      <c r="G39" s="19">
        <v>12.064484229067</v>
      </c>
      <c r="H39" s="19">
        <v>77.878048780487816</v>
      </c>
    </row>
    <row r="40" spans="1:8" x14ac:dyDescent="0.2">
      <c r="A40" s="18" t="s">
        <v>110</v>
      </c>
      <c r="B40" s="18" t="s">
        <v>573</v>
      </c>
      <c r="C40" s="18" t="s">
        <v>574</v>
      </c>
      <c r="D40" s="18" t="s">
        <v>575</v>
      </c>
      <c r="E40" s="18" t="s">
        <v>576</v>
      </c>
      <c r="F40" s="18">
        <v>1994</v>
      </c>
      <c r="G40" s="19">
        <v>12.321099686579</v>
      </c>
      <c r="H40" s="19">
        <v>77.878048780487816</v>
      </c>
    </row>
    <row r="41" spans="1:8" x14ac:dyDescent="0.2">
      <c r="A41" s="18" t="s">
        <v>110</v>
      </c>
      <c r="B41" s="18" t="s">
        <v>573</v>
      </c>
      <c r="C41" s="18" t="s">
        <v>574</v>
      </c>
      <c r="D41" s="18" t="s">
        <v>575</v>
      </c>
      <c r="E41" s="18" t="s">
        <v>576</v>
      </c>
      <c r="F41" s="18">
        <v>1995</v>
      </c>
      <c r="G41" s="19">
        <v>12.333023905911</v>
      </c>
      <c r="H41" s="19">
        <v>77.82926829268294</v>
      </c>
    </row>
    <row r="42" spans="1:8" x14ac:dyDescent="0.2">
      <c r="A42" s="18" t="s">
        <v>110</v>
      </c>
      <c r="B42" s="18" t="s">
        <v>573</v>
      </c>
      <c r="C42" s="18" t="s">
        <v>574</v>
      </c>
      <c r="D42" s="18" t="s">
        <v>575</v>
      </c>
      <c r="E42" s="18" t="s">
        <v>576</v>
      </c>
      <c r="F42" s="18">
        <v>1996</v>
      </c>
      <c r="G42" s="19">
        <v>12.381442431829001</v>
      </c>
      <c r="H42" s="19">
        <v>78.078048780487819</v>
      </c>
    </row>
    <row r="43" spans="1:8" x14ac:dyDescent="0.2">
      <c r="A43" s="18" t="s">
        <v>110</v>
      </c>
      <c r="B43" s="18" t="s">
        <v>573</v>
      </c>
      <c r="C43" s="18" t="s">
        <v>574</v>
      </c>
      <c r="D43" s="18" t="s">
        <v>575</v>
      </c>
      <c r="E43" s="18" t="s">
        <v>576</v>
      </c>
      <c r="F43" s="18">
        <v>1997</v>
      </c>
      <c r="G43" s="19">
        <v>12.361251692275999</v>
      </c>
      <c r="H43" s="19">
        <v>78.480487804878052</v>
      </c>
    </row>
    <row r="44" spans="1:8" x14ac:dyDescent="0.2">
      <c r="A44" s="18" t="s">
        <v>110</v>
      </c>
      <c r="B44" s="18" t="s">
        <v>573</v>
      </c>
      <c r="C44" s="18" t="s">
        <v>574</v>
      </c>
      <c r="D44" s="18" t="s">
        <v>575</v>
      </c>
      <c r="E44" s="18" t="s">
        <v>576</v>
      </c>
      <c r="F44" s="18">
        <v>1998</v>
      </c>
      <c r="G44" s="19">
        <v>12.24501362314</v>
      </c>
      <c r="H44" s="19">
        <v>78.631707317073179</v>
      </c>
    </row>
    <row r="45" spans="1:8" x14ac:dyDescent="0.2">
      <c r="A45" s="18" t="s">
        <v>110</v>
      </c>
      <c r="B45" s="18" t="s">
        <v>573</v>
      </c>
      <c r="C45" s="18" t="s">
        <v>574</v>
      </c>
      <c r="D45" s="18" t="s">
        <v>575</v>
      </c>
      <c r="E45" s="18" t="s">
        <v>576</v>
      </c>
      <c r="F45" s="18">
        <v>1999</v>
      </c>
      <c r="G45" s="19">
        <v>12.313155054185</v>
      </c>
      <c r="H45" s="19">
        <v>78.931707317073176</v>
      </c>
    </row>
    <row r="46" spans="1:8" x14ac:dyDescent="0.2">
      <c r="A46" s="18" t="s">
        <v>110</v>
      </c>
      <c r="B46" s="18" t="s">
        <v>573</v>
      </c>
      <c r="C46" s="18" t="s">
        <v>574</v>
      </c>
      <c r="D46" s="18" t="s">
        <v>575</v>
      </c>
      <c r="E46" s="18" t="s">
        <v>576</v>
      </c>
      <c r="F46" s="18">
        <v>2000</v>
      </c>
      <c r="G46" s="19">
        <v>12.222520653193</v>
      </c>
      <c r="H46" s="19">
        <v>79.234146341463429</v>
      </c>
    </row>
    <row r="47" spans="1:8" x14ac:dyDescent="0.2">
      <c r="A47" s="18" t="s">
        <v>110</v>
      </c>
      <c r="B47" s="18" t="s">
        <v>573</v>
      </c>
      <c r="C47" s="18" t="s">
        <v>574</v>
      </c>
      <c r="D47" s="18" t="s">
        <v>575</v>
      </c>
      <c r="E47" s="18" t="s">
        <v>576</v>
      </c>
      <c r="F47" s="18">
        <v>2001</v>
      </c>
      <c r="G47" s="19">
        <v>12.436331184667999</v>
      </c>
      <c r="H47" s="19">
        <v>79.634146341463421</v>
      </c>
    </row>
    <row r="48" spans="1:8" x14ac:dyDescent="0.2">
      <c r="A48" s="18" t="s">
        <v>110</v>
      </c>
      <c r="B48" s="18" t="s">
        <v>573</v>
      </c>
      <c r="C48" s="18" t="s">
        <v>574</v>
      </c>
      <c r="D48" s="18" t="s">
        <v>575</v>
      </c>
      <c r="E48" s="18" t="s">
        <v>576</v>
      </c>
      <c r="F48" s="18">
        <v>2002</v>
      </c>
      <c r="G48" s="19">
        <v>12.5079738983</v>
      </c>
      <c r="H48" s="19">
        <v>79.936585365853674</v>
      </c>
    </row>
    <row r="49" spans="1:8" x14ac:dyDescent="0.2">
      <c r="A49" s="18" t="s">
        <v>110</v>
      </c>
      <c r="B49" s="18" t="s">
        <v>573</v>
      </c>
      <c r="C49" s="18" t="s">
        <v>574</v>
      </c>
      <c r="D49" s="18" t="s">
        <v>575</v>
      </c>
      <c r="E49" s="18" t="s">
        <v>576</v>
      </c>
      <c r="F49" s="18">
        <v>2003</v>
      </c>
      <c r="G49" s="19">
        <v>12.702308610856999</v>
      </c>
      <c r="H49" s="19">
        <v>80.239024390243912</v>
      </c>
    </row>
    <row r="50" spans="1:8" x14ac:dyDescent="0.2">
      <c r="A50" s="18" t="s">
        <v>110</v>
      </c>
      <c r="B50" s="18" t="s">
        <v>573</v>
      </c>
      <c r="C50" s="18" t="s">
        <v>574</v>
      </c>
      <c r="D50" s="18" t="s">
        <v>575</v>
      </c>
      <c r="E50" s="18" t="s">
        <v>576</v>
      </c>
      <c r="F50" s="18">
        <v>2004</v>
      </c>
      <c r="G50" s="19">
        <v>12.554277645949</v>
      </c>
      <c r="H50" s="19">
        <v>80.490243902439033</v>
      </c>
    </row>
    <row r="51" spans="1:8" x14ac:dyDescent="0.2">
      <c r="A51" s="18" t="s">
        <v>110</v>
      </c>
      <c r="B51" s="18" t="s">
        <v>573</v>
      </c>
      <c r="C51" s="18" t="s">
        <v>574</v>
      </c>
      <c r="D51" s="18" t="s">
        <v>575</v>
      </c>
      <c r="E51" s="18" t="s">
        <v>576</v>
      </c>
      <c r="F51" s="18">
        <v>2005</v>
      </c>
      <c r="G51" s="19">
        <v>12.42128347139</v>
      </c>
      <c r="H51" s="19">
        <v>80.841463414634148</v>
      </c>
    </row>
    <row r="52" spans="1:8" x14ac:dyDescent="0.2">
      <c r="A52" s="18" t="s">
        <v>110</v>
      </c>
      <c r="B52" s="18" t="s">
        <v>573</v>
      </c>
      <c r="C52" s="18" t="s">
        <v>574</v>
      </c>
      <c r="D52" s="18" t="s">
        <v>575</v>
      </c>
      <c r="E52" s="18" t="s">
        <v>576</v>
      </c>
      <c r="F52" s="18">
        <v>2006</v>
      </c>
      <c r="G52" s="19">
        <v>12.320255774354999</v>
      </c>
      <c r="H52" s="19">
        <v>81.041463414634151</v>
      </c>
    </row>
    <row r="53" spans="1:8" x14ac:dyDescent="0.2">
      <c r="A53" s="18" t="s">
        <v>110</v>
      </c>
      <c r="B53" s="18" t="s">
        <v>573</v>
      </c>
      <c r="C53" s="18" t="s">
        <v>574</v>
      </c>
      <c r="D53" s="18" t="s">
        <v>575</v>
      </c>
      <c r="E53" s="18" t="s">
        <v>576</v>
      </c>
      <c r="F53" s="18">
        <v>2007</v>
      </c>
      <c r="G53" s="19">
        <v>12.177464756832</v>
      </c>
      <c r="H53" s="19">
        <v>81.292682926829272</v>
      </c>
    </row>
    <row r="54" spans="1:8" x14ac:dyDescent="0.2">
      <c r="A54" s="18" t="s">
        <v>110</v>
      </c>
      <c r="B54" s="18" t="s">
        <v>573</v>
      </c>
      <c r="C54" s="18" t="s">
        <v>574</v>
      </c>
      <c r="D54" s="18" t="s">
        <v>575</v>
      </c>
      <c r="E54" s="18" t="s">
        <v>576</v>
      </c>
      <c r="F54" s="18">
        <v>2008</v>
      </c>
      <c r="G54" s="19">
        <v>12.440852618958999</v>
      </c>
      <c r="H54" s="19">
        <v>81.395121951219522</v>
      </c>
    </row>
    <row r="55" spans="1:8" x14ac:dyDescent="0.2">
      <c r="A55" s="18" t="s">
        <v>110</v>
      </c>
      <c r="B55" s="18" t="s">
        <v>573</v>
      </c>
      <c r="C55" s="18" t="s">
        <v>574</v>
      </c>
      <c r="D55" s="18" t="s">
        <v>575</v>
      </c>
      <c r="E55" s="18" t="s">
        <v>576</v>
      </c>
      <c r="F55" s="18">
        <v>2009</v>
      </c>
      <c r="G55" s="19">
        <v>13.410344088846999</v>
      </c>
      <c r="H55" s="19">
        <v>81.543902439024407</v>
      </c>
    </row>
    <row r="56" spans="1:8" x14ac:dyDescent="0.2">
      <c r="A56" s="18" t="s">
        <v>110</v>
      </c>
      <c r="B56" s="18" t="s">
        <v>573</v>
      </c>
      <c r="C56" s="18" t="s">
        <v>574</v>
      </c>
      <c r="D56" s="18" t="s">
        <v>575</v>
      </c>
      <c r="E56" s="18" t="s">
        <v>576</v>
      </c>
      <c r="F56" s="18">
        <v>2010</v>
      </c>
      <c r="G56" s="19">
        <v>13.509255776711001</v>
      </c>
      <c r="H56" s="19">
        <v>81.695121951219534</v>
      </c>
    </row>
    <row r="57" spans="1:8" x14ac:dyDescent="0.2">
      <c r="A57" s="18" t="s">
        <v>110</v>
      </c>
      <c r="B57" s="18" t="s">
        <v>573</v>
      </c>
      <c r="C57" s="18" t="s">
        <v>574</v>
      </c>
      <c r="D57" s="18" t="s">
        <v>575</v>
      </c>
      <c r="E57" s="18" t="s">
        <v>576</v>
      </c>
      <c r="F57" s="18">
        <v>2011</v>
      </c>
      <c r="G57" s="19">
        <v>13.246215601018999</v>
      </c>
      <c r="H57" s="19">
        <v>81.895121951219508</v>
      </c>
    </row>
    <row r="58" spans="1:8" x14ac:dyDescent="0.2">
      <c r="A58" s="18" t="s">
        <v>116</v>
      </c>
      <c r="B58" s="18" t="s">
        <v>573</v>
      </c>
      <c r="C58" s="18" t="s">
        <v>574</v>
      </c>
      <c r="D58" s="18" t="s">
        <v>575</v>
      </c>
      <c r="E58" s="18" t="s">
        <v>576</v>
      </c>
      <c r="F58" s="18">
        <v>1980</v>
      </c>
      <c r="G58" s="19">
        <v>8.8988862564761995</v>
      </c>
      <c r="H58" s="19">
        <v>73.207073170731718</v>
      </c>
    </row>
    <row r="59" spans="1:8" x14ac:dyDescent="0.2">
      <c r="A59" s="18" t="s">
        <v>116</v>
      </c>
      <c r="B59" s="18" t="s">
        <v>573</v>
      </c>
      <c r="C59" s="18" t="s">
        <v>574</v>
      </c>
      <c r="D59" s="18" t="s">
        <v>575</v>
      </c>
      <c r="E59" s="18" t="s">
        <v>576</v>
      </c>
      <c r="F59" s="18">
        <v>1981</v>
      </c>
      <c r="G59" s="19">
        <v>9.4037263144841994</v>
      </c>
      <c r="H59" s="19">
        <v>73.621707317073188</v>
      </c>
    </row>
    <row r="60" spans="1:8" x14ac:dyDescent="0.2">
      <c r="A60" s="18" t="s">
        <v>116</v>
      </c>
      <c r="B60" s="18" t="s">
        <v>573</v>
      </c>
      <c r="C60" s="18" t="s">
        <v>574</v>
      </c>
      <c r="D60" s="18" t="s">
        <v>575</v>
      </c>
      <c r="E60" s="18" t="s">
        <v>576</v>
      </c>
      <c r="F60" s="18">
        <v>1982</v>
      </c>
      <c r="G60" s="19">
        <v>9.4559866798049992</v>
      </c>
      <c r="H60" s="19">
        <v>73.888048780487821</v>
      </c>
    </row>
    <row r="61" spans="1:8" x14ac:dyDescent="0.2">
      <c r="A61" s="18" t="s">
        <v>116</v>
      </c>
      <c r="B61" s="18" t="s">
        <v>573</v>
      </c>
      <c r="C61" s="18" t="s">
        <v>574</v>
      </c>
      <c r="D61" s="18" t="s">
        <v>575</v>
      </c>
      <c r="E61" s="18" t="s">
        <v>576</v>
      </c>
      <c r="F61" s="18">
        <v>1983</v>
      </c>
      <c r="G61" s="19">
        <v>9.6613088215465002</v>
      </c>
      <c r="H61" s="19">
        <v>73.869024390243908</v>
      </c>
    </row>
    <row r="62" spans="1:8" x14ac:dyDescent="0.2">
      <c r="A62" s="18" t="s">
        <v>116</v>
      </c>
      <c r="B62" s="18" t="s">
        <v>573</v>
      </c>
      <c r="C62" s="18" t="s">
        <v>574</v>
      </c>
      <c r="D62" s="18" t="s">
        <v>575</v>
      </c>
      <c r="E62" s="18" t="s">
        <v>576</v>
      </c>
      <c r="F62" s="18">
        <v>1984</v>
      </c>
      <c r="G62" s="19">
        <v>9.3611973334765999</v>
      </c>
      <c r="H62" s="19">
        <v>74.404878048780489</v>
      </c>
    </row>
    <row r="63" spans="1:8" x14ac:dyDescent="0.2">
      <c r="A63" s="18" t="s">
        <v>116</v>
      </c>
      <c r="B63" s="18" t="s">
        <v>573</v>
      </c>
      <c r="C63" s="18" t="s">
        <v>574</v>
      </c>
      <c r="D63" s="18" t="s">
        <v>575</v>
      </c>
      <c r="E63" s="18" t="s">
        <v>576</v>
      </c>
      <c r="F63" s="18">
        <v>1985</v>
      </c>
      <c r="G63" s="19">
        <v>9.3078750177437009</v>
      </c>
      <c r="H63" s="19">
        <v>74.520243902439034</v>
      </c>
    </row>
    <row r="64" spans="1:8" x14ac:dyDescent="0.2">
      <c r="A64" s="18" t="s">
        <v>116</v>
      </c>
      <c r="B64" s="18" t="s">
        <v>573</v>
      </c>
      <c r="C64" s="18" t="s">
        <v>574</v>
      </c>
      <c r="D64" s="18" t="s">
        <v>575</v>
      </c>
      <c r="E64" s="18" t="s">
        <v>576</v>
      </c>
      <c r="F64" s="18">
        <v>1986</v>
      </c>
      <c r="G64" s="19">
        <v>9.3381700491251003</v>
      </c>
      <c r="H64" s="19">
        <v>74.731707317073187</v>
      </c>
    </row>
    <row r="65" spans="1:8" x14ac:dyDescent="0.2">
      <c r="A65" s="17" t="s">
        <v>116</v>
      </c>
      <c r="B65" s="17" t="s">
        <v>573</v>
      </c>
      <c r="C65" s="17" t="s">
        <v>574</v>
      </c>
      <c r="D65" s="17" t="s">
        <v>575</v>
      </c>
      <c r="E65" s="17" t="s">
        <v>576</v>
      </c>
      <c r="F65" s="17">
        <v>1987</v>
      </c>
      <c r="G65" s="22">
        <v>9.2549264471303996</v>
      </c>
      <c r="H65" s="22">
        <v>75.365853658536594</v>
      </c>
    </row>
    <row r="66" spans="1:8" x14ac:dyDescent="0.2">
      <c r="A66" s="18" t="s">
        <v>116</v>
      </c>
      <c r="B66" s="18" t="s">
        <v>573</v>
      </c>
      <c r="C66" s="18" t="s">
        <v>574</v>
      </c>
      <c r="D66" s="18" t="s">
        <v>575</v>
      </c>
      <c r="E66" s="18" t="s">
        <v>576</v>
      </c>
      <c r="F66" s="18">
        <v>1988</v>
      </c>
      <c r="G66" s="19">
        <v>9.4455250544910996</v>
      </c>
      <c r="H66" s="19">
        <v>75.565853658536597</v>
      </c>
    </row>
    <row r="67" spans="1:8" x14ac:dyDescent="0.2">
      <c r="A67" s="18" t="s">
        <v>116</v>
      </c>
      <c r="B67" s="18" t="s">
        <v>573</v>
      </c>
      <c r="C67" s="18" t="s">
        <v>574</v>
      </c>
      <c r="D67" s="18" t="s">
        <v>575</v>
      </c>
      <c r="E67" s="18" t="s">
        <v>576</v>
      </c>
      <c r="F67" s="18">
        <v>1989</v>
      </c>
      <c r="G67" s="19">
        <v>9.1560446564366007</v>
      </c>
      <c r="H67" s="19">
        <v>75.63268292682929</v>
      </c>
    </row>
    <row r="68" spans="1:8" x14ac:dyDescent="0.2">
      <c r="A68" s="18" t="s">
        <v>116</v>
      </c>
      <c r="B68" s="18" t="s">
        <v>573</v>
      </c>
      <c r="C68" s="18" t="s">
        <v>574</v>
      </c>
      <c r="D68" s="18" t="s">
        <v>575</v>
      </c>
      <c r="E68" s="18" t="s">
        <v>576</v>
      </c>
      <c r="F68" s="18">
        <v>1990</v>
      </c>
      <c r="G68" s="19">
        <v>9.1078896031652992</v>
      </c>
      <c r="H68" s="19">
        <v>76.051951219512205</v>
      </c>
    </row>
    <row r="69" spans="1:8" x14ac:dyDescent="0.2">
      <c r="A69" s="18" t="s">
        <v>116</v>
      </c>
      <c r="B69" s="18" t="s">
        <v>573</v>
      </c>
      <c r="C69" s="18" t="s">
        <v>574</v>
      </c>
      <c r="D69" s="18" t="s">
        <v>575</v>
      </c>
      <c r="E69" s="18" t="s">
        <v>576</v>
      </c>
      <c r="F69" s="18">
        <v>1991</v>
      </c>
      <c r="G69" s="19">
        <v>9.4275392825257995</v>
      </c>
      <c r="H69" s="19">
        <v>76.192195121951229</v>
      </c>
    </row>
    <row r="70" spans="1:8" x14ac:dyDescent="0.2">
      <c r="A70" s="18" t="s">
        <v>116</v>
      </c>
      <c r="B70" s="18" t="s">
        <v>573</v>
      </c>
      <c r="C70" s="18" t="s">
        <v>574</v>
      </c>
      <c r="D70" s="18" t="s">
        <v>575</v>
      </c>
      <c r="E70" s="18" t="s">
        <v>576</v>
      </c>
      <c r="F70" s="18">
        <v>1992</v>
      </c>
      <c r="G70" s="19">
        <v>9.5395049993133991</v>
      </c>
      <c r="H70" s="19">
        <v>76.351219512195129</v>
      </c>
    </row>
    <row r="71" spans="1:8" x14ac:dyDescent="0.2">
      <c r="A71" s="18" t="s">
        <v>116</v>
      </c>
      <c r="B71" s="18" t="s">
        <v>573</v>
      </c>
      <c r="C71" s="18" t="s">
        <v>574</v>
      </c>
      <c r="D71" s="18" t="s">
        <v>575</v>
      </c>
      <c r="E71" s="18" t="s">
        <v>576</v>
      </c>
      <c r="F71" s="18">
        <v>1993</v>
      </c>
      <c r="G71" s="19">
        <v>9.7549755137134007</v>
      </c>
      <c r="H71" s="19">
        <v>76.345365853658535</v>
      </c>
    </row>
    <row r="72" spans="1:8" x14ac:dyDescent="0.2">
      <c r="A72" s="18" t="s">
        <v>116</v>
      </c>
      <c r="B72" s="18" t="s">
        <v>573</v>
      </c>
      <c r="C72" s="18" t="s">
        <v>574</v>
      </c>
      <c r="D72" s="18" t="s">
        <v>575</v>
      </c>
      <c r="E72" s="18" t="s">
        <v>576</v>
      </c>
      <c r="F72" s="18">
        <v>1994</v>
      </c>
      <c r="G72" s="19">
        <v>9.6055245813625998</v>
      </c>
      <c r="H72" s="19">
        <v>76.691707317073181</v>
      </c>
    </row>
    <row r="73" spans="1:8" x14ac:dyDescent="0.2">
      <c r="A73" s="18" t="s">
        <v>116</v>
      </c>
      <c r="B73" s="18" t="s">
        <v>573</v>
      </c>
      <c r="C73" s="18" t="s">
        <v>574</v>
      </c>
      <c r="D73" s="18" t="s">
        <v>575</v>
      </c>
      <c r="E73" s="18" t="s">
        <v>576</v>
      </c>
      <c r="F73" s="18">
        <v>1995</v>
      </c>
      <c r="G73" s="19">
        <v>9.3400863187561001</v>
      </c>
      <c r="H73" s="19">
        <v>76.84073170731709</v>
      </c>
    </row>
    <row r="74" spans="1:8" x14ac:dyDescent="0.2">
      <c r="A74" s="18" t="s">
        <v>116</v>
      </c>
      <c r="B74" s="18" t="s">
        <v>573</v>
      </c>
      <c r="C74" s="18" t="s">
        <v>574</v>
      </c>
      <c r="D74" s="18" t="s">
        <v>575</v>
      </c>
      <c r="E74" s="18" t="s">
        <v>576</v>
      </c>
      <c r="F74" s="18">
        <v>1996</v>
      </c>
      <c r="G74" s="19">
        <v>9.4704510303579994</v>
      </c>
      <c r="H74" s="19">
        <v>77.187317073170732</v>
      </c>
    </row>
    <row r="75" spans="1:8" x14ac:dyDescent="0.2">
      <c r="A75" s="18" t="s">
        <v>116</v>
      </c>
      <c r="B75" s="18" t="s">
        <v>573</v>
      </c>
      <c r="C75" s="18" t="s">
        <v>574</v>
      </c>
      <c r="D75" s="18" t="s">
        <v>575</v>
      </c>
      <c r="E75" s="18" t="s">
        <v>576</v>
      </c>
      <c r="F75" s="18">
        <v>1997</v>
      </c>
      <c r="G75" s="19">
        <v>9.2853541357966005</v>
      </c>
      <c r="H75" s="19">
        <v>77.370731707317091</v>
      </c>
    </row>
    <row r="76" spans="1:8" x14ac:dyDescent="0.2">
      <c r="A76" s="18" t="s">
        <v>116</v>
      </c>
      <c r="B76" s="18" t="s">
        <v>573</v>
      </c>
      <c r="C76" s="18" t="s">
        <v>574</v>
      </c>
      <c r="D76" s="18" t="s">
        <v>575</v>
      </c>
      <c r="E76" s="18" t="s">
        <v>576</v>
      </c>
      <c r="F76" s="18">
        <v>1998</v>
      </c>
      <c r="G76" s="19">
        <v>9.2264378798025</v>
      </c>
      <c r="H76" s="19">
        <v>77.473170731707327</v>
      </c>
    </row>
    <row r="77" spans="1:8" x14ac:dyDescent="0.2">
      <c r="A77" s="18" t="s">
        <v>116</v>
      </c>
      <c r="B77" s="18" t="s">
        <v>573</v>
      </c>
      <c r="C77" s="18" t="s">
        <v>574</v>
      </c>
      <c r="D77" s="18" t="s">
        <v>575</v>
      </c>
      <c r="E77" s="18" t="s">
        <v>576</v>
      </c>
      <c r="F77" s="18">
        <v>1999</v>
      </c>
      <c r="G77" s="19">
        <v>9.1079991640048998</v>
      </c>
      <c r="H77" s="19">
        <v>77.619512195121956</v>
      </c>
    </row>
    <row r="78" spans="1:8" x14ac:dyDescent="0.2">
      <c r="A78" s="18" t="s">
        <v>116</v>
      </c>
      <c r="B78" s="18" t="s">
        <v>573</v>
      </c>
      <c r="C78" s="18" t="s">
        <v>574</v>
      </c>
      <c r="D78" s="18" t="s">
        <v>575</v>
      </c>
      <c r="E78" s="18" t="s">
        <v>576</v>
      </c>
      <c r="F78" s="18">
        <v>2000</v>
      </c>
      <c r="G78" s="19">
        <v>8.8735172152860997</v>
      </c>
      <c r="H78" s="19">
        <v>77.721951219512192</v>
      </c>
    </row>
    <row r="79" spans="1:8" x14ac:dyDescent="0.2">
      <c r="A79" s="18" t="s">
        <v>116</v>
      </c>
      <c r="B79" s="18" t="s">
        <v>573</v>
      </c>
      <c r="C79" s="18" t="s">
        <v>574</v>
      </c>
      <c r="D79" s="18" t="s">
        <v>575</v>
      </c>
      <c r="E79" s="18" t="s">
        <v>576</v>
      </c>
      <c r="F79" s="18">
        <v>2001</v>
      </c>
      <c r="G79" s="19">
        <v>8.9849101207454005</v>
      </c>
      <c r="H79" s="19">
        <v>77.973170731707341</v>
      </c>
    </row>
    <row r="80" spans="1:8" x14ac:dyDescent="0.2">
      <c r="A80" s="18" t="s">
        <v>116</v>
      </c>
      <c r="B80" s="18" t="s">
        <v>573</v>
      </c>
      <c r="C80" s="18" t="s">
        <v>574</v>
      </c>
      <c r="D80" s="18" t="s">
        <v>575</v>
      </c>
      <c r="E80" s="18" t="s">
        <v>576</v>
      </c>
      <c r="F80" s="18">
        <v>2002</v>
      </c>
      <c r="G80" s="19">
        <v>9.0158381691609009</v>
      </c>
      <c r="H80" s="19">
        <v>78.075609756097577</v>
      </c>
    </row>
    <row r="81" spans="1:8" x14ac:dyDescent="0.2">
      <c r="A81" s="18" t="s">
        <v>116</v>
      </c>
      <c r="B81" s="18" t="s">
        <v>573</v>
      </c>
      <c r="C81" s="18" t="s">
        <v>574</v>
      </c>
      <c r="D81" s="18" t="s">
        <v>575</v>
      </c>
      <c r="E81" s="18" t="s">
        <v>576</v>
      </c>
      <c r="F81" s="18">
        <v>2003</v>
      </c>
      <c r="G81" s="19">
        <v>9.0694914233570003</v>
      </c>
      <c r="H81" s="19">
        <v>78.129268292682923</v>
      </c>
    </row>
    <row r="82" spans="1:8" x14ac:dyDescent="0.2">
      <c r="A82" s="18" t="s">
        <v>116</v>
      </c>
      <c r="B82" s="18" t="s">
        <v>573</v>
      </c>
      <c r="C82" s="18" t="s">
        <v>574</v>
      </c>
      <c r="D82" s="18" t="s">
        <v>575</v>
      </c>
      <c r="E82" s="18" t="s">
        <v>576</v>
      </c>
      <c r="F82" s="18">
        <v>2004</v>
      </c>
      <c r="G82" s="19">
        <v>8.9754625506802004</v>
      </c>
      <c r="H82" s="19">
        <v>78.878048780487802</v>
      </c>
    </row>
    <row r="83" spans="1:8" x14ac:dyDescent="0.2">
      <c r="A83" s="18" t="s">
        <v>116</v>
      </c>
      <c r="B83" s="18" t="s">
        <v>573</v>
      </c>
      <c r="C83" s="18" t="s">
        <v>574</v>
      </c>
      <c r="D83" s="18" t="s">
        <v>575</v>
      </c>
      <c r="E83" s="18" t="s">
        <v>576</v>
      </c>
      <c r="F83" s="18">
        <v>2005</v>
      </c>
      <c r="G83" s="19">
        <v>8.9949976831941001</v>
      </c>
      <c r="H83" s="19">
        <v>78.980487804878067</v>
      </c>
    </row>
    <row r="84" spans="1:8" x14ac:dyDescent="0.2">
      <c r="A84" s="18" t="s">
        <v>116</v>
      </c>
      <c r="B84" s="18" t="s">
        <v>573</v>
      </c>
      <c r="C84" s="18" t="s">
        <v>574</v>
      </c>
      <c r="D84" s="18" t="s">
        <v>575</v>
      </c>
      <c r="E84" s="18" t="s">
        <v>576</v>
      </c>
      <c r="F84" s="18">
        <v>2006</v>
      </c>
      <c r="G84" s="19">
        <v>8.9250311703139005</v>
      </c>
      <c r="H84" s="19">
        <v>79.380487804878044</v>
      </c>
    </row>
    <row r="85" spans="1:8" x14ac:dyDescent="0.2">
      <c r="A85" s="18" t="s">
        <v>116</v>
      </c>
      <c r="B85" s="18" t="s">
        <v>573</v>
      </c>
      <c r="C85" s="18" t="s">
        <v>574</v>
      </c>
      <c r="D85" s="18" t="s">
        <v>575</v>
      </c>
      <c r="E85" s="18" t="s">
        <v>576</v>
      </c>
      <c r="F85" s="18">
        <v>2007</v>
      </c>
      <c r="G85" s="19">
        <v>8.8398875043580993</v>
      </c>
      <c r="H85" s="19">
        <v>79.782926829268305</v>
      </c>
    </row>
    <row r="86" spans="1:8" x14ac:dyDescent="0.2">
      <c r="A86" s="18" t="s">
        <v>116</v>
      </c>
      <c r="B86" s="18" t="s">
        <v>573</v>
      </c>
      <c r="C86" s="18" t="s">
        <v>574</v>
      </c>
      <c r="D86" s="18" t="s">
        <v>575</v>
      </c>
      <c r="E86" s="18" t="s">
        <v>576</v>
      </c>
      <c r="F86" s="18">
        <v>2008</v>
      </c>
      <c r="G86" s="19">
        <v>9.3807768325976006</v>
      </c>
      <c r="H86" s="19">
        <v>79.680487804878055</v>
      </c>
    </row>
    <row r="87" spans="1:8" x14ac:dyDescent="0.2">
      <c r="A87" s="18" t="s">
        <v>116</v>
      </c>
      <c r="B87" s="18" t="s">
        <v>573</v>
      </c>
      <c r="C87" s="18" t="s">
        <v>574</v>
      </c>
      <c r="D87" s="18" t="s">
        <v>575</v>
      </c>
      <c r="E87" s="18" t="s">
        <v>576</v>
      </c>
      <c r="F87" s="18">
        <v>2009</v>
      </c>
      <c r="G87" s="19">
        <v>10.047803890809</v>
      </c>
      <c r="H87" s="19">
        <v>79.982926829268308</v>
      </c>
    </row>
    <row r="88" spans="1:8" x14ac:dyDescent="0.2">
      <c r="A88" s="18" t="s">
        <v>116</v>
      </c>
      <c r="B88" s="18" t="s">
        <v>573</v>
      </c>
      <c r="C88" s="18" t="s">
        <v>574</v>
      </c>
      <c r="D88" s="18" t="s">
        <v>575</v>
      </c>
      <c r="E88" s="18" t="s">
        <v>576</v>
      </c>
      <c r="F88" s="18">
        <v>2010</v>
      </c>
      <c r="G88" s="19">
        <v>9.9622581407062007</v>
      </c>
      <c r="H88" s="19">
        <v>80.234146341463429</v>
      </c>
    </row>
    <row r="89" spans="1:8" x14ac:dyDescent="0.2">
      <c r="A89" s="18" t="s">
        <v>116</v>
      </c>
      <c r="B89" s="18" t="s">
        <v>573</v>
      </c>
      <c r="C89" s="18" t="s">
        <v>574</v>
      </c>
      <c r="D89" s="18" t="s">
        <v>575</v>
      </c>
      <c r="E89" s="18" t="s">
        <v>576</v>
      </c>
      <c r="F89" s="18">
        <v>2011</v>
      </c>
      <c r="G89" s="19">
        <v>10.174157650846</v>
      </c>
      <c r="H89" s="19">
        <v>80.585365853658544</v>
      </c>
    </row>
    <row r="90" spans="1:8" x14ac:dyDescent="0.2">
      <c r="A90" s="17" t="s">
        <v>152</v>
      </c>
      <c r="B90" s="17" t="s">
        <v>573</v>
      </c>
      <c r="C90" s="17" t="s">
        <v>574</v>
      </c>
      <c r="D90" s="17" t="s">
        <v>575</v>
      </c>
      <c r="E90" s="17" t="s">
        <v>576</v>
      </c>
      <c r="F90" s="17">
        <v>1980</v>
      </c>
      <c r="G90" s="22">
        <v>3.0423499479240999</v>
      </c>
      <c r="H90" s="22">
        <v>75.078048780487805</v>
      </c>
    </row>
    <row r="91" spans="1:8" x14ac:dyDescent="0.2">
      <c r="A91" s="18" t="s">
        <v>152</v>
      </c>
      <c r="B91" s="18" t="s">
        <v>573</v>
      </c>
      <c r="C91" s="18" t="s">
        <v>574</v>
      </c>
      <c r="D91" s="18" t="s">
        <v>575</v>
      </c>
      <c r="E91" s="18" t="s">
        <v>576</v>
      </c>
      <c r="F91" s="18">
        <v>1981</v>
      </c>
      <c r="G91" s="19">
        <v>3.1838441112142002</v>
      </c>
      <c r="H91" s="19">
        <v>75.478536585365859</v>
      </c>
    </row>
    <row r="92" spans="1:8" x14ac:dyDescent="0.2">
      <c r="A92" s="18" t="s">
        <v>152</v>
      </c>
      <c r="B92" s="18" t="s">
        <v>573</v>
      </c>
      <c r="C92" s="18" t="s">
        <v>574</v>
      </c>
      <c r="D92" s="18" t="s">
        <v>575</v>
      </c>
      <c r="E92" s="18" t="s">
        <v>576</v>
      </c>
      <c r="F92" s="18">
        <v>1982</v>
      </c>
      <c r="G92" s="19">
        <v>3.4421196178610001</v>
      </c>
      <c r="H92" s="19">
        <v>75.680487804878055</v>
      </c>
    </row>
    <row r="93" spans="1:8" x14ac:dyDescent="0.2">
      <c r="A93" s="18" t="s">
        <v>152</v>
      </c>
      <c r="B93" s="18" t="s">
        <v>573</v>
      </c>
      <c r="C93" s="18" t="s">
        <v>574</v>
      </c>
      <c r="D93" s="18" t="s">
        <v>575</v>
      </c>
      <c r="E93" s="18" t="s">
        <v>576</v>
      </c>
      <c r="F93" s="18">
        <v>1983</v>
      </c>
      <c r="G93" s="19">
        <v>3.5230804632788999</v>
      </c>
      <c r="H93" s="19">
        <v>76.036341463414644</v>
      </c>
    </row>
    <row r="94" spans="1:8" x14ac:dyDescent="0.2">
      <c r="A94" s="18" t="s">
        <v>152</v>
      </c>
      <c r="B94" s="18" t="s">
        <v>573</v>
      </c>
      <c r="C94" s="18" t="s">
        <v>574</v>
      </c>
      <c r="D94" s="18" t="s">
        <v>575</v>
      </c>
      <c r="E94" s="18" t="s">
        <v>576</v>
      </c>
      <c r="F94" s="18">
        <v>1984</v>
      </c>
      <c r="G94" s="19">
        <v>3.6224302382895002</v>
      </c>
      <c r="H94" s="19">
        <v>76.317560975609766</v>
      </c>
    </row>
    <row r="95" spans="1:8" x14ac:dyDescent="0.2">
      <c r="A95" s="18" t="s">
        <v>152</v>
      </c>
      <c r="B95" s="18" t="s">
        <v>573</v>
      </c>
      <c r="C95" s="18" t="s">
        <v>574</v>
      </c>
      <c r="D95" s="18" t="s">
        <v>575</v>
      </c>
      <c r="E95" s="18" t="s">
        <v>576</v>
      </c>
      <c r="F95" s="18">
        <v>1985</v>
      </c>
      <c r="G95" s="19">
        <v>3.7490354867020002</v>
      </c>
      <c r="H95" s="19">
        <v>76.303414634146364</v>
      </c>
    </row>
    <row r="96" spans="1:8" x14ac:dyDescent="0.2">
      <c r="A96" s="18" t="s">
        <v>152</v>
      </c>
      <c r="B96" s="18" t="s">
        <v>573</v>
      </c>
      <c r="C96" s="18" t="s">
        <v>574</v>
      </c>
      <c r="D96" s="18" t="s">
        <v>575</v>
      </c>
      <c r="E96" s="18" t="s">
        <v>576</v>
      </c>
      <c r="F96" s="18">
        <v>1986</v>
      </c>
      <c r="G96" s="19">
        <v>3.8647360519394001</v>
      </c>
      <c r="H96" s="19">
        <v>76.44</v>
      </c>
    </row>
    <row r="97" spans="1:8" x14ac:dyDescent="0.2">
      <c r="A97" s="18" t="s">
        <v>152</v>
      </c>
      <c r="B97" s="18" t="s">
        <v>573</v>
      </c>
      <c r="C97" s="18" t="s">
        <v>574</v>
      </c>
      <c r="D97" s="18" t="s">
        <v>575</v>
      </c>
      <c r="E97" s="18" t="s">
        <v>576</v>
      </c>
      <c r="F97" s="18">
        <v>1987</v>
      </c>
      <c r="G97" s="19">
        <v>3.9450722545958001</v>
      </c>
      <c r="H97" s="19">
        <v>76.739512195121961</v>
      </c>
    </row>
    <row r="98" spans="1:8" x14ac:dyDescent="0.2">
      <c r="A98" s="18" t="s">
        <v>152</v>
      </c>
      <c r="B98" s="18" t="s">
        <v>573</v>
      </c>
      <c r="C98" s="18" t="s">
        <v>574</v>
      </c>
      <c r="D98" s="18" t="s">
        <v>575</v>
      </c>
      <c r="E98" s="18" t="s">
        <v>576</v>
      </c>
      <c r="F98" s="18">
        <v>1988</v>
      </c>
      <c r="G98" s="19">
        <v>3.9302377291206998</v>
      </c>
      <c r="H98" s="19">
        <v>76.80926829268293</v>
      </c>
    </row>
    <row r="99" spans="1:8" x14ac:dyDescent="0.2">
      <c r="A99" s="18" t="s">
        <v>152</v>
      </c>
      <c r="B99" s="18" t="s">
        <v>573</v>
      </c>
      <c r="C99" s="18" t="s">
        <v>574</v>
      </c>
      <c r="D99" s="18" t="s">
        <v>575</v>
      </c>
      <c r="E99" s="18" t="s">
        <v>576</v>
      </c>
      <c r="F99" s="18">
        <v>1989</v>
      </c>
      <c r="G99" s="19">
        <v>4.0020689168562997</v>
      </c>
      <c r="H99" s="19">
        <v>77.065609756097587</v>
      </c>
    </row>
    <row r="100" spans="1:8" x14ac:dyDescent="0.2">
      <c r="A100" s="18" t="s">
        <v>152</v>
      </c>
      <c r="B100" s="18" t="s">
        <v>573</v>
      </c>
      <c r="C100" s="18" t="s">
        <v>574</v>
      </c>
      <c r="D100" s="18" t="s">
        <v>575</v>
      </c>
      <c r="E100" s="18" t="s">
        <v>576</v>
      </c>
      <c r="F100" s="18">
        <v>1990</v>
      </c>
      <c r="G100" s="19">
        <v>4.1977243008827996</v>
      </c>
      <c r="H100" s="19">
        <v>77.37707317073172</v>
      </c>
    </row>
    <row r="101" spans="1:8" x14ac:dyDescent="0.2">
      <c r="A101" s="18" t="s">
        <v>152</v>
      </c>
      <c r="B101" s="18" t="s">
        <v>573</v>
      </c>
      <c r="C101" s="18" t="s">
        <v>574</v>
      </c>
      <c r="D101" s="18" t="s">
        <v>575</v>
      </c>
      <c r="E101" s="18" t="s">
        <v>576</v>
      </c>
      <c r="F101" s="18">
        <v>1991</v>
      </c>
      <c r="G101" s="19">
        <v>4.5078583916022001</v>
      </c>
      <c r="H101" s="19">
        <v>77.55341463414635</v>
      </c>
    </row>
    <row r="102" spans="1:8" x14ac:dyDescent="0.2">
      <c r="A102" s="18" t="s">
        <v>152</v>
      </c>
      <c r="B102" s="18" t="s">
        <v>573</v>
      </c>
      <c r="C102" s="18" t="s">
        <v>574</v>
      </c>
      <c r="D102" s="18" t="s">
        <v>575</v>
      </c>
      <c r="E102" s="18" t="s">
        <v>576</v>
      </c>
      <c r="F102" s="18">
        <v>1992</v>
      </c>
      <c r="G102" s="19">
        <v>4.6791548514694998</v>
      </c>
      <c r="H102" s="19">
        <v>77.32073170731708</v>
      </c>
    </row>
    <row r="103" spans="1:8" x14ac:dyDescent="0.2">
      <c r="A103" s="18" t="s">
        <v>152</v>
      </c>
      <c r="B103" s="18" t="s">
        <v>573</v>
      </c>
      <c r="C103" s="18" t="s">
        <v>574</v>
      </c>
      <c r="D103" s="18" t="s">
        <v>575</v>
      </c>
      <c r="E103" s="18" t="s">
        <v>576</v>
      </c>
      <c r="F103" s="18">
        <v>1993</v>
      </c>
      <c r="G103" s="19">
        <v>4.7219884152127003</v>
      </c>
      <c r="H103" s="19">
        <v>77.685121951219529</v>
      </c>
    </row>
    <row r="104" spans="1:8" x14ac:dyDescent="0.2">
      <c r="A104" s="18" t="s">
        <v>152</v>
      </c>
      <c r="B104" s="18" t="s">
        <v>573</v>
      </c>
      <c r="C104" s="18" t="s">
        <v>574</v>
      </c>
      <c r="D104" s="18" t="s">
        <v>575</v>
      </c>
      <c r="E104" s="18" t="s">
        <v>576</v>
      </c>
      <c r="F104" s="18">
        <v>1994</v>
      </c>
      <c r="G104" s="19">
        <v>4.6549247543758998</v>
      </c>
      <c r="H104" s="19">
        <v>77.861951219512207</v>
      </c>
    </row>
    <row r="105" spans="1:8" x14ac:dyDescent="0.2">
      <c r="A105" s="18" t="s">
        <v>152</v>
      </c>
      <c r="B105" s="18" t="s">
        <v>573</v>
      </c>
      <c r="C105" s="18" t="s">
        <v>574</v>
      </c>
      <c r="D105" s="18" t="s">
        <v>575</v>
      </c>
      <c r="E105" s="18" t="s">
        <v>576</v>
      </c>
      <c r="F105" s="18">
        <v>1995</v>
      </c>
      <c r="G105" s="19">
        <v>4.6310120117390001</v>
      </c>
      <c r="H105" s="19">
        <v>77.977560975609762</v>
      </c>
    </row>
    <row r="106" spans="1:8" x14ac:dyDescent="0.2">
      <c r="A106" s="18" t="s">
        <v>152</v>
      </c>
      <c r="B106" s="18" t="s">
        <v>573</v>
      </c>
      <c r="C106" s="18" t="s">
        <v>574</v>
      </c>
      <c r="D106" s="18" t="s">
        <v>575</v>
      </c>
      <c r="E106" s="18" t="s">
        <v>576</v>
      </c>
      <c r="F106" s="18">
        <v>1996</v>
      </c>
      <c r="G106" s="19">
        <v>4.6351796652949</v>
      </c>
      <c r="H106" s="19">
        <v>78.230487804878052</v>
      </c>
    </row>
    <row r="107" spans="1:8" x14ac:dyDescent="0.2">
      <c r="A107" s="18" t="s">
        <v>152</v>
      </c>
      <c r="B107" s="18" t="s">
        <v>573</v>
      </c>
      <c r="C107" s="18" t="s">
        <v>574</v>
      </c>
      <c r="D107" s="18" t="s">
        <v>575</v>
      </c>
      <c r="E107" s="18" t="s">
        <v>576</v>
      </c>
      <c r="F107" s="18">
        <v>1997</v>
      </c>
      <c r="G107" s="19">
        <v>4.5958343884876003</v>
      </c>
      <c r="H107" s="19">
        <v>78.480487804878052</v>
      </c>
    </row>
    <row r="108" spans="1:8" x14ac:dyDescent="0.2">
      <c r="A108" s="18" t="s">
        <v>152</v>
      </c>
      <c r="B108" s="18" t="s">
        <v>573</v>
      </c>
      <c r="C108" s="18" t="s">
        <v>574</v>
      </c>
      <c r="D108" s="18" t="s">
        <v>575</v>
      </c>
      <c r="E108" s="18" t="s">
        <v>576</v>
      </c>
      <c r="F108" s="18">
        <v>1998</v>
      </c>
      <c r="G108" s="19">
        <v>4.5362071439533</v>
      </c>
      <c r="H108" s="19">
        <v>78.662439024390238</v>
      </c>
    </row>
    <row r="109" spans="1:8" x14ac:dyDescent="0.2">
      <c r="A109" s="18" t="s">
        <v>152</v>
      </c>
      <c r="B109" s="18" t="s">
        <v>573</v>
      </c>
      <c r="C109" s="18" t="s">
        <v>574</v>
      </c>
      <c r="D109" s="18" t="s">
        <v>575</v>
      </c>
      <c r="E109" s="18" t="s">
        <v>576</v>
      </c>
      <c r="F109" s="18">
        <v>1999</v>
      </c>
      <c r="G109" s="19">
        <v>4.3533676551970997</v>
      </c>
      <c r="H109" s="19">
        <v>78.8829268292683</v>
      </c>
    </row>
    <row r="110" spans="1:8" x14ac:dyDescent="0.2">
      <c r="A110" s="18" t="s">
        <v>152</v>
      </c>
      <c r="B110" s="18" t="s">
        <v>573</v>
      </c>
      <c r="C110" s="18" t="s">
        <v>574</v>
      </c>
      <c r="D110" s="18" t="s">
        <v>575</v>
      </c>
      <c r="E110" s="18" t="s">
        <v>576</v>
      </c>
      <c r="F110" s="18">
        <v>2000</v>
      </c>
      <c r="G110" s="19">
        <v>4.2000540939600004</v>
      </c>
      <c r="H110" s="19">
        <v>79.236585365853671</v>
      </c>
    </row>
    <row r="111" spans="1:8" x14ac:dyDescent="0.2">
      <c r="A111" s="18" t="s">
        <v>152</v>
      </c>
      <c r="B111" s="18" t="s">
        <v>573</v>
      </c>
      <c r="C111" s="18" t="s">
        <v>574</v>
      </c>
      <c r="D111" s="18" t="s">
        <v>575</v>
      </c>
      <c r="E111" s="18" t="s">
        <v>576</v>
      </c>
      <c r="F111" s="18">
        <v>2001</v>
      </c>
      <c r="G111" s="19">
        <v>4.2578177380423998</v>
      </c>
      <c r="H111" s="19">
        <v>79.487804878048777</v>
      </c>
    </row>
    <row r="112" spans="1:8" x14ac:dyDescent="0.2">
      <c r="A112" s="18" t="s">
        <v>152</v>
      </c>
      <c r="B112" s="18" t="s">
        <v>573</v>
      </c>
      <c r="C112" s="18" t="s">
        <v>574</v>
      </c>
      <c r="D112" s="18" t="s">
        <v>575</v>
      </c>
      <c r="E112" s="18" t="s">
        <v>576</v>
      </c>
      <c r="F112" s="18">
        <v>2002</v>
      </c>
      <c r="G112" s="19">
        <v>4.2097040679402999</v>
      </c>
      <c r="H112" s="19">
        <v>79.590243902439028</v>
      </c>
    </row>
    <row r="113" spans="1:8" x14ac:dyDescent="0.2">
      <c r="A113" s="18" t="s">
        <v>152</v>
      </c>
      <c r="B113" s="18" t="s">
        <v>573</v>
      </c>
      <c r="C113" s="18" t="s">
        <v>574</v>
      </c>
      <c r="D113" s="18" t="s">
        <v>575</v>
      </c>
      <c r="E113" s="18" t="s">
        <v>576</v>
      </c>
      <c r="F113" s="18">
        <v>2003</v>
      </c>
      <c r="G113" s="19">
        <v>4.1804009827493003</v>
      </c>
      <c r="H113" s="19">
        <v>79.839024390243921</v>
      </c>
    </row>
    <row r="114" spans="1:8" x14ac:dyDescent="0.2">
      <c r="A114" s="18" t="s">
        <v>152</v>
      </c>
      <c r="B114" s="18" t="s">
        <v>573</v>
      </c>
      <c r="C114" s="18" t="s">
        <v>574</v>
      </c>
      <c r="D114" s="18" t="s">
        <v>575</v>
      </c>
      <c r="E114" s="18" t="s">
        <v>576</v>
      </c>
      <c r="F114" s="18">
        <v>2004</v>
      </c>
      <c r="G114" s="19">
        <v>4.1058156207467</v>
      </c>
      <c r="H114" s="19">
        <v>80.141463414634146</v>
      </c>
    </row>
    <row r="115" spans="1:8" x14ac:dyDescent="0.2">
      <c r="A115" s="18" t="s">
        <v>152</v>
      </c>
      <c r="B115" s="18" t="s">
        <v>573</v>
      </c>
      <c r="C115" s="18" t="s">
        <v>574</v>
      </c>
      <c r="D115" s="18" t="s">
        <v>575</v>
      </c>
      <c r="E115" s="18" t="s">
        <v>576</v>
      </c>
      <c r="F115" s="18">
        <v>2005</v>
      </c>
      <c r="G115" s="19">
        <v>4.0391146218741003</v>
      </c>
      <c r="H115" s="19">
        <v>80.292682926829286</v>
      </c>
    </row>
    <row r="116" spans="1:8" x14ac:dyDescent="0.2">
      <c r="A116" s="18" t="s">
        <v>152</v>
      </c>
      <c r="B116" s="18" t="s">
        <v>573</v>
      </c>
      <c r="C116" s="18" t="s">
        <v>574</v>
      </c>
      <c r="D116" s="18" t="s">
        <v>575</v>
      </c>
      <c r="E116" s="18" t="s">
        <v>576</v>
      </c>
      <c r="F116" s="18">
        <v>2006</v>
      </c>
      <c r="G116" s="19">
        <v>4.0200805289304</v>
      </c>
      <c r="H116" s="19">
        <v>80.643902439024387</v>
      </c>
    </row>
    <row r="117" spans="1:8" x14ac:dyDescent="0.2">
      <c r="A117" s="18" t="s">
        <v>152</v>
      </c>
      <c r="B117" s="18" t="s">
        <v>573</v>
      </c>
      <c r="C117" s="18" t="s">
        <v>574</v>
      </c>
      <c r="D117" s="18" t="s">
        <v>575</v>
      </c>
      <c r="E117" s="18" t="s">
        <v>576</v>
      </c>
      <c r="F117" s="18">
        <v>2007</v>
      </c>
      <c r="G117" s="19">
        <v>4.0284463545889002</v>
      </c>
      <c r="H117" s="19">
        <v>80.369878048780507</v>
      </c>
    </row>
    <row r="118" spans="1:8" x14ac:dyDescent="0.2">
      <c r="A118" s="18" t="s">
        <v>152</v>
      </c>
      <c r="B118" s="18" t="s">
        <v>573</v>
      </c>
      <c r="C118" s="18" t="s">
        <v>574</v>
      </c>
      <c r="D118" s="18" t="s">
        <v>575</v>
      </c>
      <c r="E118" s="18" t="s">
        <v>576</v>
      </c>
      <c r="F118" s="18">
        <v>2008</v>
      </c>
      <c r="G118" s="19">
        <v>4.1299350692374999</v>
      </c>
      <c r="H118" s="19">
        <v>80.543219512195122</v>
      </c>
    </row>
    <row r="119" spans="1:8" x14ac:dyDescent="0.2">
      <c r="A119" s="18" t="s">
        <v>152</v>
      </c>
      <c r="B119" s="18" t="s">
        <v>573</v>
      </c>
      <c r="C119" s="18" t="s">
        <v>574</v>
      </c>
      <c r="D119" s="18" t="s">
        <v>575</v>
      </c>
      <c r="E119" s="18" t="s">
        <v>576</v>
      </c>
      <c r="F119" s="18">
        <v>2009</v>
      </c>
      <c r="G119" s="19">
        <v>4.4408158172708001</v>
      </c>
      <c r="H119" s="19">
        <v>80.717097560975617</v>
      </c>
    </row>
    <row r="120" spans="1:8" x14ac:dyDescent="0.2">
      <c r="A120" s="18" t="s">
        <v>152</v>
      </c>
      <c r="B120" s="18" t="s">
        <v>573</v>
      </c>
      <c r="C120" s="18" t="s">
        <v>574</v>
      </c>
      <c r="D120" s="18" t="s">
        <v>575</v>
      </c>
      <c r="E120" s="18" t="s">
        <v>576</v>
      </c>
      <c r="F120" s="18">
        <v>2010</v>
      </c>
      <c r="G120" s="19">
        <v>4.2997718234063003</v>
      </c>
      <c r="H120" s="19">
        <v>80.893487804878063</v>
      </c>
    </row>
    <row r="121" spans="1:8" x14ac:dyDescent="0.2">
      <c r="A121" s="18" t="s">
        <v>152</v>
      </c>
      <c r="B121" s="18" t="s">
        <v>573</v>
      </c>
      <c r="C121" s="18" t="s">
        <v>574</v>
      </c>
      <c r="D121" s="18" t="s">
        <v>575</v>
      </c>
      <c r="E121" s="18" t="s">
        <v>576</v>
      </c>
      <c r="F121" s="18">
        <v>2011</v>
      </c>
      <c r="G121" s="19">
        <v>4.3130704225352003</v>
      </c>
      <c r="H121" s="19">
        <v>81.068317073170746</v>
      </c>
    </row>
    <row r="122" spans="1:8" x14ac:dyDescent="0.2">
      <c r="A122" s="20" t="s">
        <v>188</v>
      </c>
      <c r="B122" s="20" t="s">
        <v>573</v>
      </c>
      <c r="C122" s="20" t="s">
        <v>574</v>
      </c>
      <c r="D122" s="20" t="s">
        <v>575</v>
      </c>
      <c r="E122" s="20" t="s">
        <v>576</v>
      </c>
      <c r="F122" s="20">
        <v>1990</v>
      </c>
      <c r="G122" s="21">
        <v>5.7659696530839</v>
      </c>
      <c r="H122" s="21">
        <v>76.513951219512208</v>
      </c>
    </row>
    <row r="123" spans="1:8" x14ac:dyDescent="0.2">
      <c r="A123" s="18" t="s">
        <v>188</v>
      </c>
      <c r="B123" s="18" t="s">
        <v>573</v>
      </c>
      <c r="C123" s="18" t="s">
        <v>574</v>
      </c>
      <c r="D123" s="18" t="s">
        <v>575</v>
      </c>
      <c r="E123" s="18" t="s">
        <v>576</v>
      </c>
      <c r="F123" s="18">
        <v>1991</v>
      </c>
      <c r="G123" s="19">
        <v>6.2715841539791999</v>
      </c>
      <c r="H123" s="19">
        <v>76.671390243902451</v>
      </c>
    </row>
    <row r="124" spans="1:8" x14ac:dyDescent="0.2">
      <c r="A124" s="18" t="s">
        <v>188</v>
      </c>
      <c r="B124" s="18" t="s">
        <v>573</v>
      </c>
      <c r="C124" s="18" t="s">
        <v>574</v>
      </c>
      <c r="D124" s="18" t="s">
        <v>575</v>
      </c>
      <c r="E124" s="18" t="s">
        <v>576</v>
      </c>
      <c r="F124" s="18">
        <v>1992</v>
      </c>
      <c r="G124" s="19">
        <v>6.3811337048206997</v>
      </c>
      <c r="H124" s="19">
        <v>76.826317073170728</v>
      </c>
    </row>
    <row r="125" spans="1:8" x14ac:dyDescent="0.2">
      <c r="A125" s="18" t="s">
        <v>188</v>
      </c>
      <c r="B125" s="18" t="s">
        <v>573</v>
      </c>
      <c r="C125" s="18" t="s">
        <v>574</v>
      </c>
      <c r="D125" s="18" t="s">
        <v>575</v>
      </c>
      <c r="E125" s="18" t="s">
        <v>576</v>
      </c>
      <c r="F125" s="18">
        <v>1993</v>
      </c>
      <c r="G125" s="19">
        <v>5.9190404011724</v>
      </c>
      <c r="H125" s="19">
        <v>76.978268292682941</v>
      </c>
    </row>
    <row r="126" spans="1:8" x14ac:dyDescent="0.2">
      <c r="A126" s="18" t="s">
        <v>188</v>
      </c>
      <c r="B126" s="18" t="s">
        <v>573</v>
      </c>
      <c r="C126" s="18" t="s">
        <v>574</v>
      </c>
      <c r="D126" s="18" t="s">
        <v>575</v>
      </c>
      <c r="E126" s="18" t="s">
        <v>576</v>
      </c>
      <c r="F126" s="18">
        <v>1994</v>
      </c>
      <c r="G126" s="19">
        <v>5.7296701195772997</v>
      </c>
      <c r="H126" s="19">
        <v>77.127707317073188</v>
      </c>
    </row>
    <row r="127" spans="1:8" x14ac:dyDescent="0.2">
      <c r="A127" s="18" t="s">
        <v>188</v>
      </c>
      <c r="B127" s="18" t="s">
        <v>573</v>
      </c>
      <c r="C127" s="18" t="s">
        <v>574</v>
      </c>
      <c r="D127" s="18" t="s">
        <v>575</v>
      </c>
      <c r="E127" s="18" t="s">
        <v>576</v>
      </c>
      <c r="F127" s="18">
        <v>1995</v>
      </c>
      <c r="G127" s="19">
        <v>6.0621197800552</v>
      </c>
      <c r="H127" s="19">
        <v>77.274658536585378</v>
      </c>
    </row>
    <row r="128" spans="1:8" x14ac:dyDescent="0.2">
      <c r="A128" s="18" t="s">
        <v>188</v>
      </c>
      <c r="B128" s="18" t="s">
        <v>573</v>
      </c>
      <c r="C128" s="18" t="s">
        <v>574</v>
      </c>
      <c r="D128" s="18" t="s">
        <v>575</v>
      </c>
      <c r="E128" s="18" t="s">
        <v>576</v>
      </c>
      <c r="F128" s="18">
        <v>1996</v>
      </c>
      <c r="G128" s="19">
        <v>6.2291247298953998</v>
      </c>
      <c r="H128" s="19">
        <v>77.419097560975629</v>
      </c>
    </row>
    <row r="129" spans="1:8" x14ac:dyDescent="0.2">
      <c r="A129" s="18" t="s">
        <v>188</v>
      </c>
      <c r="B129" s="18" t="s">
        <v>573</v>
      </c>
      <c r="C129" s="18" t="s">
        <v>574</v>
      </c>
      <c r="D129" s="18" t="s">
        <v>575</v>
      </c>
      <c r="E129" s="18" t="s">
        <v>576</v>
      </c>
      <c r="F129" s="18">
        <v>1997</v>
      </c>
      <c r="G129" s="19">
        <v>6.9927512231896998</v>
      </c>
      <c r="H129" s="19">
        <v>77.561024390243915</v>
      </c>
    </row>
    <row r="130" spans="1:8" x14ac:dyDescent="0.2">
      <c r="A130" s="18" t="s">
        <v>188</v>
      </c>
      <c r="B130" s="18" t="s">
        <v>573</v>
      </c>
      <c r="C130" s="18" t="s">
        <v>574</v>
      </c>
      <c r="D130" s="18" t="s">
        <v>575</v>
      </c>
      <c r="E130" s="18" t="s">
        <v>576</v>
      </c>
      <c r="F130" s="18">
        <v>1998</v>
      </c>
      <c r="G130" s="19">
        <v>7.0355301741294003</v>
      </c>
      <c r="H130" s="19">
        <v>77.700926829268298</v>
      </c>
    </row>
    <row r="131" spans="1:8" x14ac:dyDescent="0.2">
      <c r="A131" s="18" t="s">
        <v>188</v>
      </c>
      <c r="B131" s="18" t="s">
        <v>573</v>
      </c>
      <c r="C131" s="18" t="s">
        <v>574</v>
      </c>
      <c r="D131" s="18" t="s">
        <v>575</v>
      </c>
      <c r="E131" s="18" t="s">
        <v>576</v>
      </c>
      <c r="F131" s="18">
        <v>1999</v>
      </c>
      <c r="G131" s="19">
        <v>7.2050825866563004</v>
      </c>
      <c r="H131" s="19">
        <v>77.837804878048786</v>
      </c>
    </row>
    <row r="132" spans="1:8" x14ac:dyDescent="0.2">
      <c r="A132" s="18" t="s">
        <v>188</v>
      </c>
      <c r="B132" s="18" t="s">
        <v>573</v>
      </c>
      <c r="C132" s="18" t="s">
        <v>574</v>
      </c>
      <c r="D132" s="18" t="s">
        <v>575</v>
      </c>
      <c r="E132" s="18" t="s">
        <v>576</v>
      </c>
      <c r="F132" s="18">
        <v>2000</v>
      </c>
      <c r="G132" s="19">
        <v>7.1950816971325002</v>
      </c>
      <c r="H132" s="19">
        <v>77.971682926829274</v>
      </c>
    </row>
    <row r="133" spans="1:8" x14ac:dyDescent="0.2">
      <c r="A133" s="18" t="s">
        <v>188</v>
      </c>
      <c r="B133" s="18" t="s">
        <v>573</v>
      </c>
      <c r="C133" s="18" t="s">
        <v>574</v>
      </c>
      <c r="D133" s="18" t="s">
        <v>575</v>
      </c>
      <c r="E133" s="18" t="s">
        <v>576</v>
      </c>
      <c r="F133" s="18">
        <v>2001</v>
      </c>
      <c r="G133" s="19">
        <v>7.1423192797953998</v>
      </c>
      <c r="H133" s="19">
        <v>78.100560975609767</v>
      </c>
    </row>
    <row r="134" spans="1:8" x14ac:dyDescent="0.2">
      <c r="A134" s="18" t="s">
        <v>188</v>
      </c>
      <c r="B134" s="18" t="s">
        <v>573</v>
      </c>
      <c r="C134" s="18" t="s">
        <v>574</v>
      </c>
      <c r="D134" s="18" t="s">
        <v>575</v>
      </c>
      <c r="E134" s="18" t="s">
        <v>576</v>
      </c>
      <c r="F134" s="18">
        <v>2002</v>
      </c>
      <c r="G134" s="19">
        <v>7.3209834586250002</v>
      </c>
      <c r="H134" s="19">
        <v>78.223951219512202</v>
      </c>
    </row>
    <row r="135" spans="1:8" x14ac:dyDescent="0.2">
      <c r="A135" s="18" t="s">
        <v>188</v>
      </c>
      <c r="B135" s="18" t="s">
        <v>573</v>
      </c>
      <c r="C135" s="18" t="s">
        <v>574</v>
      </c>
      <c r="D135" s="18" t="s">
        <v>575</v>
      </c>
      <c r="E135" s="18" t="s">
        <v>576</v>
      </c>
      <c r="F135" s="18">
        <v>2003</v>
      </c>
      <c r="G135" s="19">
        <v>7.1595563979558996</v>
      </c>
      <c r="H135" s="19">
        <v>78.345853658536583</v>
      </c>
    </row>
    <row r="136" spans="1:8" x14ac:dyDescent="0.2">
      <c r="A136" s="18" t="s">
        <v>188</v>
      </c>
      <c r="B136" s="18" t="s">
        <v>573</v>
      </c>
      <c r="C136" s="18" t="s">
        <v>574</v>
      </c>
      <c r="D136" s="18" t="s">
        <v>575</v>
      </c>
      <c r="E136" s="18" t="s">
        <v>576</v>
      </c>
      <c r="F136" s="18">
        <v>2004</v>
      </c>
      <c r="G136" s="19">
        <v>6.8507489320298998</v>
      </c>
      <c r="H136" s="19">
        <v>78.465756097560984</v>
      </c>
    </row>
    <row r="137" spans="1:8" x14ac:dyDescent="0.2">
      <c r="A137" s="18" t="s">
        <v>188</v>
      </c>
      <c r="B137" s="18" t="s">
        <v>573</v>
      </c>
      <c r="C137" s="18" t="s">
        <v>574</v>
      </c>
      <c r="D137" s="18" t="s">
        <v>575</v>
      </c>
      <c r="E137" s="18" t="s">
        <v>576</v>
      </c>
      <c r="F137" s="18">
        <v>2005</v>
      </c>
      <c r="G137" s="19">
        <v>7.0093745688700002</v>
      </c>
      <c r="H137" s="19">
        <v>78.589609756097573</v>
      </c>
    </row>
    <row r="138" spans="1:8" x14ac:dyDescent="0.2">
      <c r="A138" s="18" t="s">
        <v>188</v>
      </c>
      <c r="B138" s="18" t="s">
        <v>573</v>
      </c>
      <c r="C138" s="18" t="s">
        <v>574</v>
      </c>
      <c r="D138" s="18" t="s">
        <v>575</v>
      </c>
      <c r="E138" s="18" t="s">
        <v>576</v>
      </c>
      <c r="F138" s="18">
        <v>2006</v>
      </c>
      <c r="G138" s="19">
        <v>6.9293386671623001</v>
      </c>
      <c r="H138" s="19">
        <v>78.722878048780515</v>
      </c>
    </row>
    <row r="139" spans="1:8" x14ac:dyDescent="0.2">
      <c r="A139" s="18" t="s">
        <v>188</v>
      </c>
      <c r="B139" s="18" t="s">
        <v>573</v>
      </c>
      <c r="C139" s="18" t="s">
        <v>574</v>
      </c>
      <c r="D139" s="18" t="s">
        <v>575</v>
      </c>
      <c r="E139" s="18" t="s">
        <v>576</v>
      </c>
      <c r="F139" s="18">
        <v>2007</v>
      </c>
      <c r="G139" s="19">
        <v>7.1420719738388003</v>
      </c>
      <c r="H139" s="19">
        <v>78.868512195121966</v>
      </c>
    </row>
    <row r="140" spans="1:8" x14ac:dyDescent="0.2">
      <c r="A140" s="18" t="s">
        <v>188</v>
      </c>
      <c r="B140" s="18" t="s">
        <v>573</v>
      </c>
      <c r="C140" s="18" t="s">
        <v>574</v>
      </c>
      <c r="D140" s="18" t="s">
        <v>575</v>
      </c>
      <c r="E140" s="18" t="s">
        <v>576</v>
      </c>
      <c r="F140" s="18">
        <v>2008</v>
      </c>
      <c r="G140" s="19">
        <v>7.4341766461127996</v>
      </c>
      <c r="H140" s="19">
        <v>79.027536585365866</v>
      </c>
    </row>
    <row r="141" spans="1:8" x14ac:dyDescent="0.2">
      <c r="A141" s="18" t="s">
        <v>188</v>
      </c>
      <c r="B141" s="18" t="s">
        <v>573</v>
      </c>
      <c r="C141" s="18" t="s">
        <v>574</v>
      </c>
      <c r="D141" s="18" t="s">
        <v>575</v>
      </c>
      <c r="E141" s="18" t="s">
        <v>576</v>
      </c>
      <c r="F141" s="18">
        <v>2009</v>
      </c>
      <c r="G141" s="19">
        <v>8.2807374885972997</v>
      </c>
      <c r="H141" s="19">
        <v>79.199487804878046</v>
      </c>
    </row>
    <row r="142" spans="1:8" x14ac:dyDescent="0.2">
      <c r="A142" s="18" t="s">
        <v>188</v>
      </c>
      <c r="B142" s="18" t="s">
        <v>573</v>
      </c>
      <c r="C142" s="18" t="s">
        <v>574</v>
      </c>
      <c r="D142" s="18" t="s">
        <v>575</v>
      </c>
      <c r="E142" s="18" t="s">
        <v>576</v>
      </c>
      <c r="F142" s="18">
        <v>2010</v>
      </c>
      <c r="G142" s="19">
        <v>8.4587833899303</v>
      </c>
      <c r="H142" s="19">
        <v>79.381951219512203</v>
      </c>
    </row>
    <row r="143" spans="1:8" x14ac:dyDescent="0.2">
      <c r="A143" s="18" t="s">
        <v>188</v>
      </c>
      <c r="B143" s="18" t="s">
        <v>573</v>
      </c>
      <c r="C143" s="18" t="s">
        <v>574</v>
      </c>
      <c r="D143" s="18" t="s">
        <v>575</v>
      </c>
      <c r="E143" s="18" t="s">
        <v>576</v>
      </c>
      <c r="F143" s="18">
        <v>2011</v>
      </c>
      <c r="G143" s="19">
        <v>8.8681500298649993</v>
      </c>
      <c r="H143" s="19">
        <v>79.571512195121954</v>
      </c>
    </row>
    <row r="144" spans="1:8" x14ac:dyDescent="0.2">
      <c r="A144" s="18" t="s">
        <v>196</v>
      </c>
      <c r="B144" s="18" t="s">
        <v>573</v>
      </c>
      <c r="C144" s="18" t="s">
        <v>574</v>
      </c>
      <c r="D144" s="18" t="s">
        <v>575</v>
      </c>
      <c r="E144" s="18" t="s">
        <v>576</v>
      </c>
      <c r="F144" s="18">
        <v>1980</v>
      </c>
      <c r="G144" s="19">
        <v>4.7557111040407003</v>
      </c>
      <c r="H144" s="19">
        <v>74.101707317073178</v>
      </c>
    </row>
    <row r="145" spans="1:8" x14ac:dyDescent="0.2">
      <c r="A145" s="18" t="s">
        <v>196</v>
      </c>
      <c r="B145" s="18" t="s">
        <v>573</v>
      </c>
      <c r="C145" s="18" t="s">
        <v>574</v>
      </c>
      <c r="D145" s="18" t="s">
        <v>575</v>
      </c>
      <c r="E145" s="18" t="s">
        <v>576</v>
      </c>
      <c r="F145" s="18">
        <v>1981</v>
      </c>
      <c r="G145" s="19">
        <v>4.7681064389817998</v>
      </c>
      <c r="H145" s="19">
        <v>74.230487804878067</v>
      </c>
    </row>
    <row r="146" spans="1:8" x14ac:dyDescent="0.2">
      <c r="A146" s="18" t="s">
        <v>196</v>
      </c>
      <c r="B146" s="18" t="s">
        <v>573</v>
      </c>
      <c r="C146" s="18" t="s">
        <v>574</v>
      </c>
      <c r="D146" s="18" t="s">
        <v>575</v>
      </c>
      <c r="E146" s="18" t="s">
        <v>576</v>
      </c>
      <c r="F146" s="18">
        <v>1982</v>
      </c>
      <c r="G146" s="19">
        <v>4.7060608282018999</v>
      </c>
      <c r="H146" s="19">
        <v>74.551219512195118</v>
      </c>
    </row>
    <row r="147" spans="1:8" x14ac:dyDescent="0.2">
      <c r="A147" s="18" t="s">
        <v>196</v>
      </c>
      <c r="B147" s="18" t="s">
        <v>573</v>
      </c>
      <c r="C147" s="18" t="s">
        <v>574</v>
      </c>
      <c r="D147" s="18" t="s">
        <v>575</v>
      </c>
      <c r="E147" s="18" t="s">
        <v>576</v>
      </c>
      <c r="F147" s="18">
        <v>1983</v>
      </c>
      <c r="G147" s="19">
        <v>4.6719416062708001</v>
      </c>
      <c r="H147" s="19">
        <v>74.420487804878064</v>
      </c>
    </row>
    <row r="148" spans="1:8" x14ac:dyDescent="0.2">
      <c r="A148" s="18" t="s">
        <v>196</v>
      </c>
      <c r="B148" s="18" t="s">
        <v>573</v>
      </c>
      <c r="C148" s="18" t="s">
        <v>574</v>
      </c>
      <c r="D148" s="18" t="s">
        <v>575</v>
      </c>
      <c r="E148" s="18" t="s">
        <v>576</v>
      </c>
      <c r="F148" s="18">
        <v>1984</v>
      </c>
      <c r="G148" s="19">
        <v>4.6445785450549</v>
      </c>
      <c r="H148" s="19">
        <v>74.562195121951234</v>
      </c>
    </row>
    <row r="149" spans="1:8" x14ac:dyDescent="0.2">
      <c r="A149" s="18" t="s">
        <v>196</v>
      </c>
      <c r="B149" s="18" t="s">
        <v>573</v>
      </c>
      <c r="C149" s="18" t="s">
        <v>574</v>
      </c>
      <c r="D149" s="18" t="s">
        <v>575</v>
      </c>
      <c r="E149" s="18" t="s">
        <v>576</v>
      </c>
      <c r="F149" s="18">
        <v>1985</v>
      </c>
      <c r="G149" s="19">
        <v>4.6504456163074002</v>
      </c>
      <c r="H149" s="19">
        <v>74.427560975609765</v>
      </c>
    </row>
    <row r="150" spans="1:8" x14ac:dyDescent="0.2">
      <c r="A150" s="18" t="s">
        <v>196</v>
      </c>
      <c r="B150" s="18" t="s">
        <v>573</v>
      </c>
      <c r="C150" s="18" t="s">
        <v>574</v>
      </c>
      <c r="D150" s="18" t="s">
        <v>575</v>
      </c>
      <c r="E150" s="18" t="s">
        <v>576</v>
      </c>
      <c r="F150" s="18">
        <v>1986</v>
      </c>
      <c r="G150" s="19">
        <v>4.5405941472531</v>
      </c>
      <c r="H150" s="19">
        <v>74.579756097560974</v>
      </c>
    </row>
    <row r="151" spans="1:8" x14ac:dyDescent="0.2">
      <c r="A151" s="18" t="s">
        <v>196</v>
      </c>
      <c r="B151" s="18" t="s">
        <v>573</v>
      </c>
      <c r="C151" s="18" t="s">
        <v>574</v>
      </c>
      <c r="D151" s="18" t="s">
        <v>575</v>
      </c>
      <c r="E151" s="18" t="s">
        <v>576</v>
      </c>
      <c r="F151" s="18">
        <v>1987</v>
      </c>
      <c r="G151" s="19">
        <v>4.6020250048338003</v>
      </c>
      <c r="H151" s="19">
        <v>74.691219512195133</v>
      </c>
    </row>
    <row r="152" spans="1:8" x14ac:dyDescent="0.2">
      <c r="A152" s="18" t="s">
        <v>196</v>
      </c>
      <c r="B152" s="18" t="s">
        <v>573</v>
      </c>
      <c r="C152" s="18" t="s">
        <v>574</v>
      </c>
      <c r="D152" s="18" t="s">
        <v>575</v>
      </c>
      <c r="E152" s="18" t="s">
        <v>576</v>
      </c>
      <c r="F152" s="18">
        <v>1988</v>
      </c>
      <c r="G152" s="19">
        <v>4.8193615170562998</v>
      </c>
      <c r="H152" s="19">
        <v>74.771707317073179</v>
      </c>
    </row>
    <row r="153" spans="1:8" x14ac:dyDescent="0.2">
      <c r="A153" s="18" t="s">
        <v>196</v>
      </c>
      <c r="B153" s="18" t="s">
        <v>573</v>
      </c>
      <c r="C153" s="18" t="s">
        <v>574</v>
      </c>
      <c r="D153" s="18" t="s">
        <v>575</v>
      </c>
      <c r="E153" s="18" t="s">
        <v>576</v>
      </c>
      <c r="F153" s="18">
        <v>1989</v>
      </c>
      <c r="G153" s="19">
        <v>5.0780996558320002</v>
      </c>
      <c r="H153" s="19">
        <v>74.799756097560973</v>
      </c>
    </row>
    <row r="154" spans="1:8" x14ac:dyDescent="0.2">
      <c r="A154" s="18" t="s">
        <v>196</v>
      </c>
      <c r="B154" s="18" t="s">
        <v>573</v>
      </c>
      <c r="C154" s="18" t="s">
        <v>574</v>
      </c>
      <c r="D154" s="18" t="s">
        <v>575</v>
      </c>
      <c r="E154" s="18" t="s">
        <v>576</v>
      </c>
      <c r="F154" s="18">
        <v>1990</v>
      </c>
      <c r="G154" s="19">
        <v>5.1185514032031998</v>
      </c>
      <c r="H154" s="19">
        <v>74.805365853658543</v>
      </c>
    </row>
    <row r="155" spans="1:8" x14ac:dyDescent="0.2">
      <c r="A155" s="17" t="s">
        <v>196</v>
      </c>
      <c r="B155" s="17" t="s">
        <v>573</v>
      </c>
      <c r="C155" s="17" t="s">
        <v>574</v>
      </c>
      <c r="D155" s="17" t="s">
        <v>575</v>
      </c>
      <c r="E155" s="17" t="s">
        <v>576</v>
      </c>
      <c r="F155" s="17">
        <v>1991</v>
      </c>
      <c r="G155" s="22">
        <v>5.2491928409595996</v>
      </c>
      <c r="H155" s="22">
        <v>75.157804878048793</v>
      </c>
    </row>
    <row r="156" spans="1:8" x14ac:dyDescent="0.2">
      <c r="A156" s="18" t="s">
        <v>196</v>
      </c>
      <c r="B156" s="18" t="s">
        <v>573</v>
      </c>
      <c r="C156" s="18" t="s">
        <v>574</v>
      </c>
      <c r="D156" s="18" t="s">
        <v>575</v>
      </c>
      <c r="E156" s="18" t="s">
        <v>576</v>
      </c>
      <c r="F156" s="18">
        <v>1992</v>
      </c>
      <c r="G156" s="19">
        <v>5.2461132038010998</v>
      </c>
      <c r="H156" s="19">
        <v>75.194146341463423</v>
      </c>
    </row>
    <row r="157" spans="1:8" x14ac:dyDescent="0.2">
      <c r="A157" s="18" t="s">
        <v>196</v>
      </c>
      <c r="B157" s="18" t="s">
        <v>573</v>
      </c>
      <c r="C157" s="18" t="s">
        <v>574</v>
      </c>
      <c r="D157" s="18" t="s">
        <v>575</v>
      </c>
      <c r="E157" s="18" t="s">
        <v>576</v>
      </c>
      <c r="F157" s="18">
        <v>1993</v>
      </c>
      <c r="G157" s="19">
        <v>5.3309410194459002</v>
      </c>
      <c r="H157" s="19">
        <v>75.116829268292705</v>
      </c>
    </row>
    <row r="158" spans="1:8" x14ac:dyDescent="0.2">
      <c r="A158" s="18" t="s">
        <v>196</v>
      </c>
      <c r="B158" s="18" t="s">
        <v>573</v>
      </c>
      <c r="C158" s="18" t="s">
        <v>574</v>
      </c>
      <c r="D158" s="18" t="s">
        <v>575</v>
      </c>
      <c r="E158" s="18" t="s">
        <v>576</v>
      </c>
      <c r="F158" s="18">
        <v>1994</v>
      </c>
      <c r="G158" s="19">
        <v>6.3195966351228003</v>
      </c>
      <c r="H158" s="19">
        <v>75.375121951219526</v>
      </c>
    </row>
    <row r="159" spans="1:8" x14ac:dyDescent="0.2">
      <c r="A159" s="18" t="s">
        <v>196</v>
      </c>
      <c r="B159" s="18" t="s">
        <v>573</v>
      </c>
      <c r="C159" s="18" t="s">
        <v>574</v>
      </c>
      <c r="D159" s="18" t="s">
        <v>575</v>
      </c>
      <c r="E159" s="18" t="s">
        <v>576</v>
      </c>
      <c r="F159" s="18">
        <v>1995</v>
      </c>
      <c r="G159" s="19">
        <v>6.2192732300192999</v>
      </c>
      <c r="H159" s="19">
        <v>75.212682926829274</v>
      </c>
    </row>
    <row r="160" spans="1:8" x14ac:dyDescent="0.2">
      <c r="A160" s="18" t="s">
        <v>196</v>
      </c>
      <c r="B160" s="18" t="s">
        <v>573</v>
      </c>
      <c r="C160" s="18" t="s">
        <v>574</v>
      </c>
      <c r="D160" s="18" t="s">
        <v>575</v>
      </c>
      <c r="E160" s="18" t="s">
        <v>576</v>
      </c>
      <c r="F160" s="18">
        <v>1996</v>
      </c>
      <c r="G160" s="19">
        <v>6.0680970394245</v>
      </c>
      <c r="H160" s="19">
        <v>75.591463414634163</v>
      </c>
    </row>
    <row r="161" spans="1:8" x14ac:dyDescent="0.2">
      <c r="A161" s="18" t="s">
        <v>196</v>
      </c>
      <c r="B161" s="18" t="s">
        <v>573</v>
      </c>
      <c r="C161" s="18" t="s">
        <v>574</v>
      </c>
      <c r="D161" s="18" t="s">
        <v>575</v>
      </c>
      <c r="E161" s="18" t="s">
        <v>576</v>
      </c>
      <c r="F161" s="18">
        <v>1997</v>
      </c>
      <c r="G161" s="19">
        <v>5.7957856996146999</v>
      </c>
      <c r="H161" s="19">
        <v>75.945121951219519</v>
      </c>
    </row>
    <row r="162" spans="1:8" x14ac:dyDescent="0.2">
      <c r="A162" s="18" t="s">
        <v>196</v>
      </c>
      <c r="B162" s="18" t="s">
        <v>573</v>
      </c>
      <c r="C162" s="18" t="s">
        <v>574</v>
      </c>
      <c r="D162" s="18" t="s">
        <v>575</v>
      </c>
      <c r="E162" s="18" t="s">
        <v>576</v>
      </c>
      <c r="F162" s="18">
        <v>1998</v>
      </c>
      <c r="G162" s="19">
        <v>5.7353874923407</v>
      </c>
      <c r="H162" s="19">
        <v>76.139024390243918</v>
      </c>
    </row>
    <row r="163" spans="1:8" x14ac:dyDescent="0.2">
      <c r="A163" s="18" t="s">
        <v>196</v>
      </c>
      <c r="B163" s="18" t="s">
        <v>573</v>
      </c>
      <c r="C163" s="18" t="s">
        <v>574</v>
      </c>
      <c r="D163" s="18" t="s">
        <v>575</v>
      </c>
      <c r="E163" s="18" t="s">
        <v>576</v>
      </c>
      <c r="F163" s="18">
        <v>1999</v>
      </c>
      <c r="G163" s="19">
        <v>5.5881312385194999</v>
      </c>
      <c r="H163" s="19">
        <v>76.341463414634148</v>
      </c>
    </row>
    <row r="164" spans="1:8" x14ac:dyDescent="0.2">
      <c r="A164" s="18" t="s">
        <v>196</v>
      </c>
      <c r="B164" s="18" t="s">
        <v>573</v>
      </c>
      <c r="C164" s="18" t="s">
        <v>574</v>
      </c>
      <c r="D164" s="18" t="s">
        <v>575</v>
      </c>
      <c r="E164" s="18" t="s">
        <v>576</v>
      </c>
      <c r="F164" s="18">
        <v>2000</v>
      </c>
      <c r="G164" s="19">
        <v>5.3427513255015997</v>
      </c>
      <c r="H164" s="19">
        <v>76.592682926829269</v>
      </c>
    </row>
    <row r="165" spans="1:8" x14ac:dyDescent="0.2">
      <c r="A165" s="18" t="s">
        <v>196</v>
      </c>
      <c r="B165" s="18" t="s">
        <v>573</v>
      </c>
      <c r="C165" s="18" t="s">
        <v>574</v>
      </c>
      <c r="D165" s="18" t="s">
        <v>575</v>
      </c>
      <c r="E165" s="18" t="s">
        <v>576</v>
      </c>
      <c r="F165" s="18">
        <v>2001</v>
      </c>
      <c r="G165" s="19">
        <v>5.3406824911594999</v>
      </c>
      <c r="H165" s="19">
        <v>76.792682926829286</v>
      </c>
    </row>
    <row r="166" spans="1:8" x14ac:dyDescent="0.2">
      <c r="A166" s="18" t="s">
        <v>196</v>
      </c>
      <c r="B166" s="18" t="s">
        <v>573</v>
      </c>
      <c r="C166" s="18" t="s">
        <v>574</v>
      </c>
      <c r="D166" s="18" t="s">
        <v>575</v>
      </c>
      <c r="E166" s="18" t="s">
        <v>576</v>
      </c>
      <c r="F166" s="18">
        <v>2002</v>
      </c>
      <c r="G166" s="19">
        <v>5.2750762615853999</v>
      </c>
      <c r="H166" s="19">
        <v>76.895121951219508</v>
      </c>
    </row>
    <row r="167" spans="1:8" x14ac:dyDescent="0.2">
      <c r="A167" s="18" t="s">
        <v>196</v>
      </c>
      <c r="B167" s="18" t="s">
        <v>573</v>
      </c>
      <c r="C167" s="18" t="s">
        <v>574</v>
      </c>
      <c r="D167" s="18" t="s">
        <v>575</v>
      </c>
      <c r="E167" s="18" t="s">
        <v>576</v>
      </c>
      <c r="F167" s="18">
        <v>2003</v>
      </c>
      <c r="G167" s="19">
        <v>5.3692026671160002</v>
      </c>
      <c r="H167" s="19">
        <v>77.143902439024401</v>
      </c>
    </row>
    <row r="168" spans="1:8" x14ac:dyDescent="0.2">
      <c r="A168" s="18" t="s">
        <v>196</v>
      </c>
      <c r="B168" s="18" t="s">
        <v>573</v>
      </c>
      <c r="C168" s="18" t="s">
        <v>574</v>
      </c>
      <c r="D168" s="18" t="s">
        <v>575</v>
      </c>
      <c r="E168" s="18" t="s">
        <v>576</v>
      </c>
      <c r="F168" s="18">
        <v>2004</v>
      </c>
      <c r="G168" s="19">
        <v>5.2604737723881003</v>
      </c>
      <c r="H168" s="19">
        <v>77.492682926829275</v>
      </c>
    </row>
    <row r="169" spans="1:8" x14ac:dyDescent="0.2">
      <c r="A169" s="18" t="s">
        <v>196</v>
      </c>
      <c r="B169" s="18" t="s">
        <v>573</v>
      </c>
      <c r="C169" s="18" t="s">
        <v>574</v>
      </c>
      <c r="D169" s="18" t="s">
        <v>575</v>
      </c>
      <c r="E169" s="18" t="s">
        <v>576</v>
      </c>
      <c r="F169" s="18">
        <v>2005</v>
      </c>
      <c r="G169" s="19">
        <v>5.4384951930326002</v>
      </c>
      <c r="H169" s="19">
        <v>77.84390243902439</v>
      </c>
    </row>
    <row r="170" spans="1:8" x14ac:dyDescent="0.2">
      <c r="A170" s="18" t="s">
        <v>196</v>
      </c>
      <c r="B170" s="18" t="s">
        <v>573</v>
      </c>
      <c r="C170" s="18" t="s">
        <v>574</v>
      </c>
      <c r="D170" s="18" t="s">
        <v>575</v>
      </c>
      <c r="E170" s="18" t="s">
        <v>576</v>
      </c>
      <c r="F170" s="18">
        <v>2006</v>
      </c>
      <c r="G170" s="19">
        <v>5.5488206255105998</v>
      </c>
      <c r="H170" s="19">
        <v>78.095121951219539</v>
      </c>
    </row>
    <row r="171" spans="1:8" x14ac:dyDescent="0.2">
      <c r="A171" s="18" t="s">
        <v>196</v>
      </c>
      <c r="B171" s="18" t="s">
        <v>573</v>
      </c>
      <c r="C171" s="18" t="s">
        <v>574</v>
      </c>
      <c r="D171" s="18" t="s">
        <v>575</v>
      </c>
      <c r="E171" s="18" t="s">
        <v>576</v>
      </c>
      <c r="F171" s="18">
        <v>2007</v>
      </c>
      <c r="G171" s="19">
        <v>5.1721029880892004</v>
      </c>
      <c r="H171" s="19">
        <v>78.195121951219519</v>
      </c>
    </row>
    <row r="172" spans="1:8" x14ac:dyDescent="0.2">
      <c r="A172" s="18" t="s">
        <v>196</v>
      </c>
      <c r="B172" s="18" t="s">
        <v>573</v>
      </c>
      <c r="C172" s="18" t="s">
        <v>574</v>
      </c>
      <c r="D172" s="18" t="s">
        <v>575</v>
      </c>
      <c r="E172" s="18" t="s">
        <v>576</v>
      </c>
      <c r="F172" s="18">
        <v>2008</v>
      </c>
      <c r="G172" s="19">
        <v>5.2417029441828999</v>
      </c>
      <c r="H172" s="19">
        <v>78.44634146341464</v>
      </c>
    </row>
    <row r="173" spans="1:8" x14ac:dyDescent="0.2">
      <c r="A173" s="18" t="s">
        <v>196</v>
      </c>
      <c r="B173" s="18" t="s">
        <v>573</v>
      </c>
      <c r="C173" s="18" t="s">
        <v>574</v>
      </c>
      <c r="D173" s="18" t="s">
        <v>575</v>
      </c>
      <c r="E173" s="18" t="s">
        <v>576</v>
      </c>
      <c r="F173" s="18">
        <v>2009</v>
      </c>
      <c r="G173" s="19">
        <v>5.8085698496507003</v>
      </c>
      <c r="H173" s="19">
        <v>78.597560975609767</v>
      </c>
    </row>
    <row r="174" spans="1:8" x14ac:dyDescent="0.2">
      <c r="A174" s="18" t="s">
        <v>196</v>
      </c>
      <c r="B174" s="18" t="s">
        <v>573</v>
      </c>
      <c r="C174" s="18" t="s">
        <v>574</v>
      </c>
      <c r="D174" s="18" t="s">
        <v>575</v>
      </c>
      <c r="E174" s="18" t="s">
        <v>576</v>
      </c>
      <c r="F174" s="18">
        <v>2010</v>
      </c>
      <c r="G174" s="19">
        <v>5.9238374342561997</v>
      </c>
      <c r="H174" s="19">
        <v>79.099999999999994</v>
      </c>
    </row>
    <row r="175" spans="1:8" x14ac:dyDescent="0.2">
      <c r="A175" s="18" t="s">
        <v>196</v>
      </c>
      <c r="B175" s="18" t="s">
        <v>573</v>
      </c>
      <c r="C175" s="18" t="s">
        <v>574</v>
      </c>
      <c r="D175" s="18" t="s">
        <v>575</v>
      </c>
      <c r="E175" s="18" t="s">
        <v>576</v>
      </c>
      <c r="F175" s="18">
        <v>2011</v>
      </c>
      <c r="G175" s="19">
        <v>6.2117874306622003</v>
      </c>
      <c r="H175" s="19">
        <v>79.8</v>
      </c>
    </row>
    <row r="176" spans="1:8" x14ac:dyDescent="0.2">
      <c r="A176" s="18" t="s">
        <v>224</v>
      </c>
      <c r="B176" s="18" t="s">
        <v>573</v>
      </c>
      <c r="C176" s="18" t="s">
        <v>574</v>
      </c>
      <c r="D176" s="18" t="s">
        <v>575</v>
      </c>
      <c r="E176" s="18" t="s">
        <v>576</v>
      </c>
      <c r="F176" s="18">
        <v>1980</v>
      </c>
      <c r="G176" s="19">
        <v>5.4926501462259996</v>
      </c>
      <c r="H176" s="19">
        <v>73.44</v>
      </c>
    </row>
    <row r="177" spans="1:8" x14ac:dyDescent="0.2">
      <c r="A177" s="18" t="s">
        <v>224</v>
      </c>
      <c r="B177" s="18" t="s">
        <v>573</v>
      </c>
      <c r="C177" s="18" t="s">
        <v>574</v>
      </c>
      <c r="D177" s="18" t="s">
        <v>575</v>
      </c>
      <c r="E177" s="18" t="s">
        <v>576</v>
      </c>
      <c r="F177" s="18">
        <v>1981</v>
      </c>
      <c r="G177" s="19">
        <v>5.7149240576664999</v>
      </c>
      <c r="H177" s="19">
        <v>73.746585365853662</v>
      </c>
    </row>
    <row r="178" spans="1:8" x14ac:dyDescent="0.2">
      <c r="A178" s="18" t="s">
        <v>224</v>
      </c>
      <c r="B178" s="18" t="s">
        <v>573</v>
      </c>
      <c r="C178" s="18" t="s">
        <v>574</v>
      </c>
      <c r="D178" s="18" t="s">
        <v>575</v>
      </c>
      <c r="E178" s="18" t="s">
        <v>576</v>
      </c>
      <c r="F178" s="18">
        <v>1982</v>
      </c>
      <c r="G178" s="19">
        <v>5.9147888380411002</v>
      </c>
      <c r="H178" s="19">
        <v>74.298048780487818</v>
      </c>
    </row>
    <row r="179" spans="1:8" x14ac:dyDescent="0.2">
      <c r="A179" s="18" t="s">
        <v>224</v>
      </c>
      <c r="B179" s="18" t="s">
        <v>573</v>
      </c>
      <c r="C179" s="18" t="s">
        <v>574</v>
      </c>
      <c r="D179" s="18" t="s">
        <v>575</v>
      </c>
      <c r="E179" s="18" t="s">
        <v>576</v>
      </c>
      <c r="F179" s="18">
        <v>1983</v>
      </c>
      <c r="G179" s="19">
        <v>6.3674579128816999</v>
      </c>
      <c r="H179" s="19">
        <v>74.2009756097561</v>
      </c>
    </row>
    <row r="180" spans="1:8" x14ac:dyDescent="0.2">
      <c r="A180" s="18" t="s">
        <v>224</v>
      </c>
      <c r="B180" s="18" t="s">
        <v>573</v>
      </c>
      <c r="C180" s="18" t="s">
        <v>574</v>
      </c>
      <c r="D180" s="18" t="s">
        <v>575</v>
      </c>
      <c r="E180" s="18" t="s">
        <v>576</v>
      </c>
      <c r="F180" s="18">
        <v>1984</v>
      </c>
      <c r="G180" s="19">
        <v>7.1749880588751003</v>
      </c>
      <c r="H180" s="19">
        <v>74.519024390243914</v>
      </c>
    </row>
    <row r="181" spans="1:8" x14ac:dyDescent="0.2">
      <c r="A181" s="18" t="s">
        <v>224</v>
      </c>
      <c r="B181" s="18" t="s">
        <v>573</v>
      </c>
      <c r="C181" s="18" t="s">
        <v>574</v>
      </c>
      <c r="D181" s="18" t="s">
        <v>575</v>
      </c>
      <c r="E181" s="18" t="s">
        <v>576</v>
      </c>
      <c r="F181" s="18">
        <v>1985</v>
      </c>
      <c r="G181" s="19">
        <v>7.3650998768204001</v>
      </c>
      <c r="H181" s="19">
        <v>74.222926829268303</v>
      </c>
    </row>
    <row r="182" spans="1:8" x14ac:dyDescent="0.2">
      <c r="A182" s="18" t="s">
        <v>224</v>
      </c>
      <c r="B182" s="18" t="s">
        <v>573</v>
      </c>
      <c r="C182" s="18" t="s">
        <v>574</v>
      </c>
      <c r="D182" s="18" t="s">
        <v>575</v>
      </c>
      <c r="E182" s="18" t="s">
        <v>576</v>
      </c>
      <c r="F182" s="18">
        <v>1986</v>
      </c>
      <c r="G182" s="19">
        <v>7.3387871577148998</v>
      </c>
      <c r="H182" s="19">
        <v>74.56</v>
      </c>
    </row>
    <row r="183" spans="1:8" x14ac:dyDescent="0.2">
      <c r="A183" s="18" t="s">
        <v>224</v>
      </c>
      <c r="B183" s="18" t="s">
        <v>573</v>
      </c>
      <c r="C183" s="18" t="s">
        <v>574</v>
      </c>
      <c r="D183" s="18" t="s">
        <v>575</v>
      </c>
      <c r="E183" s="18" t="s">
        <v>576</v>
      </c>
      <c r="F183" s="18">
        <v>1987</v>
      </c>
      <c r="G183" s="19">
        <v>7.5866597222705003</v>
      </c>
      <c r="H183" s="19">
        <v>74.591951219512197</v>
      </c>
    </row>
    <row r="184" spans="1:8" x14ac:dyDescent="0.2">
      <c r="A184" s="18" t="s">
        <v>224</v>
      </c>
      <c r="B184" s="18" t="s">
        <v>573</v>
      </c>
      <c r="C184" s="18" t="s">
        <v>574</v>
      </c>
      <c r="D184" s="18" t="s">
        <v>575</v>
      </c>
      <c r="E184" s="18" t="s">
        <v>576</v>
      </c>
      <c r="F184" s="18">
        <v>1988</v>
      </c>
      <c r="G184" s="19">
        <v>7.1967739311176997</v>
      </c>
      <c r="H184" s="19">
        <v>74.577073170731708</v>
      </c>
    </row>
    <row r="185" spans="1:8" x14ac:dyDescent="0.2">
      <c r="A185" s="18" t="s">
        <v>224</v>
      </c>
      <c r="B185" s="18" t="s">
        <v>573</v>
      </c>
      <c r="C185" s="18" t="s">
        <v>574</v>
      </c>
      <c r="D185" s="18" t="s">
        <v>575</v>
      </c>
      <c r="E185" s="18" t="s">
        <v>576</v>
      </c>
      <c r="F185" s="18">
        <v>1989</v>
      </c>
      <c r="G185" s="19">
        <v>7.0397055836193996</v>
      </c>
      <c r="H185" s="19">
        <v>74.792195121951238</v>
      </c>
    </row>
    <row r="186" spans="1:8" x14ac:dyDescent="0.2">
      <c r="A186" s="18" t="s">
        <v>224</v>
      </c>
      <c r="B186" s="18" t="s">
        <v>573</v>
      </c>
      <c r="C186" s="18" t="s">
        <v>574</v>
      </c>
      <c r="D186" s="18" t="s">
        <v>575</v>
      </c>
      <c r="E186" s="18" t="s">
        <v>576</v>
      </c>
      <c r="F186" s="18">
        <v>1990</v>
      </c>
      <c r="G186" s="19">
        <v>7.2938680007616004</v>
      </c>
      <c r="H186" s="19">
        <v>74.813170731707316</v>
      </c>
    </row>
    <row r="187" spans="1:8" x14ac:dyDescent="0.2">
      <c r="A187" s="17" t="s">
        <v>224</v>
      </c>
      <c r="B187" s="17" t="s">
        <v>573</v>
      </c>
      <c r="C187" s="17" t="s">
        <v>574</v>
      </c>
      <c r="D187" s="17" t="s">
        <v>575</v>
      </c>
      <c r="E187" s="17" t="s">
        <v>576</v>
      </c>
      <c r="F187" s="17">
        <v>1991</v>
      </c>
      <c r="G187" s="22">
        <v>8.4762041350229005</v>
      </c>
      <c r="H187" s="22">
        <v>75.227560975609762</v>
      </c>
    </row>
    <row r="188" spans="1:8" x14ac:dyDescent="0.2">
      <c r="A188" s="18" t="s">
        <v>224</v>
      </c>
      <c r="B188" s="18" t="s">
        <v>573</v>
      </c>
      <c r="C188" s="18" t="s">
        <v>574</v>
      </c>
      <c r="D188" s="18" t="s">
        <v>575</v>
      </c>
      <c r="E188" s="18" t="s">
        <v>576</v>
      </c>
      <c r="F188" s="18">
        <v>1992</v>
      </c>
      <c r="G188" s="19">
        <v>9.4564802959318008</v>
      </c>
      <c r="H188" s="19">
        <v>75.455365853658549</v>
      </c>
    </row>
    <row r="189" spans="1:8" x14ac:dyDescent="0.2">
      <c r="A189" s="18" t="s">
        <v>224</v>
      </c>
      <c r="B189" s="18" t="s">
        <v>573</v>
      </c>
      <c r="C189" s="18" t="s">
        <v>574</v>
      </c>
      <c r="D189" s="18" t="s">
        <v>575</v>
      </c>
      <c r="E189" s="18" t="s">
        <v>576</v>
      </c>
      <c r="F189" s="18">
        <v>1993</v>
      </c>
      <c r="G189" s="19">
        <v>9.3538174083374006</v>
      </c>
      <c r="H189" s="19">
        <v>75.705121951219525</v>
      </c>
    </row>
    <row r="190" spans="1:8" x14ac:dyDescent="0.2">
      <c r="A190" s="18" t="s">
        <v>224</v>
      </c>
      <c r="B190" s="18" t="s">
        <v>573</v>
      </c>
      <c r="C190" s="18" t="s">
        <v>574</v>
      </c>
      <c r="D190" s="18" t="s">
        <v>575</v>
      </c>
      <c r="E190" s="18" t="s">
        <v>576</v>
      </c>
      <c r="F190" s="18">
        <v>1994</v>
      </c>
      <c r="G190" s="19">
        <v>9.1424265939413001</v>
      </c>
      <c r="H190" s="19">
        <v>76.395609756097556</v>
      </c>
    </row>
    <row r="191" spans="1:8" x14ac:dyDescent="0.2">
      <c r="A191" s="18" t="s">
        <v>224</v>
      </c>
      <c r="B191" s="18" t="s">
        <v>573</v>
      </c>
      <c r="C191" s="18" t="s">
        <v>574</v>
      </c>
      <c r="D191" s="18" t="s">
        <v>575</v>
      </c>
      <c r="E191" s="18" t="s">
        <v>576</v>
      </c>
      <c r="F191" s="18">
        <v>1995</v>
      </c>
      <c r="G191" s="19">
        <v>8.7802137242304994</v>
      </c>
      <c r="H191" s="19">
        <v>76.409512195121962</v>
      </c>
    </row>
    <row r="192" spans="1:8" x14ac:dyDescent="0.2">
      <c r="A192" s="18" t="s">
        <v>224</v>
      </c>
      <c r="B192" s="18" t="s">
        <v>573</v>
      </c>
      <c r="C192" s="18" t="s">
        <v>574</v>
      </c>
      <c r="D192" s="18" t="s">
        <v>575</v>
      </c>
      <c r="E192" s="18" t="s">
        <v>576</v>
      </c>
      <c r="F192" s="18">
        <v>1996</v>
      </c>
      <c r="G192" s="19">
        <v>9.0206047292023008</v>
      </c>
      <c r="H192" s="19">
        <v>76.69341463414635</v>
      </c>
    </row>
    <row r="193" spans="1:8" x14ac:dyDescent="0.2">
      <c r="A193" s="18" t="s">
        <v>224</v>
      </c>
      <c r="B193" s="18" t="s">
        <v>573</v>
      </c>
      <c r="C193" s="18" t="s">
        <v>574</v>
      </c>
      <c r="D193" s="18" t="s">
        <v>575</v>
      </c>
      <c r="E193" s="18" t="s">
        <v>576</v>
      </c>
      <c r="F193" s="18">
        <v>1997</v>
      </c>
      <c r="G193" s="19">
        <v>8.4249025669939996</v>
      </c>
      <c r="H193" s="19">
        <v>76.878536585365865</v>
      </c>
    </row>
    <row r="194" spans="1:8" x14ac:dyDescent="0.2">
      <c r="A194" s="18" t="s">
        <v>224</v>
      </c>
      <c r="B194" s="18" t="s">
        <v>573</v>
      </c>
      <c r="C194" s="18" t="s">
        <v>574</v>
      </c>
      <c r="D194" s="18" t="s">
        <v>575</v>
      </c>
      <c r="E194" s="18" t="s">
        <v>576</v>
      </c>
      <c r="F194" s="18">
        <v>1998</v>
      </c>
      <c r="G194" s="19">
        <v>7.9402248174360004</v>
      </c>
      <c r="H194" s="19">
        <v>77.090731707317076</v>
      </c>
    </row>
    <row r="195" spans="1:8" x14ac:dyDescent="0.2">
      <c r="A195" s="18" t="s">
        <v>224</v>
      </c>
      <c r="B195" s="18" t="s">
        <v>573</v>
      </c>
      <c r="C195" s="18" t="s">
        <v>574</v>
      </c>
      <c r="D195" s="18" t="s">
        <v>575</v>
      </c>
      <c r="E195" s="18" t="s">
        <v>576</v>
      </c>
      <c r="F195" s="18">
        <v>1999</v>
      </c>
      <c r="G195" s="19">
        <v>7.9326594525171998</v>
      </c>
      <c r="H195" s="19">
        <v>77.291219512195127</v>
      </c>
    </row>
    <row r="196" spans="1:8" x14ac:dyDescent="0.2">
      <c r="A196" s="18" t="s">
        <v>224</v>
      </c>
      <c r="B196" s="18" t="s">
        <v>573</v>
      </c>
      <c r="C196" s="18" t="s">
        <v>574</v>
      </c>
      <c r="D196" s="18" t="s">
        <v>575</v>
      </c>
      <c r="E196" s="18" t="s">
        <v>576</v>
      </c>
      <c r="F196" s="18">
        <v>2000</v>
      </c>
      <c r="G196" s="19">
        <v>7.6469617892535</v>
      </c>
      <c r="H196" s="19">
        <v>77.465853658536602</v>
      </c>
    </row>
    <row r="197" spans="1:8" x14ac:dyDescent="0.2">
      <c r="A197" s="18" t="s">
        <v>224</v>
      </c>
      <c r="B197" s="18" t="s">
        <v>573</v>
      </c>
      <c r="C197" s="18" t="s">
        <v>574</v>
      </c>
      <c r="D197" s="18" t="s">
        <v>575</v>
      </c>
      <c r="E197" s="18" t="s">
        <v>576</v>
      </c>
      <c r="F197" s="18">
        <v>2001</v>
      </c>
      <c r="G197" s="19">
        <v>7.7875050255584997</v>
      </c>
      <c r="H197" s="19">
        <v>77.965853658536588</v>
      </c>
    </row>
    <row r="198" spans="1:8" x14ac:dyDescent="0.2">
      <c r="A198" s="18" t="s">
        <v>224</v>
      </c>
      <c r="B198" s="18" t="s">
        <v>573</v>
      </c>
      <c r="C198" s="18" t="s">
        <v>574</v>
      </c>
      <c r="D198" s="18" t="s">
        <v>575</v>
      </c>
      <c r="E198" s="18" t="s">
        <v>576</v>
      </c>
      <c r="F198" s="18">
        <v>2002</v>
      </c>
      <c r="G198" s="19">
        <v>8.0574676635618001</v>
      </c>
      <c r="H198" s="19">
        <v>78.119512195121956</v>
      </c>
    </row>
    <row r="199" spans="1:8" x14ac:dyDescent="0.2">
      <c r="A199" s="18" t="s">
        <v>224</v>
      </c>
      <c r="B199" s="18" t="s">
        <v>573</v>
      </c>
      <c r="C199" s="18" t="s">
        <v>574</v>
      </c>
      <c r="D199" s="18" t="s">
        <v>575</v>
      </c>
      <c r="E199" s="18" t="s">
        <v>576</v>
      </c>
      <c r="F199" s="18">
        <v>2003</v>
      </c>
      <c r="G199" s="19">
        <v>8.3467941538229002</v>
      </c>
      <c r="H199" s="19">
        <v>78.368292682926835</v>
      </c>
    </row>
    <row r="200" spans="1:8" x14ac:dyDescent="0.2">
      <c r="A200" s="18" t="s">
        <v>224</v>
      </c>
      <c r="B200" s="18" t="s">
        <v>573</v>
      </c>
      <c r="C200" s="18" t="s">
        <v>574</v>
      </c>
      <c r="D200" s="18" t="s">
        <v>575</v>
      </c>
      <c r="E200" s="18" t="s">
        <v>576</v>
      </c>
      <c r="F200" s="18">
        <v>2004</v>
      </c>
      <c r="G200" s="19">
        <v>8.3080346236192</v>
      </c>
      <c r="H200" s="19">
        <v>78.714634146341481</v>
      </c>
    </row>
    <row r="201" spans="1:8" x14ac:dyDescent="0.2">
      <c r="A201" s="18" t="s">
        <v>224</v>
      </c>
      <c r="B201" s="18" t="s">
        <v>573</v>
      </c>
      <c r="C201" s="18" t="s">
        <v>574</v>
      </c>
      <c r="D201" s="18" t="s">
        <v>575</v>
      </c>
      <c r="E201" s="18" t="s">
        <v>576</v>
      </c>
      <c r="F201" s="18">
        <v>2005</v>
      </c>
      <c r="G201" s="19">
        <v>8.4330936485654</v>
      </c>
      <c r="H201" s="19">
        <v>78.817073170731703</v>
      </c>
    </row>
    <row r="202" spans="1:8" x14ac:dyDescent="0.2">
      <c r="A202" s="18" t="s">
        <v>224</v>
      </c>
      <c r="B202" s="18" t="s">
        <v>573</v>
      </c>
      <c r="C202" s="18" t="s">
        <v>574</v>
      </c>
      <c r="D202" s="18" t="s">
        <v>575</v>
      </c>
      <c r="E202" s="18" t="s">
        <v>576</v>
      </c>
      <c r="F202" s="18">
        <v>2006</v>
      </c>
      <c r="G202" s="19">
        <v>8.4686719150605008</v>
      </c>
      <c r="H202" s="19">
        <v>79.214634146341467</v>
      </c>
    </row>
    <row r="203" spans="1:8" x14ac:dyDescent="0.2">
      <c r="A203" s="18" t="s">
        <v>224</v>
      </c>
      <c r="B203" s="18" t="s">
        <v>573</v>
      </c>
      <c r="C203" s="18" t="s">
        <v>574</v>
      </c>
      <c r="D203" s="18" t="s">
        <v>575</v>
      </c>
      <c r="E203" s="18" t="s">
        <v>576</v>
      </c>
      <c r="F203" s="18">
        <v>2007</v>
      </c>
      <c r="G203" s="19">
        <v>8.2573714063282004</v>
      </c>
      <c r="H203" s="19">
        <v>79.263414634146358</v>
      </c>
    </row>
    <row r="204" spans="1:8" x14ac:dyDescent="0.2">
      <c r="A204" s="18" t="s">
        <v>224</v>
      </c>
      <c r="B204" s="18" t="s">
        <v>573</v>
      </c>
      <c r="C204" s="18" t="s">
        <v>574</v>
      </c>
      <c r="D204" s="18" t="s">
        <v>575</v>
      </c>
      <c r="E204" s="18" t="s">
        <v>576</v>
      </c>
      <c r="F204" s="18">
        <v>2008</v>
      </c>
      <c r="G204" s="19">
        <v>8.3830559594979999</v>
      </c>
      <c r="H204" s="19">
        <v>79.568292682926838</v>
      </c>
    </row>
    <row r="205" spans="1:8" x14ac:dyDescent="0.2">
      <c r="A205" s="18" t="s">
        <v>224</v>
      </c>
      <c r="B205" s="18" t="s">
        <v>573</v>
      </c>
      <c r="C205" s="18" t="s">
        <v>574</v>
      </c>
      <c r="D205" s="18" t="s">
        <v>575</v>
      </c>
      <c r="E205" s="18" t="s">
        <v>576</v>
      </c>
      <c r="F205" s="18">
        <v>2009</v>
      </c>
      <c r="G205" s="19">
        <v>9.9565431353659992</v>
      </c>
      <c r="H205" s="19">
        <v>79.719512195121965</v>
      </c>
    </row>
    <row r="206" spans="1:8" x14ac:dyDescent="0.2">
      <c r="A206" s="18" t="s">
        <v>224</v>
      </c>
      <c r="B206" s="18" t="s">
        <v>573</v>
      </c>
      <c r="C206" s="18" t="s">
        <v>574</v>
      </c>
      <c r="D206" s="18" t="s">
        <v>575</v>
      </c>
      <c r="E206" s="18" t="s">
        <v>576</v>
      </c>
      <c r="F206" s="18">
        <v>2010</v>
      </c>
      <c r="G206" s="19">
        <v>10.251884469908999</v>
      </c>
      <c r="H206" s="19">
        <v>79.870731707317091</v>
      </c>
    </row>
    <row r="207" spans="1:8" x14ac:dyDescent="0.2">
      <c r="A207" s="18" t="s">
        <v>224</v>
      </c>
      <c r="B207" s="18" t="s">
        <v>573</v>
      </c>
      <c r="C207" s="18" t="s">
        <v>574</v>
      </c>
      <c r="D207" s="18" t="s">
        <v>575</v>
      </c>
      <c r="E207" s="18" t="s">
        <v>576</v>
      </c>
      <c r="F207" s="18">
        <v>2011</v>
      </c>
      <c r="G207" s="19">
        <v>10.283137477218</v>
      </c>
      <c r="H207" s="19">
        <v>80.470731707317086</v>
      </c>
    </row>
    <row r="208" spans="1:8" x14ac:dyDescent="0.2">
      <c r="A208" s="18" t="s">
        <v>228</v>
      </c>
      <c r="B208" s="18" t="s">
        <v>573</v>
      </c>
      <c r="C208" s="18" t="s">
        <v>574</v>
      </c>
      <c r="D208" s="18" t="s">
        <v>575</v>
      </c>
      <c r="E208" s="18" t="s">
        <v>576</v>
      </c>
      <c r="F208" s="18">
        <v>1980</v>
      </c>
      <c r="G208" s="19">
        <v>9.3970350108563991</v>
      </c>
      <c r="H208" s="19">
        <v>74.051219512195132</v>
      </c>
    </row>
    <row r="209" spans="1:8" x14ac:dyDescent="0.2">
      <c r="A209" s="18" t="s">
        <v>228</v>
      </c>
      <c r="B209" s="18" t="s">
        <v>573</v>
      </c>
      <c r="C209" s="18" t="s">
        <v>574</v>
      </c>
      <c r="D209" s="18" t="s">
        <v>575</v>
      </c>
      <c r="E209" s="18" t="s">
        <v>576</v>
      </c>
      <c r="F209" s="18">
        <v>1981</v>
      </c>
      <c r="G209" s="19">
        <v>9.6733354630110995</v>
      </c>
      <c r="H209" s="19">
        <v>74.3</v>
      </c>
    </row>
    <row r="210" spans="1:8" x14ac:dyDescent="0.2">
      <c r="A210" s="18" t="s">
        <v>228</v>
      </c>
      <c r="B210" s="18" t="s">
        <v>573</v>
      </c>
      <c r="C210" s="18" t="s">
        <v>574</v>
      </c>
      <c r="D210" s="18" t="s">
        <v>575</v>
      </c>
      <c r="E210" s="18" t="s">
        <v>576</v>
      </c>
      <c r="F210" s="18">
        <v>1982</v>
      </c>
      <c r="G210" s="19">
        <v>9.8871281454966002</v>
      </c>
      <c r="H210" s="19">
        <v>74.5</v>
      </c>
    </row>
    <row r="211" spans="1:8" x14ac:dyDescent="0.2">
      <c r="A211" s="18" t="s">
        <v>228</v>
      </c>
      <c r="B211" s="18" t="s">
        <v>573</v>
      </c>
      <c r="C211" s="18" t="s">
        <v>574</v>
      </c>
      <c r="D211" s="18" t="s">
        <v>575</v>
      </c>
      <c r="E211" s="18" t="s">
        <v>576</v>
      </c>
      <c r="F211" s="18">
        <v>1983</v>
      </c>
      <c r="G211" s="19">
        <v>10.053663471967001</v>
      </c>
      <c r="H211" s="19">
        <v>74.8</v>
      </c>
    </row>
    <row r="212" spans="1:8" x14ac:dyDescent="0.2">
      <c r="A212" s="17" t="s">
        <v>228</v>
      </c>
      <c r="B212" s="17" t="s">
        <v>573</v>
      </c>
      <c r="C212" s="17" t="s">
        <v>574</v>
      </c>
      <c r="D212" s="17" t="s">
        <v>575</v>
      </c>
      <c r="E212" s="17" t="s">
        <v>576</v>
      </c>
      <c r="F212" s="17">
        <v>1984</v>
      </c>
      <c r="G212" s="22">
        <v>10.282069899983</v>
      </c>
      <c r="H212" s="22">
        <v>75</v>
      </c>
    </row>
    <row r="213" spans="1:8" x14ac:dyDescent="0.2">
      <c r="A213" s="18" t="s">
        <v>228</v>
      </c>
      <c r="B213" s="18" t="s">
        <v>573</v>
      </c>
      <c r="C213" s="18" t="s">
        <v>574</v>
      </c>
      <c r="D213" s="18" t="s">
        <v>575</v>
      </c>
      <c r="E213" s="18" t="s">
        <v>576</v>
      </c>
      <c r="F213" s="18">
        <v>1985</v>
      </c>
      <c r="G213" s="19">
        <v>10.481075479480999</v>
      </c>
      <c r="H213" s="19">
        <v>75.3</v>
      </c>
    </row>
    <row r="214" spans="1:8" x14ac:dyDescent="0.2">
      <c r="A214" s="18" t="s">
        <v>228</v>
      </c>
      <c r="B214" s="18" t="s">
        <v>573</v>
      </c>
      <c r="C214" s="18" t="s">
        <v>574</v>
      </c>
      <c r="D214" s="18" t="s">
        <v>575</v>
      </c>
      <c r="E214" s="18" t="s">
        <v>576</v>
      </c>
      <c r="F214" s="18">
        <v>1986</v>
      </c>
      <c r="G214" s="19">
        <v>10.446250956541</v>
      </c>
      <c r="H214" s="19">
        <v>75.599999999999994</v>
      </c>
    </row>
    <row r="215" spans="1:8" x14ac:dyDescent="0.2">
      <c r="A215" s="18" t="s">
        <v>228</v>
      </c>
      <c r="B215" s="18" t="s">
        <v>573</v>
      </c>
      <c r="C215" s="18" t="s">
        <v>574</v>
      </c>
      <c r="D215" s="18" t="s">
        <v>575</v>
      </c>
      <c r="E215" s="18" t="s">
        <v>576</v>
      </c>
      <c r="F215" s="18">
        <v>1987</v>
      </c>
      <c r="G215" s="19">
        <v>10.470137510322999</v>
      </c>
      <c r="H215" s="19">
        <v>75.8</v>
      </c>
    </row>
    <row r="216" spans="1:8" x14ac:dyDescent="0.2">
      <c r="A216" s="18" t="s">
        <v>228</v>
      </c>
      <c r="B216" s="18" t="s">
        <v>573</v>
      </c>
      <c r="C216" s="18" t="s">
        <v>574</v>
      </c>
      <c r="D216" s="18" t="s">
        <v>575</v>
      </c>
      <c r="E216" s="18" t="s">
        <v>576</v>
      </c>
      <c r="F216" s="18">
        <v>1988</v>
      </c>
      <c r="G216" s="19">
        <v>10.546818361514999</v>
      </c>
      <c r="H216" s="19">
        <v>76.099999999999994</v>
      </c>
    </row>
    <row r="217" spans="1:8" x14ac:dyDescent="0.2">
      <c r="A217" s="18" t="s">
        <v>228</v>
      </c>
      <c r="B217" s="18" t="s">
        <v>573</v>
      </c>
      <c r="C217" s="18" t="s">
        <v>574</v>
      </c>
      <c r="D217" s="18" t="s">
        <v>575</v>
      </c>
      <c r="E217" s="18" t="s">
        <v>576</v>
      </c>
      <c r="F217" s="18">
        <v>1989</v>
      </c>
      <c r="G217" s="19">
        <v>10.022614668153</v>
      </c>
      <c r="H217" s="19">
        <v>76.348780487804873</v>
      </c>
    </row>
    <row r="218" spans="1:8" x14ac:dyDescent="0.2">
      <c r="A218" s="18" t="s">
        <v>228</v>
      </c>
      <c r="B218" s="18" t="s">
        <v>573</v>
      </c>
      <c r="C218" s="18" t="s">
        <v>574</v>
      </c>
      <c r="D218" s="18" t="s">
        <v>575</v>
      </c>
      <c r="E218" s="18" t="s">
        <v>576</v>
      </c>
      <c r="F218" s="18">
        <v>1990</v>
      </c>
      <c r="G218" s="19">
        <v>10.630015859467999</v>
      </c>
      <c r="H218" s="19">
        <v>76.599999999999994</v>
      </c>
    </row>
    <row r="219" spans="1:8" x14ac:dyDescent="0.2">
      <c r="A219" s="18" t="s">
        <v>228</v>
      </c>
      <c r="B219" s="18" t="s">
        <v>573</v>
      </c>
      <c r="C219" s="18" t="s">
        <v>574</v>
      </c>
      <c r="D219" s="18" t="s">
        <v>575</v>
      </c>
      <c r="E219" s="18" t="s">
        <v>576</v>
      </c>
      <c r="F219" s="18">
        <v>1991</v>
      </c>
      <c r="G219" s="19">
        <v>10.894927619137</v>
      </c>
      <c r="H219" s="19">
        <v>76.848780487804888</v>
      </c>
    </row>
    <row r="220" spans="1:8" x14ac:dyDescent="0.2">
      <c r="A220" s="18" t="s">
        <v>228</v>
      </c>
      <c r="B220" s="18" t="s">
        <v>573</v>
      </c>
      <c r="C220" s="18" t="s">
        <v>574</v>
      </c>
      <c r="D220" s="18" t="s">
        <v>575</v>
      </c>
      <c r="E220" s="18" t="s">
        <v>576</v>
      </c>
      <c r="F220" s="18">
        <v>1992</v>
      </c>
      <c r="G220" s="19">
        <v>11.240395632841</v>
      </c>
      <c r="H220" s="19">
        <v>77.099999999999994</v>
      </c>
    </row>
    <row r="221" spans="1:8" x14ac:dyDescent="0.2">
      <c r="A221" s="18" t="s">
        <v>228</v>
      </c>
      <c r="B221" s="18" t="s">
        <v>573</v>
      </c>
      <c r="C221" s="18" t="s">
        <v>574</v>
      </c>
      <c r="D221" s="18" t="s">
        <v>575</v>
      </c>
      <c r="E221" s="18" t="s">
        <v>576</v>
      </c>
      <c r="F221" s="18">
        <v>1993</v>
      </c>
      <c r="G221" s="19">
        <v>11.729069630515999</v>
      </c>
      <c r="H221" s="19">
        <v>77.3</v>
      </c>
    </row>
    <row r="222" spans="1:8" x14ac:dyDescent="0.2">
      <c r="A222" s="18" t="s">
        <v>228</v>
      </c>
      <c r="B222" s="18" t="s">
        <v>573</v>
      </c>
      <c r="C222" s="18" t="s">
        <v>574</v>
      </c>
      <c r="D222" s="18" t="s">
        <v>575</v>
      </c>
      <c r="E222" s="18" t="s">
        <v>576</v>
      </c>
      <c r="F222" s="18">
        <v>1994</v>
      </c>
      <c r="G222" s="19">
        <v>11.846121137127</v>
      </c>
      <c r="H222" s="19">
        <v>77.648780487804885</v>
      </c>
    </row>
    <row r="223" spans="1:8" x14ac:dyDescent="0.2">
      <c r="A223" s="18" t="s">
        <v>228</v>
      </c>
      <c r="B223" s="18" t="s">
        <v>573</v>
      </c>
      <c r="C223" s="18" t="s">
        <v>574</v>
      </c>
      <c r="D223" s="18" t="s">
        <v>575</v>
      </c>
      <c r="E223" s="18" t="s">
        <v>576</v>
      </c>
      <c r="F223" s="18">
        <v>1995</v>
      </c>
      <c r="G223" s="19">
        <v>12.019415624274</v>
      </c>
      <c r="H223" s="19">
        <v>77.751219512195121</v>
      </c>
    </row>
    <row r="224" spans="1:8" x14ac:dyDescent="0.2">
      <c r="A224" s="18" t="s">
        <v>228</v>
      </c>
      <c r="B224" s="18" t="s">
        <v>573</v>
      </c>
      <c r="C224" s="18" t="s">
        <v>574</v>
      </c>
      <c r="D224" s="18" t="s">
        <v>575</v>
      </c>
      <c r="E224" s="18" t="s">
        <v>576</v>
      </c>
      <c r="F224" s="18">
        <v>1996</v>
      </c>
      <c r="G224" s="19">
        <v>12.184017847792999</v>
      </c>
      <c r="H224" s="19">
        <v>77.95365853658538</v>
      </c>
    </row>
    <row r="225" spans="1:8" x14ac:dyDescent="0.2">
      <c r="A225" s="18" t="s">
        <v>228</v>
      </c>
      <c r="B225" s="18" t="s">
        <v>573</v>
      </c>
      <c r="C225" s="18" t="s">
        <v>574</v>
      </c>
      <c r="D225" s="18" t="s">
        <v>575</v>
      </c>
      <c r="E225" s="18" t="s">
        <v>576</v>
      </c>
      <c r="F225" s="18">
        <v>1997</v>
      </c>
      <c r="G225" s="19">
        <v>12.179329977057</v>
      </c>
      <c r="H225" s="19">
        <v>78.304878048780495</v>
      </c>
    </row>
    <row r="226" spans="1:8" x14ac:dyDescent="0.2">
      <c r="A226" s="18" t="s">
        <v>228</v>
      </c>
      <c r="B226" s="18" t="s">
        <v>573</v>
      </c>
      <c r="C226" s="18" t="s">
        <v>574</v>
      </c>
      <c r="D226" s="18" t="s">
        <v>575</v>
      </c>
      <c r="E226" s="18" t="s">
        <v>576</v>
      </c>
      <c r="F226" s="18">
        <v>1998</v>
      </c>
      <c r="G226" s="19">
        <v>12.051183473643</v>
      </c>
      <c r="H226" s="19">
        <v>78.604878048780492</v>
      </c>
    </row>
    <row r="227" spans="1:8" x14ac:dyDescent="0.2">
      <c r="A227" s="18" t="s">
        <v>228</v>
      </c>
      <c r="B227" s="18" t="s">
        <v>573</v>
      </c>
      <c r="C227" s="18" t="s">
        <v>574</v>
      </c>
      <c r="D227" s="18" t="s">
        <v>575</v>
      </c>
      <c r="E227" s="18" t="s">
        <v>576</v>
      </c>
      <c r="F227" s="18">
        <v>1999</v>
      </c>
      <c r="G227" s="19">
        <v>12.067279784385001</v>
      </c>
      <c r="H227" s="19">
        <v>78.756097560975604</v>
      </c>
    </row>
    <row r="228" spans="1:8" x14ac:dyDescent="0.2">
      <c r="A228" s="18" t="s">
        <v>228</v>
      </c>
      <c r="B228" s="18" t="s">
        <v>573</v>
      </c>
      <c r="C228" s="18" t="s">
        <v>574</v>
      </c>
      <c r="D228" s="18" t="s">
        <v>575</v>
      </c>
      <c r="E228" s="18" t="s">
        <v>576</v>
      </c>
      <c r="F228" s="18">
        <v>2000</v>
      </c>
      <c r="G228" s="19">
        <v>11.79287316215</v>
      </c>
      <c r="H228" s="19">
        <v>79.056097560975616</v>
      </c>
    </row>
    <row r="229" spans="1:8" x14ac:dyDescent="0.2">
      <c r="A229" s="18" t="s">
        <v>228</v>
      </c>
      <c r="B229" s="18" t="s">
        <v>573</v>
      </c>
      <c r="C229" s="18" t="s">
        <v>574</v>
      </c>
      <c r="D229" s="18" t="s">
        <v>575</v>
      </c>
      <c r="E229" s="18" t="s">
        <v>576</v>
      </c>
      <c r="F229" s="18">
        <v>2001</v>
      </c>
      <c r="G229" s="19">
        <v>11.802769756965001</v>
      </c>
      <c r="H229" s="19">
        <v>79.158536585365866</v>
      </c>
    </row>
    <row r="230" spans="1:8" x14ac:dyDescent="0.2">
      <c r="A230" s="18" t="s">
        <v>228</v>
      </c>
      <c r="B230" s="18" t="s">
        <v>573</v>
      </c>
      <c r="C230" s="18" t="s">
        <v>574</v>
      </c>
      <c r="D230" s="18" t="s">
        <v>575</v>
      </c>
      <c r="E230" s="18" t="s">
        <v>576</v>
      </c>
      <c r="F230" s="18">
        <v>2002</v>
      </c>
      <c r="G230" s="19">
        <v>11.960304441885</v>
      </c>
      <c r="H230" s="19">
        <v>79.260975609756116</v>
      </c>
    </row>
    <row r="231" spans="1:8" x14ac:dyDescent="0.2">
      <c r="A231" s="18" t="s">
        <v>228</v>
      </c>
      <c r="B231" s="18" t="s">
        <v>573</v>
      </c>
      <c r="C231" s="18" t="s">
        <v>574</v>
      </c>
      <c r="D231" s="18" t="s">
        <v>575</v>
      </c>
      <c r="E231" s="18" t="s">
        <v>576</v>
      </c>
      <c r="F231" s="18">
        <v>2003</v>
      </c>
      <c r="G231" s="19">
        <v>12.107601687912</v>
      </c>
      <c r="H231" s="19">
        <v>79.114634146341473</v>
      </c>
    </row>
    <row r="232" spans="1:8" x14ac:dyDescent="0.2">
      <c r="A232" s="18" t="s">
        <v>228</v>
      </c>
      <c r="B232" s="18" t="s">
        <v>573</v>
      </c>
      <c r="C232" s="18" t="s">
        <v>574</v>
      </c>
      <c r="D232" s="18" t="s">
        <v>575</v>
      </c>
      <c r="E232" s="18" t="s">
        <v>576</v>
      </c>
      <c r="F232" s="18">
        <v>2004</v>
      </c>
      <c r="G232" s="19">
        <v>12.186638922775</v>
      </c>
      <c r="H232" s="19">
        <v>80.163414634146349</v>
      </c>
    </row>
    <row r="233" spans="1:8" x14ac:dyDescent="0.2">
      <c r="A233" s="18" t="s">
        <v>228</v>
      </c>
      <c r="B233" s="18" t="s">
        <v>573</v>
      </c>
      <c r="C233" s="18" t="s">
        <v>574</v>
      </c>
      <c r="D233" s="18" t="s">
        <v>575</v>
      </c>
      <c r="E233" s="18" t="s">
        <v>576</v>
      </c>
      <c r="F233" s="18">
        <v>2005</v>
      </c>
      <c r="G233" s="19">
        <v>12.356290036735</v>
      </c>
      <c r="H233" s="19">
        <v>80.163414634146349</v>
      </c>
    </row>
    <row r="234" spans="1:8" x14ac:dyDescent="0.2">
      <c r="A234" s="18" t="s">
        <v>228</v>
      </c>
      <c r="B234" s="18" t="s">
        <v>573</v>
      </c>
      <c r="C234" s="18" t="s">
        <v>574</v>
      </c>
      <c r="D234" s="18" t="s">
        <v>575</v>
      </c>
      <c r="E234" s="18" t="s">
        <v>576</v>
      </c>
      <c r="F234" s="18">
        <v>2006</v>
      </c>
      <c r="G234" s="19">
        <v>12.203063363862</v>
      </c>
      <c r="H234" s="19">
        <v>80.812195121951234</v>
      </c>
    </row>
    <row r="235" spans="1:8" x14ac:dyDescent="0.2">
      <c r="A235" s="18" t="s">
        <v>228</v>
      </c>
      <c r="B235" s="18" t="s">
        <v>573</v>
      </c>
      <c r="C235" s="18" t="s">
        <v>574</v>
      </c>
      <c r="D235" s="18" t="s">
        <v>575</v>
      </c>
      <c r="E235" s="18" t="s">
        <v>576</v>
      </c>
      <c r="F235" s="18">
        <v>2007</v>
      </c>
      <c r="G235" s="19">
        <v>12.310065250079001</v>
      </c>
      <c r="H235" s="19">
        <v>81.112195121951231</v>
      </c>
    </row>
    <row r="236" spans="1:8" x14ac:dyDescent="0.2">
      <c r="A236" s="18" t="s">
        <v>228</v>
      </c>
      <c r="B236" s="18" t="s">
        <v>573</v>
      </c>
      <c r="C236" s="18" t="s">
        <v>574</v>
      </c>
      <c r="D236" s="18" t="s">
        <v>575</v>
      </c>
      <c r="E236" s="18" t="s">
        <v>576</v>
      </c>
      <c r="F236" s="18">
        <v>2008</v>
      </c>
      <c r="G236" s="19">
        <v>12.639850724697</v>
      </c>
      <c r="H236" s="19">
        <v>81.214634146341481</v>
      </c>
    </row>
    <row r="237" spans="1:8" x14ac:dyDescent="0.2">
      <c r="A237" s="18" t="s">
        <v>228</v>
      </c>
      <c r="B237" s="18" t="s">
        <v>573</v>
      </c>
      <c r="C237" s="18" t="s">
        <v>574</v>
      </c>
      <c r="D237" s="18" t="s">
        <v>575</v>
      </c>
      <c r="E237" s="18" t="s">
        <v>576</v>
      </c>
      <c r="F237" s="18">
        <v>2009</v>
      </c>
      <c r="G237" s="19">
        <v>13.535210677072</v>
      </c>
      <c r="H237" s="19">
        <v>81.41463414634147</v>
      </c>
    </row>
    <row r="238" spans="1:8" x14ac:dyDescent="0.2">
      <c r="A238" s="18" t="s">
        <v>228</v>
      </c>
      <c r="B238" s="18" t="s">
        <v>573</v>
      </c>
      <c r="C238" s="18" t="s">
        <v>574</v>
      </c>
      <c r="D238" s="18" t="s">
        <v>575</v>
      </c>
      <c r="E238" s="18" t="s">
        <v>576</v>
      </c>
      <c r="F238" s="18">
        <v>2010</v>
      </c>
      <c r="G238" s="19">
        <v>13.646840352149001</v>
      </c>
      <c r="H238" s="19">
        <v>81.663414634146349</v>
      </c>
    </row>
    <row r="239" spans="1:8" x14ac:dyDescent="0.2">
      <c r="A239" s="18" t="s">
        <v>228</v>
      </c>
      <c r="B239" s="18" t="s">
        <v>573</v>
      </c>
      <c r="C239" s="18" t="s">
        <v>574</v>
      </c>
      <c r="D239" s="18" t="s">
        <v>575</v>
      </c>
      <c r="E239" s="18" t="s">
        <v>576</v>
      </c>
      <c r="F239" s="18">
        <v>2011</v>
      </c>
      <c r="G239" s="19">
        <v>13.769449656885</v>
      </c>
      <c r="H239" s="19">
        <v>82.114634146341473</v>
      </c>
    </row>
    <row r="240" spans="1:8" x14ac:dyDescent="0.2">
      <c r="A240" s="18" t="s">
        <v>190</v>
      </c>
      <c r="B240" s="18" t="s">
        <v>573</v>
      </c>
      <c r="C240" s="18" t="s">
        <v>574</v>
      </c>
      <c r="D240" s="18" t="s">
        <v>575</v>
      </c>
      <c r="E240" s="18" t="s">
        <v>576</v>
      </c>
      <c r="F240" s="18">
        <v>1980</v>
      </c>
      <c r="G240" s="19">
        <v>10.385497374351001</v>
      </c>
      <c r="H240" s="19">
        <v>72.677902439024393</v>
      </c>
    </row>
    <row r="241" spans="1:8" x14ac:dyDescent="0.2">
      <c r="A241" s="18" t="s">
        <v>190</v>
      </c>
      <c r="B241" s="18" t="s">
        <v>573</v>
      </c>
      <c r="C241" s="18" t="s">
        <v>574</v>
      </c>
      <c r="D241" s="18" t="s">
        <v>575</v>
      </c>
      <c r="E241" s="18" t="s">
        <v>576</v>
      </c>
      <c r="F241" s="18">
        <v>1981</v>
      </c>
      <c r="G241" s="19">
        <v>10.409101866873</v>
      </c>
      <c r="H241" s="19">
        <v>72.952390243902443</v>
      </c>
    </row>
    <row r="242" spans="1:8" x14ac:dyDescent="0.2">
      <c r="A242" s="18" t="s">
        <v>190</v>
      </c>
      <c r="B242" s="18" t="s">
        <v>573</v>
      </c>
      <c r="C242" s="18" t="s">
        <v>574</v>
      </c>
      <c r="D242" s="18" t="s">
        <v>575</v>
      </c>
      <c r="E242" s="18" t="s">
        <v>576</v>
      </c>
      <c r="F242" s="18">
        <v>1982</v>
      </c>
      <c r="G242" s="19">
        <v>10.539503379915001</v>
      </c>
      <c r="H242" s="19">
        <v>73.230975609756086</v>
      </c>
    </row>
    <row r="243" spans="1:8" x14ac:dyDescent="0.2">
      <c r="A243" s="18" t="s">
        <v>190</v>
      </c>
      <c r="B243" s="18" t="s">
        <v>573</v>
      </c>
      <c r="C243" s="18" t="s">
        <v>574</v>
      </c>
      <c r="D243" s="18" t="s">
        <v>575</v>
      </c>
      <c r="E243" s="18" t="s">
        <v>576</v>
      </c>
      <c r="F243" s="18">
        <v>1983</v>
      </c>
      <c r="G243" s="19">
        <v>10.475140668744</v>
      </c>
      <c r="H243" s="19">
        <v>73.512146341463421</v>
      </c>
    </row>
    <row r="244" spans="1:8" x14ac:dyDescent="0.2">
      <c r="A244" s="18" t="s">
        <v>190</v>
      </c>
      <c r="B244" s="18" t="s">
        <v>573</v>
      </c>
      <c r="C244" s="18" t="s">
        <v>574</v>
      </c>
      <c r="D244" s="18" t="s">
        <v>575</v>
      </c>
      <c r="E244" s="18" t="s">
        <v>576</v>
      </c>
      <c r="F244" s="18">
        <v>1984</v>
      </c>
      <c r="G244" s="19">
        <v>10.40469020666</v>
      </c>
      <c r="H244" s="19">
        <v>73.792853658536586</v>
      </c>
    </row>
    <row r="245" spans="1:8" x14ac:dyDescent="0.2">
      <c r="A245" s="18" t="s">
        <v>190</v>
      </c>
      <c r="B245" s="18" t="s">
        <v>573</v>
      </c>
      <c r="C245" s="18" t="s">
        <v>574</v>
      </c>
      <c r="D245" s="18" t="s">
        <v>575</v>
      </c>
      <c r="E245" s="18" t="s">
        <v>576</v>
      </c>
      <c r="F245" s="18">
        <v>1985</v>
      </c>
      <c r="G245" s="19">
        <v>10.288069904778</v>
      </c>
      <c r="H245" s="19">
        <v>74.064536585365857</v>
      </c>
    </row>
    <row r="246" spans="1:8" x14ac:dyDescent="0.2">
      <c r="A246" s="18" t="s">
        <v>190</v>
      </c>
      <c r="B246" s="18" t="s">
        <v>573</v>
      </c>
      <c r="C246" s="18" t="s">
        <v>574</v>
      </c>
      <c r="D246" s="18" t="s">
        <v>575</v>
      </c>
      <c r="E246" s="18" t="s">
        <v>576</v>
      </c>
      <c r="F246" s="18">
        <v>1986</v>
      </c>
      <c r="G246" s="19">
        <v>10.146971111026</v>
      </c>
      <c r="H246" s="19">
        <v>74.321634146341466</v>
      </c>
    </row>
    <row r="247" spans="1:8" x14ac:dyDescent="0.2">
      <c r="A247" s="18" t="s">
        <v>190</v>
      </c>
      <c r="B247" s="18" t="s">
        <v>573</v>
      </c>
      <c r="C247" s="18" t="s">
        <v>574</v>
      </c>
      <c r="D247" s="18" t="s">
        <v>575</v>
      </c>
      <c r="E247" s="18" t="s">
        <v>576</v>
      </c>
      <c r="F247" s="18">
        <v>1987</v>
      </c>
      <c r="G247" s="19">
        <v>10.306184821821001</v>
      </c>
      <c r="H247" s="19">
        <v>74.559609756097572</v>
      </c>
    </row>
    <row r="248" spans="1:8" x14ac:dyDescent="0.2">
      <c r="A248" s="18" t="s">
        <v>190</v>
      </c>
      <c r="B248" s="18" t="s">
        <v>573</v>
      </c>
      <c r="C248" s="18" t="s">
        <v>574</v>
      </c>
      <c r="D248" s="18" t="s">
        <v>575</v>
      </c>
      <c r="E248" s="18" t="s">
        <v>576</v>
      </c>
      <c r="F248" s="18">
        <v>1988</v>
      </c>
      <c r="G248" s="19">
        <v>10.208524982748999</v>
      </c>
      <c r="H248" s="19">
        <v>74.778951219512209</v>
      </c>
    </row>
    <row r="249" spans="1:8" x14ac:dyDescent="0.2">
      <c r="A249" s="18" t="s">
        <v>190</v>
      </c>
      <c r="B249" s="18" t="s">
        <v>573</v>
      </c>
      <c r="C249" s="18" t="s">
        <v>574</v>
      </c>
      <c r="D249" s="18" t="s">
        <v>575</v>
      </c>
      <c r="E249" s="18" t="s">
        <v>576</v>
      </c>
      <c r="F249" s="18">
        <v>1989</v>
      </c>
      <c r="G249" s="19">
        <v>9.9196394929946994</v>
      </c>
      <c r="H249" s="19">
        <v>74.98268292682927</v>
      </c>
    </row>
    <row r="250" spans="1:8" x14ac:dyDescent="0.2">
      <c r="A250" s="17" t="s">
        <v>190</v>
      </c>
      <c r="B250" s="17" t="s">
        <v>573</v>
      </c>
      <c r="C250" s="17" t="s">
        <v>574</v>
      </c>
      <c r="D250" s="17" t="s">
        <v>575</v>
      </c>
      <c r="E250" s="17" t="s">
        <v>576</v>
      </c>
      <c r="F250" s="17">
        <v>1990</v>
      </c>
      <c r="G250" s="22">
        <v>9.4693853013130003</v>
      </c>
      <c r="H250" s="22">
        <v>75.177365853658557</v>
      </c>
    </row>
    <row r="251" spans="1:8" x14ac:dyDescent="0.2">
      <c r="A251" s="18" t="s">
        <v>190</v>
      </c>
      <c r="B251" s="18" t="s">
        <v>573</v>
      </c>
      <c r="C251" s="18" t="s">
        <v>574</v>
      </c>
      <c r="D251" s="18" t="s">
        <v>575</v>
      </c>
      <c r="E251" s="18" t="s">
        <v>576</v>
      </c>
      <c r="F251" s="18">
        <v>1991</v>
      </c>
      <c r="G251" s="19">
        <v>9.4210725196502008</v>
      </c>
      <c r="H251" s="19">
        <v>75.319512195121959</v>
      </c>
    </row>
    <row r="252" spans="1:8" x14ac:dyDescent="0.2">
      <c r="A252" s="18" t="s">
        <v>190</v>
      </c>
      <c r="B252" s="18" t="s">
        <v>573</v>
      </c>
      <c r="C252" s="18" t="s">
        <v>574</v>
      </c>
      <c r="D252" s="18" t="s">
        <v>575</v>
      </c>
      <c r="E252" s="18" t="s">
        <v>576</v>
      </c>
      <c r="F252" s="18">
        <v>1992</v>
      </c>
      <c r="G252" s="19">
        <v>9.7836956578195</v>
      </c>
      <c r="H252" s="19">
        <v>75.819512195121959</v>
      </c>
    </row>
    <row r="253" spans="1:8" x14ac:dyDescent="0.2">
      <c r="A253" s="18" t="s">
        <v>190</v>
      </c>
      <c r="B253" s="18" t="s">
        <v>573</v>
      </c>
      <c r="C253" s="18" t="s">
        <v>574</v>
      </c>
      <c r="D253" s="18" t="s">
        <v>575</v>
      </c>
      <c r="E253" s="18" t="s">
        <v>576</v>
      </c>
      <c r="F253" s="18">
        <v>1993</v>
      </c>
      <c r="G253" s="19">
        <v>10.113871492509</v>
      </c>
      <c r="H253" s="19">
        <v>75.870731707317091</v>
      </c>
    </row>
    <row r="254" spans="1:8" x14ac:dyDescent="0.2">
      <c r="A254" s="18" t="s">
        <v>190</v>
      </c>
      <c r="B254" s="18" t="s">
        <v>573</v>
      </c>
      <c r="C254" s="18" t="s">
        <v>574</v>
      </c>
      <c r="D254" s="18" t="s">
        <v>575</v>
      </c>
      <c r="E254" s="18" t="s">
        <v>576</v>
      </c>
      <c r="F254" s="18">
        <v>1994</v>
      </c>
      <c r="G254" s="19">
        <v>10.290701846256001</v>
      </c>
      <c r="H254" s="19">
        <v>76.270731707317069</v>
      </c>
    </row>
    <row r="255" spans="1:8" x14ac:dyDescent="0.2">
      <c r="A255" s="18" t="s">
        <v>190</v>
      </c>
      <c r="B255" s="18" t="s">
        <v>573</v>
      </c>
      <c r="C255" s="18" t="s">
        <v>574</v>
      </c>
      <c r="D255" s="18" t="s">
        <v>575</v>
      </c>
      <c r="E255" s="18" t="s">
        <v>576</v>
      </c>
      <c r="F255" s="18">
        <v>1995</v>
      </c>
      <c r="G255" s="19">
        <v>10.536169405683999</v>
      </c>
      <c r="H255" s="19">
        <v>76.421951219512209</v>
      </c>
    </row>
    <row r="256" spans="1:8" x14ac:dyDescent="0.2">
      <c r="A256" s="18" t="s">
        <v>190</v>
      </c>
      <c r="B256" s="18" t="s">
        <v>573</v>
      </c>
      <c r="C256" s="18" t="s">
        <v>574</v>
      </c>
      <c r="D256" s="18" t="s">
        <v>575</v>
      </c>
      <c r="E256" s="18" t="s">
        <v>576</v>
      </c>
      <c r="F256" s="18">
        <v>1996</v>
      </c>
      <c r="G256" s="19">
        <v>10.759758331101001</v>
      </c>
      <c r="H256" s="19">
        <v>76.67317073170733</v>
      </c>
    </row>
    <row r="257" spans="1:8" x14ac:dyDescent="0.2">
      <c r="A257" s="18" t="s">
        <v>190</v>
      </c>
      <c r="B257" s="18" t="s">
        <v>573</v>
      </c>
      <c r="C257" s="18" t="s">
        <v>574</v>
      </c>
      <c r="D257" s="18" t="s">
        <v>575</v>
      </c>
      <c r="E257" s="18" t="s">
        <v>576</v>
      </c>
      <c r="F257" s="18">
        <v>1997</v>
      </c>
      <c r="G257" s="19">
        <v>10.889650838630001</v>
      </c>
      <c r="H257" s="19">
        <v>77.073170731707322</v>
      </c>
    </row>
    <row r="258" spans="1:8" x14ac:dyDescent="0.2">
      <c r="A258" s="18" t="s">
        <v>190</v>
      </c>
      <c r="B258" s="18" t="s">
        <v>573</v>
      </c>
      <c r="C258" s="18" t="s">
        <v>574</v>
      </c>
      <c r="D258" s="18" t="s">
        <v>575</v>
      </c>
      <c r="E258" s="18" t="s">
        <v>576</v>
      </c>
      <c r="F258" s="18">
        <v>1998</v>
      </c>
      <c r="G258" s="19">
        <v>11.012012530589001</v>
      </c>
      <c r="H258" s="19">
        <v>77.475609756097569</v>
      </c>
    </row>
    <row r="259" spans="1:8" x14ac:dyDescent="0.2">
      <c r="A259" s="18" t="s">
        <v>190</v>
      </c>
      <c r="B259" s="18" t="s">
        <v>573</v>
      </c>
      <c r="C259" s="18" t="s">
        <v>574</v>
      </c>
      <c r="D259" s="18" t="s">
        <v>575</v>
      </c>
      <c r="E259" s="18" t="s">
        <v>576</v>
      </c>
      <c r="F259" s="18">
        <v>1999</v>
      </c>
      <c r="G259" s="19">
        <v>11.090170038617</v>
      </c>
      <c r="H259" s="19">
        <v>77.72682926829269</v>
      </c>
    </row>
    <row r="260" spans="1:8" x14ac:dyDescent="0.2">
      <c r="A260" s="18" t="s">
        <v>190</v>
      </c>
      <c r="B260" s="18" t="s">
        <v>573</v>
      </c>
      <c r="C260" s="18" t="s">
        <v>574</v>
      </c>
      <c r="D260" s="18" t="s">
        <v>575</v>
      </c>
      <c r="E260" s="18" t="s">
        <v>576</v>
      </c>
      <c r="F260" s="18">
        <v>2000</v>
      </c>
      <c r="G260" s="19">
        <v>11.179868239918999</v>
      </c>
      <c r="H260" s="19">
        <v>77.926829268292693</v>
      </c>
    </row>
    <row r="261" spans="1:8" x14ac:dyDescent="0.2">
      <c r="A261" s="18" t="s">
        <v>190</v>
      </c>
      <c r="B261" s="18" t="s">
        <v>573</v>
      </c>
      <c r="C261" s="18" t="s">
        <v>574</v>
      </c>
      <c r="D261" s="18" t="s">
        <v>575</v>
      </c>
      <c r="E261" s="18" t="s">
        <v>576</v>
      </c>
      <c r="F261" s="18">
        <v>2001</v>
      </c>
      <c r="G261" s="19">
        <v>11.265546089527</v>
      </c>
      <c r="H261" s="19">
        <v>78.329268292682926</v>
      </c>
    </row>
    <row r="262" spans="1:8" x14ac:dyDescent="0.2">
      <c r="A262" s="18" t="s">
        <v>190</v>
      </c>
      <c r="B262" s="18" t="s">
        <v>573</v>
      </c>
      <c r="C262" s="18" t="s">
        <v>574</v>
      </c>
      <c r="D262" s="18" t="s">
        <v>575</v>
      </c>
      <c r="E262" s="18" t="s">
        <v>576</v>
      </c>
      <c r="F262" s="18">
        <v>2002</v>
      </c>
      <c r="G262" s="19">
        <v>11.471015453581</v>
      </c>
      <c r="H262" s="19">
        <v>78.229268292682931</v>
      </c>
    </row>
    <row r="263" spans="1:8" x14ac:dyDescent="0.2">
      <c r="A263" s="18" t="s">
        <v>190</v>
      </c>
      <c r="B263" s="18" t="s">
        <v>573</v>
      </c>
      <c r="C263" s="18" t="s">
        <v>574</v>
      </c>
      <c r="D263" s="18" t="s">
        <v>575</v>
      </c>
      <c r="E263" s="18" t="s">
        <v>576</v>
      </c>
      <c r="F263" s="18">
        <v>2003</v>
      </c>
      <c r="G263" s="19">
        <v>11.640794039824</v>
      </c>
      <c r="H263" s="19">
        <v>78.380487804878058</v>
      </c>
    </row>
    <row r="264" spans="1:8" x14ac:dyDescent="0.2">
      <c r="A264" s="18" t="s">
        <v>190</v>
      </c>
      <c r="B264" s="18" t="s">
        <v>573</v>
      </c>
      <c r="C264" s="18" t="s">
        <v>574</v>
      </c>
      <c r="D264" s="18" t="s">
        <v>575</v>
      </c>
      <c r="E264" s="18" t="s">
        <v>576</v>
      </c>
      <c r="F264" s="18">
        <v>2004</v>
      </c>
      <c r="G264" s="19">
        <v>11.505071766211</v>
      </c>
      <c r="H264" s="19">
        <v>78.680487804878069</v>
      </c>
    </row>
    <row r="265" spans="1:8" x14ac:dyDescent="0.2">
      <c r="A265" s="18" t="s">
        <v>190</v>
      </c>
      <c r="B265" s="18" t="s">
        <v>573</v>
      </c>
      <c r="C265" s="18" t="s">
        <v>574</v>
      </c>
      <c r="D265" s="18" t="s">
        <v>575</v>
      </c>
      <c r="E265" s="18" t="s">
        <v>576</v>
      </c>
      <c r="F265" s="18">
        <v>2005</v>
      </c>
      <c r="G265" s="19">
        <v>11.458439307922999</v>
      </c>
      <c r="H265" s="19">
        <v>78.931707317073176</v>
      </c>
    </row>
    <row r="266" spans="1:8" x14ac:dyDescent="0.2">
      <c r="A266" s="18" t="s">
        <v>190</v>
      </c>
      <c r="B266" s="18" t="s">
        <v>573</v>
      </c>
      <c r="C266" s="18" t="s">
        <v>574</v>
      </c>
      <c r="D266" s="18" t="s">
        <v>575</v>
      </c>
      <c r="E266" s="18" t="s">
        <v>576</v>
      </c>
      <c r="F266" s="18">
        <v>2006</v>
      </c>
      <c r="G266" s="19">
        <v>11.082489950328</v>
      </c>
      <c r="H266" s="19">
        <v>79.131707317073193</v>
      </c>
    </row>
    <row r="267" spans="1:8" x14ac:dyDescent="0.2">
      <c r="A267" s="18" t="s">
        <v>190</v>
      </c>
      <c r="B267" s="18" t="s">
        <v>573</v>
      </c>
      <c r="C267" s="18" t="s">
        <v>574</v>
      </c>
      <c r="D267" s="18" t="s">
        <v>575</v>
      </c>
      <c r="E267" s="18" t="s">
        <v>576</v>
      </c>
      <c r="F267" s="18">
        <v>2007</v>
      </c>
      <c r="G267" s="19">
        <v>10.642875070115</v>
      </c>
      <c r="H267" s="19">
        <v>79.534146341463426</v>
      </c>
    </row>
    <row r="268" spans="1:8" x14ac:dyDescent="0.2">
      <c r="A268" s="18" t="s">
        <v>190</v>
      </c>
      <c r="B268" s="18" t="s">
        <v>573</v>
      </c>
      <c r="C268" s="18" t="s">
        <v>574</v>
      </c>
      <c r="D268" s="18" t="s">
        <v>575</v>
      </c>
      <c r="E268" s="18" t="s">
        <v>576</v>
      </c>
      <c r="F268" s="18">
        <v>2008</v>
      </c>
      <c r="G268" s="19">
        <v>10.620946832772001</v>
      </c>
      <c r="H268" s="19">
        <v>79.736585365853671</v>
      </c>
    </row>
    <row r="269" spans="1:8" x14ac:dyDescent="0.2">
      <c r="A269" s="18" t="s">
        <v>190</v>
      </c>
      <c r="B269" s="18" t="s">
        <v>573</v>
      </c>
      <c r="C269" s="18" t="s">
        <v>574</v>
      </c>
      <c r="D269" s="18" t="s">
        <v>575</v>
      </c>
      <c r="E269" s="18" t="s">
        <v>576</v>
      </c>
      <c r="F269" s="18">
        <v>2009</v>
      </c>
      <c r="G269" s="19">
        <v>11.342965557808</v>
      </c>
      <c r="H269" s="19">
        <v>79.836585365853679</v>
      </c>
    </row>
    <row r="270" spans="1:8" x14ac:dyDescent="0.2">
      <c r="A270" s="18" t="s">
        <v>190</v>
      </c>
      <c r="B270" s="18" t="s">
        <v>573</v>
      </c>
      <c r="C270" s="18" t="s">
        <v>574</v>
      </c>
      <c r="D270" s="18" t="s">
        <v>575</v>
      </c>
      <c r="E270" s="18" t="s">
        <v>576</v>
      </c>
      <c r="F270" s="18">
        <v>2010</v>
      </c>
      <c r="G270" s="19">
        <v>10.977476712454999</v>
      </c>
      <c r="H270" s="19">
        <v>79.987804878048792</v>
      </c>
    </row>
    <row r="271" spans="1:8" x14ac:dyDescent="0.2">
      <c r="A271" s="18" t="s">
        <v>190</v>
      </c>
      <c r="B271" s="18" t="s">
        <v>573</v>
      </c>
      <c r="C271" s="18" t="s">
        <v>574</v>
      </c>
      <c r="D271" s="18" t="s">
        <v>575</v>
      </c>
      <c r="E271" s="18" t="s">
        <v>576</v>
      </c>
      <c r="F271" s="18">
        <v>2011</v>
      </c>
      <c r="G271" s="19">
        <v>10.565147399763999</v>
      </c>
      <c r="H271" s="19">
        <v>80.741463414634154</v>
      </c>
    </row>
    <row r="272" spans="1:8" x14ac:dyDescent="0.2">
      <c r="A272" s="18" t="s">
        <v>249</v>
      </c>
      <c r="B272" s="18" t="s">
        <v>573</v>
      </c>
      <c r="C272" s="18" t="s">
        <v>574</v>
      </c>
      <c r="D272" s="18" t="s">
        <v>575</v>
      </c>
      <c r="E272" s="18" t="s">
        <v>576</v>
      </c>
      <c r="F272" s="18">
        <v>1980</v>
      </c>
      <c r="G272" s="19">
        <v>5.4183159362061</v>
      </c>
      <c r="H272" s="19">
        <v>73.647146341463426</v>
      </c>
    </row>
    <row r="273" spans="1:8" x14ac:dyDescent="0.2">
      <c r="A273" s="18" t="s">
        <v>249</v>
      </c>
      <c r="B273" s="18" t="s">
        <v>573</v>
      </c>
      <c r="C273" s="18" t="s">
        <v>574</v>
      </c>
      <c r="D273" s="18" t="s">
        <v>575</v>
      </c>
      <c r="E273" s="18" t="s">
        <v>576</v>
      </c>
      <c r="F273" s="18">
        <v>1981</v>
      </c>
      <c r="G273" s="19">
        <v>5.9874297506114003</v>
      </c>
      <c r="H273" s="19">
        <v>73.969487804878057</v>
      </c>
    </row>
    <row r="274" spans="1:8" x14ac:dyDescent="0.2">
      <c r="A274" s="18" t="s">
        <v>249</v>
      </c>
      <c r="B274" s="18" t="s">
        <v>573</v>
      </c>
      <c r="C274" s="18" t="s">
        <v>574</v>
      </c>
      <c r="D274" s="18" t="s">
        <v>575</v>
      </c>
      <c r="E274" s="18" t="s">
        <v>576</v>
      </c>
      <c r="F274" s="18">
        <v>1982</v>
      </c>
      <c r="G274" s="19">
        <v>7.6060542986198003</v>
      </c>
      <c r="H274" s="19">
        <v>74.2780243902439</v>
      </c>
    </row>
    <row r="275" spans="1:8" x14ac:dyDescent="0.2">
      <c r="A275" s="18" t="s">
        <v>249</v>
      </c>
      <c r="B275" s="18" t="s">
        <v>573</v>
      </c>
      <c r="C275" s="18" t="s">
        <v>574</v>
      </c>
      <c r="D275" s="18" t="s">
        <v>575</v>
      </c>
      <c r="E275" s="18" t="s">
        <v>576</v>
      </c>
      <c r="F275" s="18">
        <v>1983</v>
      </c>
      <c r="G275" s="19">
        <v>7.6747519655468999</v>
      </c>
      <c r="H275" s="19">
        <v>74.5648780487805</v>
      </c>
    </row>
    <row r="276" spans="1:8" x14ac:dyDescent="0.2">
      <c r="A276" s="18" t="s">
        <v>249</v>
      </c>
      <c r="B276" s="18" t="s">
        <v>573</v>
      </c>
      <c r="C276" s="18" t="s">
        <v>574</v>
      </c>
      <c r="D276" s="18" t="s">
        <v>575</v>
      </c>
      <c r="E276" s="18" t="s">
        <v>576</v>
      </c>
      <c r="F276" s="18">
        <v>1984</v>
      </c>
      <c r="G276" s="19">
        <v>8.2499795815179997</v>
      </c>
      <c r="H276" s="19">
        <v>74.827170731707326</v>
      </c>
    </row>
    <row r="277" spans="1:8" x14ac:dyDescent="0.2">
      <c r="A277" s="17" t="s">
        <v>249</v>
      </c>
      <c r="B277" s="17" t="s">
        <v>573</v>
      </c>
      <c r="C277" s="17" t="s">
        <v>574</v>
      </c>
      <c r="D277" s="17" t="s">
        <v>575</v>
      </c>
      <c r="E277" s="17" t="s">
        <v>576</v>
      </c>
      <c r="F277" s="17">
        <v>1985</v>
      </c>
      <c r="G277" s="22">
        <v>8.6814855674216993</v>
      </c>
      <c r="H277" s="22">
        <v>75.076560975609766</v>
      </c>
    </row>
    <row r="278" spans="1:8" x14ac:dyDescent="0.2">
      <c r="A278" s="18" t="s">
        <v>249</v>
      </c>
      <c r="B278" s="18" t="s">
        <v>573</v>
      </c>
      <c r="C278" s="18" t="s">
        <v>574</v>
      </c>
      <c r="D278" s="18" t="s">
        <v>575</v>
      </c>
      <c r="E278" s="18" t="s">
        <v>576</v>
      </c>
      <c r="F278" s="18">
        <v>1986</v>
      </c>
      <c r="G278" s="19">
        <v>8.7499571403633993</v>
      </c>
      <c r="H278" s="19">
        <v>75.330219512195129</v>
      </c>
    </row>
    <row r="279" spans="1:8" x14ac:dyDescent="0.2">
      <c r="A279" s="18" t="s">
        <v>249</v>
      </c>
      <c r="B279" s="18" t="s">
        <v>573</v>
      </c>
      <c r="C279" s="18" t="s">
        <v>574</v>
      </c>
      <c r="D279" s="18" t="s">
        <v>575</v>
      </c>
      <c r="E279" s="18" t="s">
        <v>576</v>
      </c>
      <c r="F279" s="18">
        <v>1987</v>
      </c>
      <c r="G279" s="19">
        <v>9.1244815993967006</v>
      </c>
      <c r="H279" s="19">
        <v>75.602634146341487</v>
      </c>
    </row>
    <row r="280" spans="1:8" x14ac:dyDescent="0.2">
      <c r="A280" s="18" t="s">
        <v>249</v>
      </c>
      <c r="B280" s="18" t="s">
        <v>573</v>
      </c>
      <c r="C280" s="18" t="s">
        <v>574</v>
      </c>
      <c r="D280" s="18" t="s">
        <v>575</v>
      </c>
      <c r="E280" s="18" t="s">
        <v>576</v>
      </c>
      <c r="F280" s="18">
        <v>1988</v>
      </c>
      <c r="G280" s="19">
        <v>8.9048559318475995</v>
      </c>
      <c r="H280" s="19">
        <v>75.900658536585368</v>
      </c>
    </row>
    <row r="281" spans="1:8" x14ac:dyDescent="0.2">
      <c r="A281" s="18" t="s">
        <v>249</v>
      </c>
      <c r="B281" s="18" t="s">
        <v>573</v>
      </c>
      <c r="C281" s="18" t="s">
        <v>574</v>
      </c>
      <c r="D281" s="18" t="s">
        <v>575</v>
      </c>
      <c r="E281" s="18" t="s">
        <v>576</v>
      </c>
      <c r="F281" s="18">
        <v>1989</v>
      </c>
      <c r="G281" s="19">
        <v>9.2635211754689006</v>
      </c>
      <c r="H281" s="19">
        <v>76.687804878048794</v>
      </c>
    </row>
    <row r="282" spans="1:8" x14ac:dyDescent="0.2">
      <c r="A282" s="18" t="s">
        <v>249</v>
      </c>
      <c r="B282" s="18" t="s">
        <v>573</v>
      </c>
      <c r="C282" s="18" t="s">
        <v>574</v>
      </c>
      <c r="D282" s="18" t="s">
        <v>575</v>
      </c>
      <c r="E282" s="18" t="s">
        <v>576</v>
      </c>
      <c r="F282" s="18">
        <v>1990</v>
      </c>
      <c r="G282" s="19">
        <v>9.9413730686751993</v>
      </c>
      <c r="H282" s="19">
        <v>76.939024390243915</v>
      </c>
    </row>
    <row r="283" spans="1:8" x14ac:dyDescent="0.2">
      <c r="A283" s="18" t="s">
        <v>249</v>
      </c>
      <c r="B283" s="18" t="s">
        <v>573</v>
      </c>
      <c r="C283" s="18" t="s">
        <v>574</v>
      </c>
      <c r="D283" s="18" t="s">
        <v>575</v>
      </c>
      <c r="E283" s="18" t="s">
        <v>576</v>
      </c>
      <c r="F283" s="18">
        <v>1991</v>
      </c>
      <c r="G283" s="19">
        <v>9.3532795174604999</v>
      </c>
      <c r="H283" s="19">
        <v>77.136585365853662</v>
      </c>
    </row>
    <row r="284" spans="1:8" x14ac:dyDescent="0.2">
      <c r="A284" s="18" t="s">
        <v>249</v>
      </c>
      <c r="B284" s="18" t="s">
        <v>573</v>
      </c>
      <c r="C284" s="18" t="s">
        <v>574</v>
      </c>
      <c r="D284" s="18" t="s">
        <v>575</v>
      </c>
      <c r="E284" s="18" t="s">
        <v>576</v>
      </c>
      <c r="F284" s="18">
        <v>1992</v>
      </c>
      <c r="G284" s="19">
        <v>9.3112237395588</v>
      </c>
      <c r="H284" s="19">
        <v>77.3829268292683</v>
      </c>
    </row>
    <row r="285" spans="1:8" x14ac:dyDescent="0.2">
      <c r="A285" s="18" t="s">
        <v>249</v>
      </c>
      <c r="B285" s="18" t="s">
        <v>573</v>
      </c>
      <c r="C285" s="18" t="s">
        <v>574</v>
      </c>
      <c r="D285" s="18" t="s">
        <v>575</v>
      </c>
      <c r="E285" s="18" t="s">
        <v>576</v>
      </c>
      <c r="F285" s="18">
        <v>1993</v>
      </c>
      <c r="G285" s="19">
        <v>9.6054738599318004</v>
      </c>
      <c r="H285" s="19">
        <v>77.390243902439039</v>
      </c>
    </row>
    <row r="286" spans="1:8" x14ac:dyDescent="0.2">
      <c r="A286" s="18" t="s">
        <v>249</v>
      </c>
      <c r="B286" s="18" t="s">
        <v>573</v>
      </c>
      <c r="C286" s="18" t="s">
        <v>574</v>
      </c>
      <c r="D286" s="18" t="s">
        <v>575</v>
      </c>
      <c r="E286" s="18" t="s">
        <v>576</v>
      </c>
      <c r="F286" s="18">
        <v>1994</v>
      </c>
      <c r="G286" s="19">
        <v>9.5079330732279992</v>
      </c>
      <c r="H286" s="19">
        <v>77.639024390243918</v>
      </c>
    </row>
    <row r="287" spans="1:8" x14ac:dyDescent="0.2">
      <c r="A287" s="18" t="s">
        <v>249</v>
      </c>
      <c r="B287" s="18" t="s">
        <v>573</v>
      </c>
      <c r="C287" s="18" t="s">
        <v>574</v>
      </c>
      <c r="D287" s="18" t="s">
        <v>575</v>
      </c>
      <c r="E287" s="18" t="s">
        <v>576</v>
      </c>
      <c r="F287" s="18">
        <v>1995</v>
      </c>
      <c r="G287" s="19">
        <v>9.6519264522131003</v>
      </c>
      <c r="H287" s="19">
        <v>77.585365853658544</v>
      </c>
    </row>
    <row r="288" spans="1:8" x14ac:dyDescent="0.2">
      <c r="A288" s="18" t="s">
        <v>249</v>
      </c>
      <c r="B288" s="18" t="s">
        <v>573</v>
      </c>
      <c r="C288" s="18" t="s">
        <v>574</v>
      </c>
      <c r="D288" s="18" t="s">
        <v>575</v>
      </c>
      <c r="E288" s="18" t="s">
        <v>576</v>
      </c>
      <c r="F288" s="18">
        <v>1996</v>
      </c>
      <c r="G288" s="19">
        <v>10.075520643655</v>
      </c>
      <c r="H288" s="19">
        <v>77.685365853658539</v>
      </c>
    </row>
    <row r="289" spans="1:8" x14ac:dyDescent="0.2">
      <c r="A289" s="18" t="s">
        <v>249</v>
      </c>
      <c r="B289" s="18" t="s">
        <v>573</v>
      </c>
      <c r="C289" s="18" t="s">
        <v>574</v>
      </c>
      <c r="D289" s="18" t="s">
        <v>575</v>
      </c>
      <c r="E289" s="18" t="s">
        <v>576</v>
      </c>
      <c r="F289" s="18">
        <v>1997</v>
      </c>
      <c r="G289" s="19">
        <v>10.165462752726</v>
      </c>
      <c r="H289" s="19">
        <v>78.136585365853662</v>
      </c>
    </row>
    <row r="290" spans="1:8" x14ac:dyDescent="0.2">
      <c r="A290" s="18" t="s">
        <v>249</v>
      </c>
      <c r="B290" s="18" t="s">
        <v>573</v>
      </c>
      <c r="C290" s="18" t="s">
        <v>574</v>
      </c>
      <c r="D290" s="18" t="s">
        <v>575</v>
      </c>
      <c r="E290" s="18" t="s">
        <v>576</v>
      </c>
      <c r="F290" s="18">
        <v>1998</v>
      </c>
      <c r="G290" s="19">
        <v>10.852078303141999</v>
      </c>
      <c r="H290" s="19">
        <v>77.839024390243921</v>
      </c>
    </row>
    <row r="291" spans="1:8" x14ac:dyDescent="0.2">
      <c r="A291" s="18" t="s">
        <v>249</v>
      </c>
      <c r="B291" s="18" t="s">
        <v>573</v>
      </c>
      <c r="C291" s="18" t="s">
        <v>574</v>
      </c>
      <c r="D291" s="18" t="s">
        <v>575</v>
      </c>
      <c r="E291" s="18" t="s">
        <v>576</v>
      </c>
      <c r="F291" s="18">
        <v>1999</v>
      </c>
      <c r="G291" s="19">
        <v>11.059148187605</v>
      </c>
      <c r="H291" s="19">
        <v>77.987804878048792</v>
      </c>
    </row>
    <row r="292" spans="1:8" x14ac:dyDescent="0.2">
      <c r="A292" s="18" t="s">
        <v>249</v>
      </c>
      <c r="B292" s="18" t="s">
        <v>573</v>
      </c>
      <c r="C292" s="18" t="s">
        <v>574</v>
      </c>
      <c r="D292" s="18" t="s">
        <v>575</v>
      </c>
      <c r="E292" s="18" t="s">
        <v>576</v>
      </c>
      <c r="F292" s="18">
        <v>2000</v>
      </c>
      <c r="G292" s="19">
        <v>10.845623288266999</v>
      </c>
      <c r="H292" s="19">
        <v>77.887804878048797</v>
      </c>
    </row>
    <row r="293" spans="1:8" x14ac:dyDescent="0.2">
      <c r="A293" s="18" t="s">
        <v>249</v>
      </c>
      <c r="B293" s="18" t="s">
        <v>573</v>
      </c>
      <c r="C293" s="18" t="s">
        <v>574</v>
      </c>
      <c r="D293" s="18" t="s">
        <v>575</v>
      </c>
      <c r="E293" s="18" t="s">
        <v>576</v>
      </c>
      <c r="F293" s="18">
        <v>2001</v>
      </c>
      <c r="G293" s="19">
        <v>11.591393847807</v>
      </c>
      <c r="H293" s="19">
        <v>78.387804878048783</v>
      </c>
    </row>
    <row r="294" spans="1:8" x14ac:dyDescent="0.2">
      <c r="A294" s="18" t="s">
        <v>249</v>
      </c>
      <c r="B294" s="18" t="s">
        <v>573</v>
      </c>
      <c r="C294" s="18" t="s">
        <v>574</v>
      </c>
      <c r="D294" s="18" t="s">
        <v>575</v>
      </c>
      <c r="E294" s="18" t="s">
        <v>576</v>
      </c>
      <c r="F294" s="18">
        <v>2002</v>
      </c>
      <c r="G294" s="19">
        <v>11.329454684193999</v>
      </c>
      <c r="H294" s="19">
        <v>78.641463414634146</v>
      </c>
    </row>
    <row r="295" spans="1:8" x14ac:dyDescent="0.2">
      <c r="A295" s="18" t="s">
        <v>249</v>
      </c>
      <c r="B295" s="18" t="s">
        <v>573</v>
      </c>
      <c r="C295" s="18" t="s">
        <v>574</v>
      </c>
      <c r="D295" s="18" t="s">
        <v>575</v>
      </c>
      <c r="E295" s="18" t="s">
        <v>576</v>
      </c>
      <c r="F295" s="18">
        <v>2003</v>
      </c>
      <c r="G295" s="19">
        <v>11.077347000499</v>
      </c>
      <c r="H295" s="19">
        <v>78.841463414634148</v>
      </c>
    </row>
    <row r="296" spans="1:8" x14ac:dyDescent="0.2">
      <c r="A296" s="18" t="s">
        <v>249</v>
      </c>
      <c r="B296" s="18" t="s">
        <v>573</v>
      </c>
      <c r="C296" s="18" t="s">
        <v>574</v>
      </c>
      <c r="D296" s="18" t="s">
        <v>575</v>
      </c>
      <c r="E296" s="18" t="s">
        <v>576</v>
      </c>
      <c r="F296" s="18">
        <v>2004</v>
      </c>
      <c r="G296" s="19">
        <v>11.218029953268999</v>
      </c>
      <c r="H296" s="19">
        <v>79.039024390243895</v>
      </c>
    </row>
    <row r="297" spans="1:8" x14ac:dyDescent="0.2">
      <c r="A297" s="18" t="s">
        <v>249</v>
      </c>
      <c r="B297" s="18" t="s">
        <v>573</v>
      </c>
      <c r="C297" s="18" t="s">
        <v>574</v>
      </c>
      <c r="D297" s="18" t="s">
        <v>575</v>
      </c>
      <c r="E297" s="18" t="s">
        <v>576</v>
      </c>
      <c r="F297" s="18">
        <v>2005</v>
      </c>
      <c r="G297" s="19">
        <v>11.812346164380999</v>
      </c>
      <c r="H297" s="19">
        <v>79.239024390243912</v>
      </c>
    </row>
    <row r="298" spans="1:8" x14ac:dyDescent="0.2">
      <c r="A298" s="18" t="s">
        <v>249</v>
      </c>
      <c r="B298" s="18" t="s">
        <v>573</v>
      </c>
      <c r="C298" s="18" t="s">
        <v>574</v>
      </c>
      <c r="D298" s="18" t="s">
        <v>575</v>
      </c>
      <c r="E298" s="18" t="s">
        <v>576</v>
      </c>
      <c r="F298" s="18">
        <v>2006</v>
      </c>
      <c r="G298" s="19">
        <v>11.835726464434</v>
      </c>
      <c r="H298" s="19">
        <v>79.439024390243915</v>
      </c>
    </row>
    <row r="299" spans="1:8" x14ac:dyDescent="0.2">
      <c r="A299" s="18" t="s">
        <v>249</v>
      </c>
      <c r="B299" s="18" t="s">
        <v>573</v>
      </c>
      <c r="C299" s="18" t="s">
        <v>574</v>
      </c>
      <c r="D299" s="18" t="s">
        <v>575</v>
      </c>
      <c r="E299" s="18" t="s">
        <v>576</v>
      </c>
      <c r="F299" s="18">
        <v>2007</v>
      </c>
      <c r="G299" s="19">
        <v>12.037590690603</v>
      </c>
      <c r="H299" s="19">
        <v>79.439024390243915</v>
      </c>
    </row>
    <row r="300" spans="1:8" x14ac:dyDescent="0.2">
      <c r="A300" s="18" t="s">
        <v>249</v>
      </c>
      <c r="B300" s="18" t="s">
        <v>573</v>
      </c>
      <c r="C300" s="18" t="s">
        <v>574</v>
      </c>
      <c r="D300" s="18" t="s">
        <v>575</v>
      </c>
      <c r="E300" s="18" t="s">
        <v>576</v>
      </c>
      <c r="F300" s="18">
        <v>2008</v>
      </c>
      <c r="G300" s="19">
        <v>12.406343466025</v>
      </c>
      <c r="H300" s="19">
        <v>79.939024390243915</v>
      </c>
    </row>
    <row r="301" spans="1:8" x14ac:dyDescent="0.2">
      <c r="A301" s="18" t="s">
        <v>249</v>
      </c>
      <c r="B301" s="18" t="s">
        <v>573</v>
      </c>
      <c r="C301" s="18" t="s">
        <v>574</v>
      </c>
      <c r="D301" s="18" t="s">
        <v>575</v>
      </c>
      <c r="E301" s="18" t="s">
        <v>576</v>
      </c>
      <c r="F301" s="18">
        <v>2009</v>
      </c>
      <c r="G301" s="19">
        <v>13.07867316562</v>
      </c>
      <c r="H301" s="19">
        <v>80.18780487804878</v>
      </c>
    </row>
    <row r="302" spans="1:8" x14ac:dyDescent="0.2">
      <c r="A302" s="18" t="s">
        <v>249</v>
      </c>
      <c r="B302" s="18" t="s">
        <v>573</v>
      </c>
      <c r="C302" s="18" t="s">
        <v>574</v>
      </c>
      <c r="D302" s="18" t="s">
        <v>575</v>
      </c>
      <c r="E302" s="18" t="s">
        <v>576</v>
      </c>
      <c r="F302" s="18">
        <v>2010</v>
      </c>
      <c r="G302" s="19">
        <v>13.580959220677</v>
      </c>
      <c r="H302" s="19">
        <v>80.387804878048797</v>
      </c>
    </row>
    <row r="303" spans="1:8" x14ac:dyDescent="0.2">
      <c r="A303" s="18" t="s">
        <v>249</v>
      </c>
      <c r="B303" s="18" t="s">
        <v>573</v>
      </c>
      <c r="C303" s="18" t="s">
        <v>574</v>
      </c>
      <c r="D303" s="18" t="s">
        <v>575</v>
      </c>
      <c r="E303" s="18" t="s">
        <v>576</v>
      </c>
      <c r="F303" s="18">
        <v>2011</v>
      </c>
      <c r="G303" s="19">
        <v>14.547471206618001</v>
      </c>
      <c r="H303" s="19">
        <v>80.731707317073173</v>
      </c>
    </row>
    <row r="304" spans="1:8" x14ac:dyDescent="0.2">
      <c r="A304" s="18" t="s">
        <v>273</v>
      </c>
      <c r="B304" s="18" t="s">
        <v>573</v>
      </c>
      <c r="C304" s="18" t="s">
        <v>574</v>
      </c>
      <c r="D304" s="18" t="s">
        <v>575</v>
      </c>
      <c r="E304" s="18" t="s">
        <v>576</v>
      </c>
      <c r="F304" s="18">
        <v>1999</v>
      </c>
      <c r="G304" s="19">
        <v>7.7964899385894997</v>
      </c>
      <c r="H304" s="19">
        <v>70.677073170731703</v>
      </c>
    </row>
    <row r="305" spans="1:8" x14ac:dyDescent="0.2">
      <c r="A305" s="18" t="s">
        <v>273</v>
      </c>
      <c r="B305" s="18" t="s">
        <v>573</v>
      </c>
      <c r="C305" s="18" t="s">
        <v>574</v>
      </c>
      <c r="D305" s="18" t="s">
        <v>575</v>
      </c>
      <c r="E305" s="18" t="s">
        <v>576</v>
      </c>
      <c r="F305" s="18">
        <v>2000</v>
      </c>
      <c r="G305" s="19">
        <v>7.5786189399427002</v>
      </c>
      <c r="H305" s="19">
        <v>71.246341463414637</v>
      </c>
    </row>
    <row r="306" spans="1:8" x14ac:dyDescent="0.2">
      <c r="A306" s="18" t="s">
        <v>273</v>
      </c>
      <c r="B306" s="18" t="s">
        <v>573</v>
      </c>
      <c r="C306" s="18" t="s">
        <v>574</v>
      </c>
      <c r="D306" s="18" t="s">
        <v>575</v>
      </c>
      <c r="E306" s="18" t="s">
        <v>576</v>
      </c>
      <c r="F306" s="18">
        <v>2001</v>
      </c>
      <c r="G306" s="19">
        <v>7.5752712246865004</v>
      </c>
      <c r="H306" s="19">
        <v>72.248780487804893</v>
      </c>
    </row>
    <row r="307" spans="1:8" x14ac:dyDescent="0.2">
      <c r="A307" s="18" t="s">
        <v>273</v>
      </c>
      <c r="B307" s="18" t="s">
        <v>573</v>
      </c>
      <c r="C307" s="18" t="s">
        <v>574</v>
      </c>
      <c r="D307" s="18" t="s">
        <v>575</v>
      </c>
      <c r="E307" s="18" t="s">
        <v>576</v>
      </c>
      <c r="F307" s="18">
        <v>2002</v>
      </c>
      <c r="G307" s="19">
        <v>8.0868501029125994</v>
      </c>
      <c r="H307" s="19">
        <v>72.348780487804888</v>
      </c>
    </row>
    <row r="308" spans="1:8" x14ac:dyDescent="0.2">
      <c r="A308" s="18" t="s">
        <v>273</v>
      </c>
      <c r="B308" s="18" t="s">
        <v>573</v>
      </c>
      <c r="C308" s="18" t="s">
        <v>574</v>
      </c>
      <c r="D308" s="18" t="s">
        <v>575</v>
      </c>
      <c r="E308" s="18" t="s">
        <v>576</v>
      </c>
      <c r="F308" s="18">
        <v>2003</v>
      </c>
      <c r="G308" s="19">
        <v>8.0094069875892</v>
      </c>
      <c r="H308" s="19">
        <v>72.3</v>
      </c>
    </row>
    <row r="309" spans="1:8" x14ac:dyDescent="0.2">
      <c r="A309" s="18" t="s">
        <v>273</v>
      </c>
      <c r="B309" s="18" t="s">
        <v>573</v>
      </c>
      <c r="C309" s="18" t="s">
        <v>574</v>
      </c>
      <c r="D309" s="18" t="s">
        <v>575</v>
      </c>
      <c r="E309" s="18" t="s">
        <v>576</v>
      </c>
      <c r="F309" s="18">
        <v>2004</v>
      </c>
      <c r="G309" s="19">
        <v>8.0862179375730001</v>
      </c>
      <c r="H309" s="19">
        <v>72.648780487804885</v>
      </c>
    </row>
    <row r="310" spans="1:8" x14ac:dyDescent="0.2">
      <c r="A310" s="18" t="s">
        <v>273</v>
      </c>
      <c r="B310" s="18" t="s">
        <v>573</v>
      </c>
      <c r="C310" s="18" t="s">
        <v>574</v>
      </c>
      <c r="D310" s="18" t="s">
        <v>575</v>
      </c>
      <c r="E310" s="18" t="s">
        <v>576</v>
      </c>
      <c r="F310" s="18">
        <v>2005</v>
      </c>
      <c r="G310" s="19">
        <v>8.5334664615527007</v>
      </c>
      <c r="H310" s="19">
        <v>72.648780487804885</v>
      </c>
    </row>
    <row r="311" spans="1:8" x14ac:dyDescent="0.2">
      <c r="A311" s="18" t="s">
        <v>273</v>
      </c>
      <c r="B311" s="18" t="s">
        <v>573</v>
      </c>
      <c r="C311" s="18" t="s">
        <v>574</v>
      </c>
      <c r="D311" s="18" t="s">
        <v>575</v>
      </c>
      <c r="E311" s="18" t="s">
        <v>576</v>
      </c>
      <c r="F311" s="18">
        <v>2006</v>
      </c>
      <c r="G311" s="19">
        <v>8.7594497334400998</v>
      </c>
      <c r="H311" s="19">
        <v>73.097560975609767</v>
      </c>
    </row>
    <row r="312" spans="1:8" x14ac:dyDescent="0.2">
      <c r="A312" s="18" t="s">
        <v>273</v>
      </c>
      <c r="B312" s="18" t="s">
        <v>573</v>
      </c>
      <c r="C312" s="18" t="s">
        <v>574</v>
      </c>
      <c r="D312" s="18" t="s">
        <v>575</v>
      </c>
      <c r="E312" s="18" t="s">
        <v>576</v>
      </c>
      <c r="F312" s="18">
        <v>2007</v>
      </c>
      <c r="G312" s="19">
        <v>9.2559847677765994</v>
      </c>
      <c r="H312" s="19">
        <v>73.151219512195127</v>
      </c>
    </row>
    <row r="313" spans="1:8" x14ac:dyDescent="0.2">
      <c r="A313" s="18" t="s">
        <v>273</v>
      </c>
      <c r="B313" s="18" t="s">
        <v>573</v>
      </c>
      <c r="C313" s="18" t="s">
        <v>574</v>
      </c>
      <c r="D313" s="18" t="s">
        <v>575</v>
      </c>
      <c r="E313" s="18" t="s">
        <v>576</v>
      </c>
      <c r="F313" s="18">
        <v>2008</v>
      </c>
      <c r="G313" s="19">
        <v>9.6954668332738994</v>
      </c>
      <c r="H313" s="19">
        <v>73.702439024390259</v>
      </c>
    </row>
    <row r="314" spans="1:8" x14ac:dyDescent="0.2">
      <c r="A314" s="18" t="s">
        <v>273</v>
      </c>
      <c r="B314" s="18" t="s">
        <v>573</v>
      </c>
      <c r="C314" s="18" t="s">
        <v>574</v>
      </c>
      <c r="D314" s="18" t="s">
        <v>575</v>
      </c>
      <c r="E314" s="18" t="s">
        <v>576</v>
      </c>
      <c r="F314" s="18">
        <v>2009</v>
      </c>
      <c r="G314" s="19">
        <v>10.769816674003</v>
      </c>
      <c r="H314" s="19">
        <v>73.904878048780489</v>
      </c>
    </row>
    <row r="315" spans="1:8" x14ac:dyDescent="0.2">
      <c r="A315" s="18" t="s">
        <v>273</v>
      </c>
      <c r="B315" s="18" t="s">
        <v>573</v>
      </c>
      <c r="C315" s="18" t="s">
        <v>574</v>
      </c>
      <c r="D315" s="18" t="s">
        <v>575</v>
      </c>
      <c r="E315" s="18" t="s">
        <v>576</v>
      </c>
      <c r="F315" s="18">
        <v>2010</v>
      </c>
      <c r="G315" s="19">
        <v>9.8312505789605993</v>
      </c>
      <c r="H315" s="19">
        <v>74.207317073170742</v>
      </c>
    </row>
    <row r="316" spans="1:8" x14ac:dyDescent="0.2">
      <c r="A316" s="17" t="s">
        <v>273</v>
      </c>
      <c r="B316" s="17" t="s">
        <v>573</v>
      </c>
      <c r="C316" s="17" t="s">
        <v>574</v>
      </c>
      <c r="D316" s="17" t="s">
        <v>575</v>
      </c>
      <c r="E316" s="17" t="s">
        <v>576</v>
      </c>
      <c r="F316" s="17">
        <v>2011</v>
      </c>
      <c r="G316" s="22">
        <v>9.9715349152274992</v>
      </c>
      <c r="H316" s="22">
        <v>74.858536585365869</v>
      </c>
    </row>
    <row r="317" spans="1:8" x14ac:dyDescent="0.2">
      <c r="A317" s="20" t="s">
        <v>289</v>
      </c>
      <c r="B317" s="20" t="s">
        <v>573</v>
      </c>
      <c r="C317" s="20" t="s">
        <v>574</v>
      </c>
      <c r="D317" s="20" t="s">
        <v>575</v>
      </c>
      <c r="E317" s="20" t="s">
        <v>576</v>
      </c>
      <c r="F317" s="20">
        <v>1990</v>
      </c>
      <c r="G317" s="21">
        <v>2.2225046675068998</v>
      </c>
      <c r="H317" s="21">
        <v>78.03634146341463</v>
      </c>
    </row>
    <row r="318" spans="1:8" x14ac:dyDescent="0.2">
      <c r="A318" s="18" t="s">
        <v>289</v>
      </c>
      <c r="B318" s="18" t="s">
        <v>573</v>
      </c>
      <c r="C318" s="18" t="s">
        <v>574</v>
      </c>
      <c r="D318" s="18" t="s">
        <v>575</v>
      </c>
      <c r="E318" s="18" t="s">
        <v>576</v>
      </c>
      <c r="F318" s="18">
        <v>1991</v>
      </c>
      <c r="G318" s="19">
        <v>2.3363073151822999</v>
      </c>
      <c r="H318" s="19">
        <v>77.991951219512202</v>
      </c>
    </row>
    <row r="319" spans="1:8" x14ac:dyDescent="0.2">
      <c r="A319" s="18" t="s">
        <v>289</v>
      </c>
      <c r="B319" s="18" t="s">
        <v>573</v>
      </c>
      <c r="C319" s="18" t="s">
        <v>574</v>
      </c>
      <c r="D319" s="18" t="s">
        <v>575</v>
      </c>
      <c r="E319" s="18" t="s">
        <v>576</v>
      </c>
      <c r="F319" s="18">
        <v>1992</v>
      </c>
      <c r="G319" s="19">
        <v>2.3958601404937001</v>
      </c>
      <c r="H319" s="19">
        <v>78.760243902439029</v>
      </c>
    </row>
    <row r="320" spans="1:8" x14ac:dyDescent="0.2">
      <c r="A320" s="18" t="s">
        <v>289</v>
      </c>
      <c r="B320" s="18" t="s">
        <v>573</v>
      </c>
      <c r="C320" s="18" t="s">
        <v>574</v>
      </c>
      <c r="D320" s="18" t="s">
        <v>575</v>
      </c>
      <c r="E320" s="18" t="s">
        <v>576</v>
      </c>
      <c r="F320" s="18">
        <v>1993</v>
      </c>
      <c r="G320" s="19">
        <v>2.4667592792562001</v>
      </c>
      <c r="H320" s="19">
        <v>78.93463414634148</v>
      </c>
    </row>
    <row r="321" spans="1:8" x14ac:dyDescent="0.2">
      <c r="A321" s="18" t="s">
        <v>289</v>
      </c>
      <c r="B321" s="18" t="s">
        <v>573</v>
      </c>
      <c r="C321" s="18" t="s">
        <v>574</v>
      </c>
      <c r="D321" s="18" t="s">
        <v>575</v>
      </c>
      <c r="E321" s="18" t="s">
        <v>576</v>
      </c>
      <c r="F321" s="18">
        <v>1994</v>
      </c>
      <c r="G321" s="19">
        <v>2.3802929221343998</v>
      </c>
      <c r="H321" s="19">
        <v>79.24707317073171</v>
      </c>
    </row>
    <row r="322" spans="1:8" x14ac:dyDescent="0.2">
      <c r="A322" s="18" t="s">
        <v>289</v>
      </c>
      <c r="B322" s="18" t="s">
        <v>573</v>
      </c>
      <c r="C322" s="18" t="s">
        <v>574</v>
      </c>
      <c r="D322" s="18" t="s">
        <v>575</v>
      </c>
      <c r="E322" s="18" t="s">
        <v>576</v>
      </c>
      <c r="F322" s="18">
        <v>1995</v>
      </c>
      <c r="G322" s="19">
        <v>2.3956131821316999</v>
      </c>
      <c r="H322" s="19">
        <v>77.984390243902439</v>
      </c>
    </row>
    <row r="323" spans="1:8" x14ac:dyDescent="0.2">
      <c r="A323" s="18" t="s">
        <v>289</v>
      </c>
      <c r="B323" s="18" t="s">
        <v>573</v>
      </c>
      <c r="C323" s="18" t="s">
        <v>574</v>
      </c>
      <c r="D323" s="18" t="s">
        <v>575</v>
      </c>
      <c r="E323" s="18" t="s">
        <v>576</v>
      </c>
      <c r="F323" s="18">
        <v>1996</v>
      </c>
      <c r="G323" s="19">
        <v>2.2976847387692998</v>
      </c>
      <c r="H323" s="19">
        <v>78.777804878048798</v>
      </c>
    </row>
    <row r="324" spans="1:8" x14ac:dyDescent="0.2">
      <c r="A324" s="18" t="s">
        <v>289</v>
      </c>
      <c r="B324" s="18" t="s">
        <v>573</v>
      </c>
      <c r="C324" s="18" t="s">
        <v>574</v>
      </c>
      <c r="D324" s="18" t="s">
        <v>575</v>
      </c>
      <c r="E324" s="18" t="s">
        <v>576</v>
      </c>
      <c r="F324" s="18">
        <v>1997</v>
      </c>
      <c r="G324" s="19">
        <v>2.2587296094855001</v>
      </c>
      <c r="H324" s="19">
        <v>78.885365853658527</v>
      </c>
    </row>
    <row r="325" spans="1:8" x14ac:dyDescent="0.2">
      <c r="A325" s="18" t="s">
        <v>289</v>
      </c>
      <c r="B325" s="18" t="s">
        <v>573</v>
      </c>
      <c r="C325" s="18" t="s">
        <v>574</v>
      </c>
      <c r="D325" s="18" t="s">
        <v>575</v>
      </c>
      <c r="E325" s="18" t="s">
        <v>576</v>
      </c>
      <c r="F325" s="18">
        <v>1998</v>
      </c>
      <c r="G325" s="19">
        <v>2.1965249412697001</v>
      </c>
      <c r="H325" s="19">
        <v>79.60243902439025</v>
      </c>
    </row>
    <row r="326" spans="1:8" x14ac:dyDescent="0.2">
      <c r="A326" s="18" t="s">
        <v>289</v>
      </c>
      <c r="B326" s="18" t="s">
        <v>573</v>
      </c>
      <c r="C326" s="18" t="s">
        <v>574</v>
      </c>
      <c r="D326" s="18" t="s">
        <v>575</v>
      </c>
      <c r="E326" s="18" t="s">
        <v>576</v>
      </c>
      <c r="F326" s="18">
        <v>1999</v>
      </c>
      <c r="G326" s="19">
        <v>2.1931880866214</v>
      </c>
      <c r="H326" s="19">
        <v>79.351219512195144</v>
      </c>
    </row>
    <row r="327" spans="1:8" x14ac:dyDescent="0.2">
      <c r="A327" s="18" t="s">
        <v>289</v>
      </c>
      <c r="B327" s="18" t="s">
        <v>573</v>
      </c>
      <c r="C327" s="18" t="s">
        <v>574</v>
      </c>
      <c r="D327" s="18" t="s">
        <v>575</v>
      </c>
      <c r="E327" s="18" t="s">
        <v>576</v>
      </c>
      <c r="F327" s="18">
        <v>2000</v>
      </c>
      <c r="G327" s="19">
        <v>2.1531500699213999</v>
      </c>
      <c r="H327" s="19">
        <v>79.653658536585368</v>
      </c>
    </row>
    <row r="328" spans="1:8" x14ac:dyDescent="0.2">
      <c r="A328" s="18" t="s">
        <v>289</v>
      </c>
      <c r="B328" s="18" t="s">
        <v>573</v>
      </c>
      <c r="C328" s="18" t="s">
        <v>574</v>
      </c>
      <c r="D328" s="18" t="s">
        <v>575</v>
      </c>
      <c r="E328" s="18" t="s">
        <v>576</v>
      </c>
      <c r="F328" s="18">
        <v>2001</v>
      </c>
      <c r="G328" s="19">
        <v>2.055478207538</v>
      </c>
      <c r="H328" s="19">
        <v>80.690243902439036</v>
      </c>
    </row>
    <row r="329" spans="1:8" x14ac:dyDescent="0.2">
      <c r="A329" s="18" t="s">
        <v>289</v>
      </c>
      <c r="B329" s="18" t="s">
        <v>573</v>
      </c>
      <c r="C329" s="18" t="s">
        <v>574</v>
      </c>
      <c r="D329" s="18" t="s">
        <v>575</v>
      </c>
      <c r="E329" s="18" t="s">
        <v>576</v>
      </c>
      <c r="F329" s="18">
        <v>2002</v>
      </c>
      <c r="G329" s="19">
        <v>2.1429327249339001</v>
      </c>
      <c r="H329" s="19">
        <v>80.502439024390256</v>
      </c>
    </row>
    <row r="330" spans="1:8" x14ac:dyDescent="0.2">
      <c r="A330" s="18" t="s">
        <v>289</v>
      </c>
      <c r="B330" s="18" t="s">
        <v>573</v>
      </c>
      <c r="C330" s="18" t="s">
        <v>574</v>
      </c>
      <c r="D330" s="18" t="s">
        <v>575</v>
      </c>
      <c r="E330" s="18" t="s">
        <v>576</v>
      </c>
      <c r="F330" s="18">
        <v>2003</v>
      </c>
      <c r="G330" s="19">
        <v>2.3156480827901</v>
      </c>
      <c r="H330" s="19">
        <v>80.963414634146361</v>
      </c>
    </row>
    <row r="331" spans="1:8" x14ac:dyDescent="0.2">
      <c r="A331" s="18" t="s">
        <v>289</v>
      </c>
      <c r="B331" s="18" t="s">
        <v>573</v>
      </c>
      <c r="C331" s="18" t="s">
        <v>574</v>
      </c>
      <c r="D331" s="18" t="s">
        <v>575</v>
      </c>
      <c r="E331" s="18" t="s">
        <v>576</v>
      </c>
      <c r="F331" s="18">
        <v>2004</v>
      </c>
      <c r="G331" s="19">
        <v>2.1147080047982998</v>
      </c>
      <c r="H331" s="19">
        <v>80.997560975609773</v>
      </c>
    </row>
    <row r="332" spans="1:8" x14ac:dyDescent="0.2">
      <c r="A332" s="18" t="s">
        <v>289</v>
      </c>
      <c r="B332" s="18" t="s">
        <v>573</v>
      </c>
      <c r="C332" s="18" t="s">
        <v>574</v>
      </c>
      <c r="D332" s="18" t="s">
        <v>575</v>
      </c>
      <c r="E332" s="18" t="s">
        <v>576</v>
      </c>
      <c r="F332" s="18">
        <v>2005</v>
      </c>
      <c r="G332" s="19">
        <v>1.9810187839763</v>
      </c>
      <c r="H332" s="19">
        <v>81.502439024390242</v>
      </c>
    </row>
    <row r="333" spans="1:8" x14ac:dyDescent="0.2">
      <c r="A333" s="18" t="s">
        <v>289</v>
      </c>
      <c r="B333" s="18" t="s">
        <v>573</v>
      </c>
      <c r="C333" s="18" t="s">
        <v>574</v>
      </c>
      <c r="D333" s="18" t="s">
        <v>575</v>
      </c>
      <c r="E333" s="18" t="s">
        <v>576</v>
      </c>
      <c r="F333" s="18">
        <v>2006</v>
      </c>
      <c r="G333" s="19">
        <v>1.8184996544308001</v>
      </c>
      <c r="H333" s="19">
        <v>81.158536585365866</v>
      </c>
    </row>
    <row r="334" spans="1:8" x14ac:dyDescent="0.2">
      <c r="A334" s="18" t="s">
        <v>289</v>
      </c>
      <c r="B334" s="18" t="s">
        <v>573</v>
      </c>
      <c r="C334" s="18" t="s">
        <v>574</v>
      </c>
      <c r="D334" s="18" t="s">
        <v>575</v>
      </c>
      <c r="E334" s="18" t="s">
        <v>576</v>
      </c>
      <c r="F334" s="18">
        <v>2007</v>
      </c>
      <c r="G334" s="19">
        <v>1.8962374803007001</v>
      </c>
      <c r="H334" s="19">
        <v>81.45365853658538</v>
      </c>
    </row>
    <row r="335" spans="1:8" x14ac:dyDescent="0.2">
      <c r="A335" s="18" t="s">
        <v>289</v>
      </c>
      <c r="B335" s="18" t="s">
        <v>573</v>
      </c>
      <c r="C335" s="18" t="s">
        <v>574</v>
      </c>
      <c r="D335" s="18" t="s">
        <v>575</v>
      </c>
      <c r="E335" s="18" t="s">
        <v>576</v>
      </c>
      <c r="F335" s="18">
        <v>2008</v>
      </c>
      <c r="G335" s="19">
        <v>1.8304403828661</v>
      </c>
      <c r="H335" s="19">
        <v>81.609756097560989</v>
      </c>
    </row>
    <row r="336" spans="1:8" x14ac:dyDescent="0.2">
      <c r="A336" s="18" t="s">
        <v>289</v>
      </c>
      <c r="B336" s="18" t="s">
        <v>573</v>
      </c>
      <c r="C336" s="18" t="s">
        <v>574</v>
      </c>
      <c r="D336" s="18" t="s">
        <v>575</v>
      </c>
      <c r="E336" s="18" t="s">
        <v>576</v>
      </c>
      <c r="F336" s="18">
        <v>2009</v>
      </c>
      <c r="G336" s="19">
        <v>1.7479224679726</v>
      </c>
      <c r="H336" s="19">
        <v>81.751219512195135</v>
      </c>
    </row>
    <row r="337" spans="1:8" x14ac:dyDescent="0.2">
      <c r="A337" s="18" t="s">
        <v>289</v>
      </c>
      <c r="B337" s="18" t="s">
        <v>573</v>
      </c>
      <c r="C337" s="18" t="s">
        <v>574</v>
      </c>
      <c r="D337" s="18" t="s">
        <v>575</v>
      </c>
      <c r="E337" s="18" t="s">
        <v>576</v>
      </c>
      <c r="F337" s="18">
        <v>2010</v>
      </c>
      <c r="G337" s="19">
        <v>1.6695169000356</v>
      </c>
      <c r="H337" s="19">
        <v>81.89756097560975</v>
      </c>
    </row>
    <row r="338" spans="1:8" x14ac:dyDescent="0.2">
      <c r="A338" s="18" t="s">
        <v>289</v>
      </c>
      <c r="B338" s="18" t="s">
        <v>573</v>
      </c>
      <c r="C338" s="18" t="s">
        <v>574</v>
      </c>
      <c r="D338" s="18" t="s">
        <v>575</v>
      </c>
      <c r="E338" s="18" t="s">
        <v>576</v>
      </c>
      <c r="F338" s="18">
        <v>2011</v>
      </c>
      <c r="G338" s="19">
        <v>2.1362502430708998</v>
      </c>
      <c r="H338" s="19">
        <v>82.358536585365869</v>
      </c>
    </row>
    <row r="339" spans="1:8" x14ac:dyDescent="0.2">
      <c r="A339" s="18" t="s">
        <v>283</v>
      </c>
      <c r="B339" s="18" t="s">
        <v>573</v>
      </c>
      <c r="C339" s="18" t="s">
        <v>574</v>
      </c>
      <c r="D339" s="18" t="s">
        <v>575</v>
      </c>
      <c r="E339" s="18" t="s">
        <v>576</v>
      </c>
      <c r="F339" s="18">
        <v>1980</v>
      </c>
      <c r="G339" s="19">
        <v>5.1159528936746002</v>
      </c>
      <c r="H339" s="19">
        <v>72.549365853658543</v>
      </c>
    </row>
    <row r="340" spans="1:8" x14ac:dyDescent="0.2">
      <c r="A340" s="18" t="s">
        <v>283</v>
      </c>
      <c r="B340" s="18" t="s">
        <v>573</v>
      </c>
      <c r="C340" s="18" t="s">
        <v>574</v>
      </c>
      <c r="D340" s="18" t="s">
        <v>575</v>
      </c>
      <c r="E340" s="18" t="s">
        <v>576</v>
      </c>
      <c r="F340" s="18">
        <v>1981</v>
      </c>
      <c r="G340" s="19">
        <v>5.3070072049218</v>
      </c>
      <c r="H340" s="19">
        <v>72.77778048780489</v>
      </c>
    </row>
    <row r="341" spans="1:8" x14ac:dyDescent="0.2">
      <c r="A341" s="18" t="s">
        <v>283</v>
      </c>
      <c r="B341" s="18" t="s">
        <v>573</v>
      </c>
      <c r="C341" s="18" t="s">
        <v>574</v>
      </c>
      <c r="D341" s="18" t="s">
        <v>575</v>
      </c>
      <c r="E341" s="18" t="s">
        <v>576</v>
      </c>
      <c r="F341" s="18">
        <v>1982</v>
      </c>
      <c r="G341" s="19">
        <v>5.6975110396010002</v>
      </c>
      <c r="H341" s="19">
        <v>73.003780487804875</v>
      </c>
    </row>
    <row r="342" spans="1:8" x14ac:dyDescent="0.2">
      <c r="A342" s="18" t="s">
        <v>283</v>
      </c>
      <c r="B342" s="18" t="s">
        <v>573</v>
      </c>
      <c r="C342" s="18" t="s">
        <v>574</v>
      </c>
      <c r="D342" s="18" t="s">
        <v>575</v>
      </c>
      <c r="E342" s="18" t="s">
        <v>576</v>
      </c>
      <c r="F342" s="18">
        <v>1983</v>
      </c>
      <c r="G342" s="19">
        <v>5.7829059686360997</v>
      </c>
      <c r="H342" s="19">
        <v>73.222390243902453</v>
      </c>
    </row>
    <row r="343" spans="1:8" x14ac:dyDescent="0.2">
      <c r="A343" s="18" t="s">
        <v>283</v>
      </c>
      <c r="B343" s="18" t="s">
        <v>573</v>
      </c>
      <c r="C343" s="18" t="s">
        <v>574</v>
      </c>
      <c r="D343" s="18" t="s">
        <v>575</v>
      </c>
      <c r="E343" s="18" t="s">
        <v>576</v>
      </c>
      <c r="F343" s="18">
        <v>1984</v>
      </c>
      <c r="G343" s="19">
        <v>5.6370661910340996</v>
      </c>
      <c r="H343" s="19">
        <v>73.434585365853664</v>
      </c>
    </row>
    <row r="344" spans="1:8" x14ac:dyDescent="0.2">
      <c r="A344" s="18" t="s">
        <v>283</v>
      </c>
      <c r="B344" s="18" t="s">
        <v>573</v>
      </c>
      <c r="C344" s="18" t="s">
        <v>574</v>
      </c>
      <c r="D344" s="18" t="s">
        <v>575</v>
      </c>
      <c r="E344" s="18" t="s">
        <v>576</v>
      </c>
      <c r="F344" s="18">
        <v>1985</v>
      </c>
      <c r="G344" s="19">
        <v>5.5072187226732003</v>
      </c>
      <c r="H344" s="19">
        <v>73.640902439024387</v>
      </c>
    </row>
    <row r="345" spans="1:8" x14ac:dyDescent="0.2">
      <c r="A345" s="18" t="s">
        <v>283</v>
      </c>
      <c r="B345" s="18" t="s">
        <v>573</v>
      </c>
      <c r="C345" s="18" t="s">
        <v>574</v>
      </c>
      <c r="D345" s="18" t="s">
        <v>575</v>
      </c>
      <c r="E345" s="18" t="s">
        <v>576</v>
      </c>
      <c r="F345" s="18">
        <v>1986</v>
      </c>
      <c r="G345" s="19">
        <v>5.5400352072464001</v>
      </c>
      <c r="H345" s="19">
        <v>73.848804878048782</v>
      </c>
    </row>
    <row r="346" spans="1:8" x14ac:dyDescent="0.2">
      <c r="A346" s="18" t="s">
        <v>283</v>
      </c>
      <c r="B346" s="18" t="s">
        <v>573</v>
      </c>
      <c r="C346" s="18" t="s">
        <v>574</v>
      </c>
      <c r="D346" s="18" t="s">
        <v>575</v>
      </c>
      <c r="E346" s="18" t="s">
        <v>576</v>
      </c>
      <c r="F346" s="18">
        <v>1987</v>
      </c>
      <c r="G346" s="19">
        <v>5.4709862966931002</v>
      </c>
      <c r="H346" s="19">
        <v>74.063317073170722</v>
      </c>
    </row>
    <row r="347" spans="1:8" x14ac:dyDescent="0.2">
      <c r="A347" s="18" t="s">
        <v>283</v>
      </c>
      <c r="B347" s="18" t="s">
        <v>573</v>
      </c>
      <c r="C347" s="18" t="s">
        <v>574</v>
      </c>
      <c r="D347" s="18" t="s">
        <v>575</v>
      </c>
      <c r="E347" s="18" t="s">
        <v>576</v>
      </c>
      <c r="F347" s="18">
        <v>1988</v>
      </c>
      <c r="G347" s="19">
        <v>5.2400242603258</v>
      </c>
      <c r="H347" s="19">
        <v>74.286439024390262</v>
      </c>
    </row>
    <row r="348" spans="1:8" x14ac:dyDescent="0.2">
      <c r="A348" s="18" t="s">
        <v>283</v>
      </c>
      <c r="B348" s="18" t="s">
        <v>573</v>
      </c>
      <c r="C348" s="18" t="s">
        <v>574</v>
      </c>
      <c r="D348" s="18" t="s">
        <v>575</v>
      </c>
      <c r="E348" s="18" t="s">
        <v>576</v>
      </c>
      <c r="F348" s="18">
        <v>1989</v>
      </c>
      <c r="G348" s="19">
        <v>4.8776141774857997</v>
      </c>
      <c r="H348" s="19">
        <v>74.515609756097575</v>
      </c>
    </row>
    <row r="349" spans="1:8" x14ac:dyDescent="0.2">
      <c r="A349" s="18" t="s">
        <v>283</v>
      </c>
      <c r="B349" s="18" t="s">
        <v>573</v>
      </c>
      <c r="C349" s="18" t="s">
        <v>574</v>
      </c>
      <c r="D349" s="18" t="s">
        <v>575</v>
      </c>
      <c r="E349" s="18" t="s">
        <v>576</v>
      </c>
      <c r="F349" s="18">
        <v>1990</v>
      </c>
      <c r="G349" s="19">
        <v>4.8444086000400999</v>
      </c>
      <c r="H349" s="19">
        <v>74.741317073170748</v>
      </c>
    </row>
    <row r="350" spans="1:8" x14ac:dyDescent="0.2">
      <c r="A350" s="18" t="s">
        <v>283</v>
      </c>
      <c r="B350" s="18" t="s">
        <v>573</v>
      </c>
      <c r="C350" s="18" t="s">
        <v>574</v>
      </c>
      <c r="D350" s="18" t="s">
        <v>575</v>
      </c>
      <c r="E350" s="18" t="s">
        <v>576</v>
      </c>
      <c r="F350" s="18">
        <v>1991</v>
      </c>
      <c r="G350" s="19">
        <v>4.9926211620267003</v>
      </c>
      <c r="H350" s="19">
        <v>74.950536585365853</v>
      </c>
    </row>
    <row r="351" spans="1:8" x14ac:dyDescent="0.2">
      <c r="A351" s="17" t="s">
        <v>283</v>
      </c>
      <c r="B351" s="17" t="s">
        <v>573</v>
      </c>
      <c r="C351" s="17" t="s">
        <v>574</v>
      </c>
      <c r="D351" s="17" t="s">
        <v>575</v>
      </c>
      <c r="E351" s="17" t="s">
        <v>576</v>
      </c>
      <c r="F351" s="17">
        <v>1992</v>
      </c>
      <c r="G351" s="22">
        <v>4.9934723974624999</v>
      </c>
      <c r="H351" s="22">
        <v>75.136243902439034</v>
      </c>
    </row>
    <row r="352" spans="1:8" x14ac:dyDescent="0.2">
      <c r="A352" s="18" t="s">
        <v>283</v>
      </c>
      <c r="B352" s="18" t="s">
        <v>573</v>
      </c>
      <c r="C352" s="18" t="s">
        <v>574</v>
      </c>
      <c r="D352" s="18" t="s">
        <v>575</v>
      </c>
      <c r="E352" s="18" t="s">
        <v>576</v>
      </c>
      <c r="F352" s="18">
        <v>1993</v>
      </c>
      <c r="G352" s="19">
        <v>4.8940454083825999</v>
      </c>
      <c r="H352" s="19">
        <v>75.296439024390267</v>
      </c>
    </row>
    <row r="353" spans="1:8" x14ac:dyDescent="0.2">
      <c r="A353" s="18" t="s">
        <v>283</v>
      </c>
      <c r="B353" s="18" t="s">
        <v>573</v>
      </c>
      <c r="C353" s="18" t="s">
        <v>574</v>
      </c>
      <c r="D353" s="18" t="s">
        <v>575</v>
      </c>
      <c r="E353" s="18" t="s">
        <v>576</v>
      </c>
      <c r="F353" s="18">
        <v>1994</v>
      </c>
      <c r="G353" s="19">
        <v>4.7161303142154001</v>
      </c>
      <c r="H353" s="19">
        <v>75.43763414634148</v>
      </c>
    </row>
    <row r="354" spans="1:8" x14ac:dyDescent="0.2">
      <c r="A354" s="18" t="s">
        <v>283</v>
      </c>
      <c r="B354" s="18" t="s">
        <v>573</v>
      </c>
      <c r="C354" s="18" t="s">
        <v>574</v>
      </c>
      <c r="D354" s="18" t="s">
        <v>575</v>
      </c>
      <c r="E354" s="18" t="s">
        <v>576</v>
      </c>
      <c r="F354" s="18">
        <v>1995</v>
      </c>
      <c r="G354" s="19">
        <v>4.3379567623654003</v>
      </c>
      <c r="H354" s="19">
        <v>75.57134146341464</v>
      </c>
    </row>
    <row r="355" spans="1:8" x14ac:dyDescent="0.2">
      <c r="A355" s="18" t="s">
        <v>283</v>
      </c>
      <c r="B355" s="18" t="s">
        <v>573</v>
      </c>
      <c r="C355" s="18" t="s">
        <v>574</v>
      </c>
      <c r="D355" s="18" t="s">
        <v>575</v>
      </c>
      <c r="E355" s="18" t="s">
        <v>576</v>
      </c>
      <c r="F355" s="18">
        <v>1996</v>
      </c>
      <c r="G355" s="19">
        <v>4.0186617706748997</v>
      </c>
      <c r="H355" s="19">
        <v>75.831707317073167</v>
      </c>
    </row>
    <row r="356" spans="1:8" x14ac:dyDescent="0.2">
      <c r="A356" s="18" t="s">
        <v>283</v>
      </c>
      <c r="B356" s="18" t="s">
        <v>573</v>
      </c>
      <c r="C356" s="18" t="s">
        <v>574</v>
      </c>
      <c r="D356" s="18" t="s">
        <v>575</v>
      </c>
      <c r="E356" s="18" t="s">
        <v>576</v>
      </c>
      <c r="F356" s="18">
        <v>1997</v>
      </c>
      <c r="G356" s="19">
        <v>3.6973650503428002</v>
      </c>
      <c r="H356" s="19">
        <v>75.98536585365855</v>
      </c>
    </row>
    <row r="357" spans="1:8" x14ac:dyDescent="0.2">
      <c r="A357" s="18" t="s">
        <v>283</v>
      </c>
      <c r="B357" s="18" t="s">
        <v>573</v>
      </c>
      <c r="C357" s="18" t="s">
        <v>574</v>
      </c>
      <c r="D357" s="18" t="s">
        <v>575</v>
      </c>
      <c r="E357" s="18" t="s">
        <v>576</v>
      </c>
      <c r="F357" s="18">
        <v>1998</v>
      </c>
      <c r="G357" s="19">
        <v>3.4786892498822</v>
      </c>
      <c r="H357" s="19">
        <v>76.180487804878069</v>
      </c>
    </row>
    <row r="358" spans="1:8" x14ac:dyDescent="0.2">
      <c r="A358" s="18" t="s">
        <v>283</v>
      </c>
      <c r="B358" s="18" t="s">
        <v>573</v>
      </c>
      <c r="C358" s="18" t="s">
        <v>574</v>
      </c>
      <c r="D358" s="18" t="s">
        <v>575</v>
      </c>
      <c r="E358" s="18" t="s">
        <v>576</v>
      </c>
      <c r="F358" s="18">
        <v>1999</v>
      </c>
      <c r="G358" s="19">
        <v>3.2276267804650001</v>
      </c>
      <c r="H358" s="19">
        <v>76.082926829268317</v>
      </c>
    </row>
    <row r="359" spans="1:8" x14ac:dyDescent="0.2">
      <c r="A359" s="18" t="s">
        <v>283</v>
      </c>
      <c r="B359" s="18" t="s">
        <v>573</v>
      </c>
      <c r="C359" s="18" t="s">
        <v>574</v>
      </c>
      <c r="D359" s="18" t="s">
        <v>575</v>
      </c>
      <c r="E359" s="18" t="s">
        <v>576</v>
      </c>
      <c r="F359" s="18">
        <v>2000</v>
      </c>
      <c r="G359" s="19">
        <v>3.0747479113159999</v>
      </c>
      <c r="H359" s="19">
        <v>76.536585365853668</v>
      </c>
    </row>
    <row r="360" spans="1:8" x14ac:dyDescent="0.2">
      <c r="A360" s="18" t="s">
        <v>283</v>
      </c>
      <c r="B360" s="18" t="s">
        <v>573</v>
      </c>
      <c r="C360" s="18" t="s">
        <v>574</v>
      </c>
      <c r="D360" s="18" t="s">
        <v>575</v>
      </c>
      <c r="E360" s="18" t="s">
        <v>576</v>
      </c>
      <c r="F360" s="18">
        <v>2001</v>
      </c>
      <c r="G360" s="19">
        <v>3.1610590406539001</v>
      </c>
      <c r="H360" s="19">
        <v>77.134146341463421</v>
      </c>
    </row>
    <row r="361" spans="1:8" x14ac:dyDescent="0.2">
      <c r="A361" s="18" t="s">
        <v>283</v>
      </c>
      <c r="B361" s="18" t="s">
        <v>573</v>
      </c>
      <c r="C361" s="18" t="s">
        <v>574</v>
      </c>
      <c r="D361" s="18" t="s">
        <v>575</v>
      </c>
      <c r="E361" s="18" t="s">
        <v>576</v>
      </c>
      <c r="F361" s="18">
        <v>2002</v>
      </c>
      <c r="G361" s="19">
        <v>3.2307349241204002</v>
      </c>
      <c r="H361" s="19">
        <v>77.634146341463421</v>
      </c>
    </row>
    <row r="362" spans="1:8" x14ac:dyDescent="0.2">
      <c r="A362" s="18" t="s">
        <v>283</v>
      </c>
      <c r="B362" s="18" t="s">
        <v>573</v>
      </c>
      <c r="C362" s="18" t="s">
        <v>574</v>
      </c>
      <c r="D362" s="18" t="s">
        <v>575</v>
      </c>
      <c r="E362" s="18" t="s">
        <v>576</v>
      </c>
      <c r="F362" s="18">
        <v>2003</v>
      </c>
      <c r="G362" s="19">
        <v>3.2552052307191</v>
      </c>
      <c r="H362" s="19">
        <v>78.139024390243904</v>
      </c>
    </row>
    <row r="363" spans="1:8" x14ac:dyDescent="0.2">
      <c r="A363" s="18" t="s">
        <v>283</v>
      </c>
      <c r="B363" s="18" t="s">
        <v>573</v>
      </c>
      <c r="C363" s="18" t="s">
        <v>574</v>
      </c>
      <c r="D363" s="18" t="s">
        <v>575</v>
      </c>
      <c r="E363" s="18" t="s">
        <v>576</v>
      </c>
      <c r="F363" s="18">
        <v>2004</v>
      </c>
      <c r="G363" s="19">
        <v>3.3629137240141</v>
      </c>
      <c r="H363" s="19">
        <v>78.53902439024391</v>
      </c>
    </row>
    <row r="364" spans="1:8" x14ac:dyDescent="0.2">
      <c r="A364" s="18" t="s">
        <v>283</v>
      </c>
      <c r="B364" s="18" t="s">
        <v>573</v>
      </c>
      <c r="C364" s="18" t="s">
        <v>574</v>
      </c>
      <c r="D364" s="18" t="s">
        <v>575</v>
      </c>
      <c r="E364" s="18" t="s">
        <v>576</v>
      </c>
      <c r="F364" s="18">
        <v>2005</v>
      </c>
      <c r="G364" s="19">
        <v>3.3698024543585001</v>
      </c>
      <c r="H364" s="19">
        <v>78.943902439024399</v>
      </c>
    </row>
    <row r="365" spans="1:8" x14ac:dyDescent="0.2">
      <c r="A365" s="18" t="s">
        <v>283</v>
      </c>
      <c r="B365" s="18" t="s">
        <v>573</v>
      </c>
      <c r="C365" s="18" t="s">
        <v>574</v>
      </c>
      <c r="D365" s="18" t="s">
        <v>575</v>
      </c>
      <c r="E365" s="18" t="s">
        <v>576</v>
      </c>
      <c r="F365" s="18">
        <v>2006</v>
      </c>
      <c r="G365" s="19">
        <v>3.4063311219099002</v>
      </c>
      <c r="H365" s="19">
        <v>79.241463414634154</v>
      </c>
    </row>
    <row r="366" spans="1:8" x14ac:dyDescent="0.2">
      <c r="A366" s="18" t="s">
        <v>283</v>
      </c>
      <c r="B366" s="18" t="s">
        <v>573</v>
      </c>
      <c r="C366" s="18" t="s">
        <v>574</v>
      </c>
      <c r="D366" s="18" t="s">
        <v>575</v>
      </c>
      <c r="E366" s="18" t="s">
        <v>576</v>
      </c>
      <c r="F366" s="18">
        <v>2007</v>
      </c>
      <c r="G366" s="19">
        <v>3.5715029588378999</v>
      </c>
      <c r="H366" s="19">
        <v>79.641463414634146</v>
      </c>
    </row>
    <row r="367" spans="1:8" x14ac:dyDescent="0.2">
      <c r="A367" s="18" t="s">
        <v>283</v>
      </c>
      <c r="B367" s="18" t="s">
        <v>573</v>
      </c>
      <c r="C367" s="18" t="s">
        <v>574</v>
      </c>
      <c r="D367" s="18" t="s">
        <v>575</v>
      </c>
      <c r="E367" s="18" t="s">
        <v>576</v>
      </c>
      <c r="F367" s="18">
        <v>2008</v>
      </c>
      <c r="G367" s="19">
        <v>4.1391292279091996</v>
      </c>
      <c r="H367" s="19">
        <v>80.095121951219525</v>
      </c>
    </row>
    <row r="368" spans="1:8" x14ac:dyDescent="0.2">
      <c r="A368" s="18" t="s">
        <v>283</v>
      </c>
      <c r="B368" s="18" t="s">
        <v>573</v>
      </c>
      <c r="C368" s="18" t="s">
        <v>574</v>
      </c>
      <c r="D368" s="18" t="s">
        <v>575</v>
      </c>
      <c r="E368" s="18" t="s">
        <v>576</v>
      </c>
      <c r="F368" s="18">
        <v>2009</v>
      </c>
      <c r="G368" s="19">
        <v>5.0475577588101999</v>
      </c>
      <c r="H368" s="19">
        <v>80.190243902439022</v>
      </c>
    </row>
    <row r="369" spans="1:8" x14ac:dyDescent="0.2">
      <c r="A369" s="18" t="s">
        <v>283</v>
      </c>
      <c r="B369" s="18" t="s">
        <v>573</v>
      </c>
      <c r="C369" s="18" t="s">
        <v>574</v>
      </c>
      <c r="D369" s="18" t="s">
        <v>575</v>
      </c>
      <c r="E369" s="18" t="s">
        <v>576</v>
      </c>
      <c r="F369" s="18">
        <v>2010</v>
      </c>
      <c r="G369" s="19">
        <v>5.1836765205391</v>
      </c>
      <c r="H369" s="19">
        <v>80.743902439024382</v>
      </c>
    </row>
    <row r="370" spans="1:8" x14ac:dyDescent="0.2">
      <c r="A370" s="18" t="s">
        <v>283</v>
      </c>
      <c r="B370" s="18" t="s">
        <v>573</v>
      </c>
      <c r="C370" s="18" t="s">
        <v>574</v>
      </c>
      <c r="D370" s="18" t="s">
        <v>575</v>
      </c>
      <c r="E370" s="18" t="s">
        <v>576</v>
      </c>
      <c r="F370" s="18">
        <v>2011</v>
      </c>
      <c r="G370" s="19">
        <v>5.2540636368886</v>
      </c>
      <c r="H370" s="19">
        <v>80.746341463414637</v>
      </c>
    </row>
    <row r="371" spans="1:8" x14ac:dyDescent="0.2">
      <c r="A371" s="18" t="s">
        <v>293</v>
      </c>
      <c r="B371" s="18" t="s">
        <v>573</v>
      </c>
      <c r="C371" s="18" t="s">
        <v>574</v>
      </c>
      <c r="D371" s="18" t="s">
        <v>575</v>
      </c>
      <c r="E371" s="18" t="s">
        <v>576</v>
      </c>
      <c r="F371" s="18">
        <v>1980</v>
      </c>
      <c r="G371" s="19">
        <v>8.8599889973183998</v>
      </c>
      <c r="H371" s="19">
        <v>73.943170731707326</v>
      </c>
    </row>
    <row r="372" spans="1:8" x14ac:dyDescent="0.2">
      <c r="A372" s="18" t="s">
        <v>293</v>
      </c>
      <c r="B372" s="18" t="s">
        <v>573</v>
      </c>
      <c r="C372" s="18" t="s">
        <v>574</v>
      </c>
      <c r="D372" s="18" t="s">
        <v>575</v>
      </c>
      <c r="E372" s="18" t="s">
        <v>576</v>
      </c>
      <c r="F372" s="18">
        <v>1981</v>
      </c>
      <c r="G372" s="19">
        <v>9.7831811936957997</v>
      </c>
      <c r="H372" s="19">
        <v>74.353902439024395</v>
      </c>
    </row>
    <row r="373" spans="1:8" x14ac:dyDescent="0.2">
      <c r="A373" s="18" t="s">
        <v>293</v>
      </c>
      <c r="B373" s="18" t="s">
        <v>573</v>
      </c>
      <c r="C373" s="18" t="s">
        <v>574</v>
      </c>
      <c r="D373" s="18" t="s">
        <v>575</v>
      </c>
      <c r="E373" s="18" t="s">
        <v>576</v>
      </c>
      <c r="F373" s="18">
        <v>1982</v>
      </c>
      <c r="G373" s="19">
        <v>10.183936589303</v>
      </c>
      <c r="H373" s="19">
        <v>74.814634146341476</v>
      </c>
    </row>
    <row r="374" spans="1:8" x14ac:dyDescent="0.2">
      <c r="A374" s="18" t="s">
        <v>293</v>
      </c>
      <c r="B374" s="18" t="s">
        <v>573</v>
      </c>
      <c r="C374" s="18" t="s">
        <v>574</v>
      </c>
      <c r="D374" s="18" t="s">
        <v>575</v>
      </c>
      <c r="E374" s="18" t="s">
        <v>576</v>
      </c>
      <c r="F374" s="18">
        <v>1983</v>
      </c>
      <c r="G374" s="19">
        <v>10.914709838939</v>
      </c>
      <c r="H374" s="19">
        <v>74.640243902439025</v>
      </c>
    </row>
    <row r="375" spans="1:8" x14ac:dyDescent="0.2">
      <c r="A375" s="17" t="s">
        <v>293</v>
      </c>
      <c r="B375" s="17" t="s">
        <v>573</v>
      </c>
      <c r="C375" s="17" t="s">
        <v>574</v>
      </c>
      <c r="D375" s="17" t="s">
        <v>575</v>
      </c>
      <c r="E375" s="17" t="s">
        <v>576</v>
      </c>
      <c r="F375" s="17">
        <v>1984</v>
      </c>
      <c r="G375" s="22">
        <v>10.768907988814</v>
      </c>
      <c r="H375" s="22">
        <v>75.389512195121952</v>
      </c>
    </row>
    <row r="376" spans="1:8" x14ac:dyDescent="0.2">
      <c r="A376" s="18" t="s">
        <v>293</v>
      </c>
      <c r="B376" s="18" t="s">
        <v>573</v>
      </c>
      <c r="C376" s="18" t="s">
        <v>574</v>
      </c>
      <c r="D376" s="18" t="s">
        <v>575</v>
      </c>
      <c r="E376" s="18" t="s">
        <v>576</v>
      </c>
      <c r="F376" s="18">
        <v>1985</v>
      </c>
      <c r="G376" s="19">
        <v>11.143792591374</v>
      </c>
      <c r="H376" s="19">
        <v>75.470731707317086</v>
      </c>
    </row>
    <row r="377" spans="1:8" x14ac:dyDescent="0.2">
      <c r="A377" s="18" t="s">
        <v>293</v>
      </c>
      <c r="B377" s="18" t="s">
        <v>573</v>
      </c>
      <c r="C377" s="18" t="s">
        <v>574</v>
      </c>
      <c r="D377" s="18" t="s">
        <v>575</v>
      </c>
      <c r="E377" s="18" t="s">
        <v>576</v>
      </c>
      <c r="F377" s="18">
        <v>1986</v>
      </c>
      <c r="G377" s="19">
        <v>11.407741654075</v>
      </c>
      <c r="H377" s="19">
        <v>75.770731707317069</v>
      </c>
    </row>
    <row r="378" spans="1:8" x14ac:dyDescent="0.2">
      <c r="A378" s="18" t="s">
        <v>293</v>
      </c>
      <c r="B378" s="18" t="s">
        <v>573</v>
      </c>
      <c r="C378" s="18" t="s">
        <v>574</v>
      </c>
      <c r="D378" s="18" t="s">
        <v>575</v>
      </c>
      <c r="E378" s="18" t="s">
        <v>576</v>
      </c>
      <c r="F378" s="18">
        <v>1987</v>
      </c>
      <c r="G378" s="19">
        <v>11.402687560078</v>
      </c>
      <c r="H378" s="19">
        <v>76.219512195121965</v>
      </c>
    </row>
    <row r="379" spans="1:8" x14ac:dyDescent="0.2">
      <c r="A379" s="18" t="s">
        <v>293</v>
      </c>
      <c r="B379" s="18" t="s">
        <v>573</v>
      </c>
      <c r="C379" s="18" t="s">
        <v>574</v>
      </c>
      <c r="D379" s="18" t="s">
        <v>575</v>
      </c>
      <c r="E379" s="18" t="s">
        <v>576</v>
      </c>
      <c r="F379" s="18">
        <v>1988</v>
      </c>
      <c r="G379" s="19">
        <v>11.367944100009</v>
      </c>
      <c r="H379" s="19">
        <v>76.370731707317077</v>
      </c>
    </row>
    <row r="380" spans="1:8" x14ac:dyDescent="0.2">
      <c r="A380" s="18" t="s">
        <v>293</v>
      </c>
      <c r="B380" s="18" t="s">
        <v>573</v>
      </c>
      <c r="C380" s="18" t="s">
        <v>574</v>
      </c>
      <c r="D380" s="18" t="s">
        <v>575</v>
      </c>
      <c r="E380" s="18" t="s">
        <v>576</v>
      </c>
      <c r="F380" s="18">
        <v>1989</v>
      </c>
      <c r="G380" s="19">
        <v>11.550082574317001</v>
      </c>
      <c r="H380" s="19">
        <v>76.819512195121973</v>
      </c>
    </row>
    <row r="381" spans="1:8" x14ac:dyDescent="0.2">
      <c r="A381" s="18" t="s">
        <v>293</v>
      </c>
      <c r="B381" s="18" t="s">
        <v>573</v>
      </c>
      <c r="C381" s="18" t="s">
        <v>574</v>
      </c>
      <c r="D381" s="18" t="s">
        <v>575</v>
      </c>
      <c r="E381" s="18" t="s">
        <v>576</v>
      </c>
      <c r="F381" s="18">
        <v>1990</v>
      </c>
      <c r="G381" s="19">
        <v>11.712446821939</v>
      </c>
      <c r="H381" s="19">
        <v>76.970731707317071</v>
      </c>
    </row>
    <row r="382" spans="1:8" x14ac:dyDescent="0.2">
      <c r="A382" s="18" t="s">
        <v>293</v>
      </c>
      <c r="B382" s="18" t="s">
        <v>573</v>
      </c>
      <c r="C382" s="18" t="s">
        <v>574</v>
      </c>
      <c r="D382" s="18" t="s">
        <v>575</v>
      </c>
      <c r="E382" s="18" t="s">
        <v>576</v>
      </c>
      <c r="F382" s="18">
        <v>1991</v>
      </c>
      <c r="G382" s="19">
        <v>12.027714175269001</v>
      </c>
      <c r="H382" s="19">
        <v>77.019512195121948</v>
      </c>
    </row>
    <row r="383" spans="1:8" x14ac:dyDescent="0.2">
      <c r="A383" s="18" t="s">
        <v>293</v>
      </c>
      <c r="B383" s="18" t="s">
        <v>573</v>
      </c>
      <c r="C383" s="18" t="s">
        <v>574</v>
      </c>
      <c r="D383" s="18" t="s">
        <v>575</v>
      </c>
      <c r="E383" s="18" t="s">
        <v>576</v>
      </c>
      <c r="F383" s="18">
        <v>1992</v>
      </c>
      <c r="G383" s="19">
        <v>12.827436959985</v>
      </c>
      <c r="H383" s="19">
        <v>77.419512195121968</v>
      </c>
    </row>
    <row r="384" spans="1:8" x14ac:dyDescent="0.2">
      <c r="A384" s="18" t="s">
        <v>293</v>
      </c>
      <c r="B384" s="18" t="s">
        <v>573</v>
      </c>
      <c r="C384" s="18" t="s">
        <v>574</v>
      </c>
      <c r="D384" s="18" t="s">
        <v>575</v>
      </c>
      <c r="E384" s="18" t="s">
        <v>576</v>
      </c>
      <c r="F384" s="18">
        <v>1993</v>
      </c>
      <c r="G384" s="19">
        <v>13.238098915108001</v>
      </c>
      <c r="H384" s="19">
        <v>77.721951219512192</v>
      </c>
    </row>
    <row r="385" spans="1:8" x14ac:dyDescent="0.2">
      <c r="A385" s="18" t="s">
        <v>293</v>
      </c>
      <c r="B385" s="18" t="s">
        <v>573</v>
      </c>
      <c r="C385" s="18" t="s">
        <v>574</v>
      </c>
      <c r="D385" s="18" t="s">
        <v>575</v>
      </c>
      <c r="E385" s="18" t="s">
        <v>576</v>
      </c>
      <c r="F385" s="18">
        <v>1994</v>
      </c>
      <c r="G385" s="19">
        <v>13.454286103745</v>
      </c>
      <c r="H385" s="19">
        <v>77.921951219512209</v>
      </c>
    </row>
    <row r="386" spans="1:8" x14ac:dyDescent="0.2">
      <c r="A386" s="18" t="s">
        <v>293</v>
      </c>
      <c r="B386" s="18" t="s">
        <v>573</v>
      </c>
      <c r="C386" s="18" t="s">
        <v>574</v>
      </c>
      <c r="D386" s="18" t="s">
        <v>575</v>
      </c>
      <c r="E386" s="18" t="s">
        <v>576</v>
      </c>
      <c r="F386" s="18">
        <v>1995</v>
      </c>
      <c r="G386" s="19">
        <v>13.159788021125999</v>
      </c>
      <c r="H386" s="19">
        <v>78.170731707317074</v>
      </c>
    </row>
    <row r="387" spans="1:8" x14ac:dyDescent="0.2">
      <c r="A387" s="18" t="s">
        <v>293</v>
      </c>
      <c r="B387" s="18" t="s">
        <v>573</v>
      </c>
      <c r="C387" s="18" t="s">
        <v>574</v>
      </c>
      <c r="D387" s="18" t="s">
        <v>575</v>
      </c>
      <c r="E387" s="18" t="s">
        <v>576</v>
      </c>
      <c r="F387" s="18">
        <v>1996</v>
      </c>
      <c r="G387" s="19">
        <v>13.526033860065001</v>
      </c>
      <c r="H387" s="19">
        <v>78.521951219512218</v>
      </c>
    </row>
    <row r="388" spans="1:8" x14ac:dyDescent="0.2">
      <c r="A388" s="18" t="s">
        <v>293</v>
      </c>
      <c r="B388" s="18" t="s">
        <v>573</v>
      </c>
      <c r="C388" s="18" t="s">
        <v>574</v>
      </c>
      <c r="D388" s="18" t="s">
        <v>575</v>
      </c>
      <c r="E388" s="18" t="s">
        <v>576</v>
      </c>
      <c r="F388" s="18">
        <v>1997</v>
      </c>
      <c r="G388" s="19">
        <v>14.00226693464</v>
      </c>
      <c r="H388" s="19">
        <v>78.824390243902442</v>
      </c>
    </row>
    <row r="389" spans="1:8" x14ac:dyDescent="0.2">
      <c r="A389" s="18" t="s">
        <v>293</v>
      </c>
      <c r="B389" s="18" t="s">
        <v>573</v>
      </c>
      <c r="C389" s="18" t="s">
        <v>574</v>
      </c>
      <c r="D389" s="18" t="s">
        <v>575</v>
      </c>
      <c r="E389" s="18" t="s">
        <v>576</v>
      </c>
      <c r="F389" s="18">
        <v>1998</v>
      </c>
      <c r="G389" s="19">
        <v>13.843699285005</v>
      </c>
      <c r="H389" s="19">
        <v>78.975609756097555</v>
      </c>
    </row>
    <row r="390" spans="1:8" x14ac:dyDescent="0.2">
      <c r="A390" s="18" t="s">
        <v>293</v>
      </c>
      <c r="B390" s="18" t="s">
        <v>573</v>
      </c>
      <c r="C390" s="18" t="s">
        <v>574</v>
      </c>
      <c r="D390" s="18" t="s">
        <v>575</v>
      </c>
      <c r="E390" s="18" t="s">
        <v>576</v>
      </c>
      <c r="F390" s="18">
        <v>1999</v>
      </c>
      <c r="G390" s="19">
        <v>14.031857961315</v>
      </c>
      <c r="H390" s="19">
        <v>79.424390243902437</v>
      </c>
    </row>
    <row r="391" spans="1:8" x14ac:dyDescent="0.2">
      <c r="A391" s="18" t="s">
        <v>293</v>
      </c>
      <c r="B391" s="18" t="s">
        <v>573</v>
      </c>
      <c r="C391" s="18" t="s">
        <v>574</v>
      </c>
      <c r="D391" s="18" t="s">
        <v>575</v>
      </c>
      <c r="E391" s="18" t="s">
        <v>576</v>
      </c>
      <c r="F391" s="18">
        <v>2000</v>
      </c>
      <c r="G391" s="19">
        <v>13.718193707578999</v>
      </c>
      <c r="H391" s="19">
        <v>79.778048780487822</v>
      </c>
    </row>
    <row r="392" spans="1:8" x14ac:dyDescent="0.2">
      <c r="A392" s="18" t="s">
        <v>293</v>
      </c>
      <c r="B392" s="18" t="s">
        <v>573</v>
      </c>
      <c r="C392" s="18" t="s">
        <v>574</v>
      </c>
      <c r="D392" s="18" t="s">
        <v>575</v>
      </c>
      <c r="E392" s="18" t="s">
        <v>576</v>
      </c>
      <c r="F392" s="18">
        <v>2001</v>
      </c>
      <c r="G392" s="19">
        <v>13.572419800086999</v>
      </c>
      <c r="H392" s="19">
        <v>80.126829268292681</v>
      </c>
    </row>
    <row r="393" spans="1:8" x14ac:dyDescent="0.2">
      <c r="A393" s="18" t="s">
        <v>293</v>
      </c>
      <c r="B393" s="18" t="s">
        <v>573</v>
      </c>
      <c r="C393" s="18" t="s">
        <v>574</v>
      </c>
      <c r="D393" s="18" t="s">
        <v>575</v>
      </c>
      <c r="E393" s="18" t="s">
        <v>576</v>
      </c>
      <c r="F393" s="18">
        <v>2002</v>
      </c>
      <c r="G393" s="19">
        <v>13.719694231866001</v>
      </c>
      <c r="H393" s="19">
        <v>80.229268292682946</v>
      </c>
    </row>
    <row r="394" spans="1:8" x14ac:dyDescent="0.2">
      <c r="A394" s="18" t="s">
        <v>293</v>
      </c>
      <c r="B394" s="18" t="s">
        <v>573</v>
      </c>
      <c r="C394" s="18" t="s">
        <v>574</v>
      </c>
      <c r="D394" s="18" t="s">
        <v>575</v>
      </c>
      <c r="E394" s="18" t="s">
        <v>576</v>
      </c>
      <c r="F394" s="18">
        <v>2003</v>
      </c>
      <c r="G394" s="19">
        <v>13.857359730021001</v>
      </c>
      <c r="H394" s="19">
        <v>79.982926829268308</v>
      </c>
    </row>
    <row r="395" spans="1:8" x14ac:dyDescent="0.2">
      <c r="A395" s="18" t="s">
        <v>293</v>
      </c>
      <c r="B395" s="18" t="s">
        <v>573</v>
      </c>
      <c r="C395" s="18" t="s">
        <v>574</v>
      </c>
      <c r="D395" s="18" t="s">
        <v>575</v>
      </c>
      <c r="E395" s="18" t="s">
        <v>576</v>
      </c>
      <c r="F395" s="18">
        <v>2004</v>
      </c>
      <c r="G395" s="19">
        <v>13.949850150705</v>
      </c>
      <c r="H395" s="19">
        <v>80.780487804878064</v>
      </c>
    </row>
    <row r="396" spans="1:8" x14ac:dyDescent="0.2">
      <c r="A396" s="18" t="s">
        <v>293</v>
      </c>
      <c r="B396" s="18" t="s">
        <v>573</v>
      </c>
      <c r="C396" s="18" t="s">
        <v>574</v>
      </c>
      <c r="D396" s="18" t="s">
        <v>575</v>
      </c>
      <c r="E396" s="18" t="s">
        <v>576</v>
      </c>
      <c r="F396" s="18">
        <v>2005</v>
      </c>
      <c r="G396" s="19">
        <v>13.987390170819999</v>
      </c>
      <c r="H396" s="19">
        <v>80.782926829268291</v>
      </c>
    </row>
    <row r="397" spans="1:8" x14ac:dyDescent="0.2">
      <c r="A397" s="18" t="s">
        <v>293</v>
      </c>
      <c r="B397" s="18" t="s">
        <v>573</v>
      </c>
      <c r="C397" s="18" t="s">
        <v>574</v>
      </c>
      <c r="D397" s="18" t="s">
        <v>575</v>
      </c>
      <c r="E397" s="18" t="s">
        <v>576</v>
      </c>
      <c r="F397" s="18">
        <v>2006</v>
      </c>
      <c r="G397" s="19">
        <v>13.97331719606</v>
      </c>
      <c r="H397" s="19">
        <v>81.282926829268291</v>
      </c>
    </row>
    <row r="398" spans="1:8" x14ac:dyDescent="0.2">
      <c r="A398" s="18" t="s">
        <v>293</v>
      </c>
      <c r="B398" s="18" t="s">
        <v>573</v>
      </c>
      <c r="C398" s="18" t="s">
        <v>574</v>
      </c>
      <c r="D398" s="18" t="s">
        <v>575</v>
      </c>
      <c r="E398" s="18" t="s">
        <v>576</v>
      </c>
      <c r="F398" s="18">
        <v>2007</v>
      </c>
      <c r="G398" s="19">
        <v>14.094270655580001</v>
      </c>
      <c r="H398" s="19">
        <v>81.434146341463418</v>
      </c>
    </row>
    <row r="399" spans="1:8" x14ac:dyDescent="0.2">
      <c r="A399" s="18" t="s">
        <v>293</v>
      </c>
      <c r="B399" s="18" t="s">
        <v>573</v>
      </c>
      <c r="C399" s="18" t="s">
        <v>574</v>
      </c>
      <c r="D399" s="18" t="s">
        <v>575</v>
      </c>
      <c r="E399" s="18" t="s">
        <v>576</v>
      </c>
      <c r="F399" s="18">
        <v>2008</v>
      </c>
      <c r="G399" s="19">
        <v>14.570605508370001</v>
      </c>
      <c r="H399" s="19">
        <v>81.48536585365855</v>
      </c>
    </row>
    <row r="400" spans="1:8" x14ac:dyDescent="0.2">
      <c r="A400" s="18" t="s">
        <v>293</v>
      </c>
      <c r="B400" s="18" t="s">
        <v>573</v>
      </c>
      <c r="C400" s="18" t="s">
        <v>574</v>
      </c>
      <c r="D400" s="18" t="s">
        <v>575</v>
      </c>
      <c r="E400" s="18" t="s">
        <v>576</v>
      </c>
      <c r="F400" s="18">
        <v>2009</v>
      </c>
      <c r="G400" s="19">
        <v>15.568583296977</v>
      </c>
      <c r="H400" s="19">
        <v>81.636585365853662</v>
      </c>
    </row>
    <row r="401" spans="1:8" x14ac:dyDescent="0.2">
      <c r="A401" s="18" t="s">
        <v>293</v>
      </c>
      <c r="B401" s="18" t="s">
        <v>573</v>
      </c>
      <c r="C401" s="18" t="s">
        <v>574</v>
      </c>
      <c r="D401" s="18" t="s">
        <v>575</v>
      </c>
      <c r="E401" s="18" t="s">
        <v>576</v>
      </c>
      <c r="F401" s="18">
        <v>2010</v>
      </c>
      <c r="G401" s="19">
        <v>15.763339688904001</v>
      </c>
      <c r="H401" s="19">
        <v>82.036585365853668</v>
      </c>
    </row>
    <row r="402" spans="1:8" x14ac:dyDescent="0.2">
      <c r="A402" s="18" t="s">
        <v>293</v>
      </c>
      <c r="B402" s="18" t="s">
        <v>573</v>
      </c>
      <c r="C402" s="18" t="s">
        <v>574</v>
      </c>
      <c r="D402" s="18" t="s">
        <v>575</v>
      </c>
      <c r="E402" s="18" t="s">
        <v>576</v>
      </c>
      <c r="F402" s="18">
        <v>2011</v>
      </c>
      <c r="G402" s="19">
        <v>15.845663968706999</v>
      </c>
      <c r="H402" s="19">
        <v>82.187804878048794</v>
      </c>
    </row>
    <row r="403" spans="1:8" x14ac:dyDescent="0.2">
      <c r="A403" s="20" t="s">
        <v>299</v>
      </c>
      <c r="B403" s="20" t="s">
        <v>573</v>
      </c>
      <c r="C403" s="20" t="s">
        <v>574</v>
      </c>
      <c r="D403" s="20" t="s">
        <v>575</v>
      </c>
      <c r="E403" s="20" t="s">
        <v>576</v>
      </c>
      <c r="F403" s="20">
        <v>1980</v>
      </c>
      <c r="G403" s="21">
        <v>3.8697319879593</v>
      </c>
      <c r="H403" s="21">
        <v>76.091707317073173</v>
      </c>
    </row>
    <row r="404" spans="1:8" x14ac:dyDescent="0.2">
      <c r="A404" s="18" t="s">
        <v>299</v>
      </c>
      <c r="B404" s="18" t="s">
        <v>573</v>
      </c>
      <c r="C404" s="18" t="s">
        <v>574</v>
      </c>
      <c r="D404" s="18" t="s">
        <v>575</v>
      </c>
      <c r="E404" s="18" t="s">
        <v>576</v>
      </c>
      <c r="F404" s="18">
        <v>1981</v>
      </c>
      <c r="G404" s="19">
        <v>4.1612847341924999</v>
      </c>
      <c r="H404" s="19">
        <v>76.41439024390246</v>
      </c>
    </row>
    <row r="405" spans="1:8" x14ac:dyDescent="0.2">
      <c r="A405" s="18" t="s">
        <v>299</v>
      </c>
      <c r="B405" s="18" t="s">
        <v>573</v>
      </c>
      <c r="C405" s="18" t="s">
        <v>574</v>
      </c>
      <c r="D405" s="18" t="s">
        <v>575</v>
      </c>
      <c r="E405" s="18" t="s">
        <v>576</v>
      </c>
      <c r="F405" s="18">
        <v>1982</v>
      </c>
      <c r="G405" s="19">
        <v>4.4008879565864998</v>
      </c>
      <c r="H405" s="19">
        <v>76.922926829268306</v>
      </c>
    </row>
    <row r="406" spans="1:8" x14ac:dyDescent="0.2">
      <c r="A406" s="18" t="s">
        <v>299</v>
      </c>
      <c r="B406" s="18" t="s">
        <v>573</v>
      </c>
      <c r="C406" s="18" t="s">
        <v>574</v>
      </c>
      <c r="D406" s="18" t="s">
        <v>575</v>
      </c>
      <c r="E406" s="18" t="s">
        <v>576</v>
      </c>
      <c r="F406" s="18">
        <v>1983</v>
      </c>
      <c r="G406" s="19">
        <v>4.5420410527990001</v>
      </c>
      <c r="H406" s="19">
        <v>76.961463414634167</v>
      </c>
    </row>
    <row r="407" spans="1:8" x14ac:dyDescent="0.2">
      <c r="A407" s="18" t="s">
        <v>299</v>
      </c>
      <c r="B407" s="18" t="s">
        <v>573</v>
      </c>
      <c r="C407" s="18" t="s">
        <v>574</v>
      </c>
      <c r="D407" s="18" t="s">
        <v>575</v>
      </c>
      <c r="E407" s="18" t="s">
        <v>576</v>
      </c>
      <c r="F407" s="18">
        <v>1984</v>
      </c>
      <c r="G407" s="19">
        <v>4.5829656318490004</v>
      </c>
      <c r="H407" s="19">
        <v>77.365365853658531</v>
      </c>
    </row>
    <row r="408" spans="1:8" x14ac:dyDescent="0.2">
      <c r="A408" s="18" t="s">
        <v>299</v>
      </c>
      <c r="B408" s="18" t="s">
        <v>573</v>
      </c>
      <c r="C408" s="18" t="s">
        <v>574</v>
      </c>
      <c r="D408" s="18" t="s">
        <v>575</v>
      </c>
      <c r="E408" s="18" t="s">
        <v>576</v>
      </c>
      <c r="F408" s="18">
        <v>1985</v>
      </c>
      <c r="G408" s="19">
        <v>4.6907511392651999</v>
      </c>
      <c r="H408" s="19">
        <v>77.65048780487804</v>
      </c>
    </row>
    <row r="409" spans="1:8" x14ac:dyDescent="0.2">
      <c r="A409" s="18" t="s">
        <v>299</v>
      </c>
      <c r="B409" s="18" t="s">
        <v>573</v>
      </c>
      <c r="C409" s="18" t="s">
        <v>574</v>
      </c>
      <c r="D409" s="18" t="s">
        <v>575</v>
      </c>
      <c r="E409" s="18" t="s">
        <v>576</v>
      </c>
      <c r="F409" s="18">
        <v>1986</v>
      </c>
      <c r="G409" s="19">
        <v>4.9593204942117</v>
      </c>
      <c r="H409" s="19">
        <v>78.064634146341476</v>
      </c>
    </row>
    <row r="410" spans="1:8" x14ac:dyDescent="0.2">
      <c r="A410" s="18" t="s">
        <v>299</v>
      </c>
      <c r="B410" s="18" t="s">
        <v>573</v>
      </c>
      <c r="C410" s="18" t="s">
        <v>574</v>
      </c>
      <c r="D410" s="18" t="s">
        <v>575</v>
      </c>
      <c r="E410" s="18" t="s">
        <v>576</v>
      </c>
      <c r="F410" s="18">
        <v>1987</v>
      </c>
      <c r="G410" s="19">
        <v>5.0231412185805002</v>
      </c>
      <c r="H410" s="19">
        <v>78.483658536585381</v>
      </c>
    </row>
    <row r="411" spans="1:8" x14ac:dyDescent="0.2">
      <c r="A411" s="18" t="s">
        <v>299</v>
      </c>
      <c r="B411" s="18" t="s">
        <v>573</v>
      </c>
      <c r="C411" s="18" t="s">
        <v>574</v>
      </c>
      <c r="D411" s="18" t="s">
        <v>575</v>
      </c>
      <c r="E411" s="18" t="s">
        <v>576</v>
      </c>
      <c r="F411" s="18">
        <v>1988</v>
      </c>
      <c r="G411" s="19">
        <v>4.9075702052352002</v>
      </c>
      <c r="H411" s="19">
        <v>78.399268292682933</v>
      </c>
    </row>
    <row r="412" spans="1:8" x14ac:dyDescent="0.2">
      <c r="A412" s="18" t="s">
        <v>299</v>
      </c>
      <c r="B412" s="18" t="s">
        <v>573</v>
      </c>
      <c r="C412" s="18" t="s">
        <v>574</v>
      </c>
      <c r="D412" s="18" t="s">
        <v>575</v>
      </c>
      <c r="E412" s="18" t="s">
        <v>576</v>
      </c>
      <c r="F412" s="18">
        <v>1989</v>
      </c>
      <c r="G412" s="19">
        <v>4.8531561625387996</v>
      </c>
      <c r="H412" s="19">
        <v>78.818048780487814</v>
      </c>
    </row>
    <row r="413" spans="1:8" x14ac:dyDescent="0.2">
      <c r="A413" s="18" t="s">
        <v>299</v>
      </c>
      <c r="B413" s="18" t="s">
        <v>573</v>
      </c>
      <c r="C413" s="18" t="s">
        <v>574</v>
      </c>
      <c r="D413" s="18" t="s">
        <v>575</v>
      </c>
      <c r="E413" s="18" t="s">
        <v>576</v>
      </c>
      <c r="F413" s="18">
        <v>1990</v>
      </c>
      <c r="G413" s="19">
        <v>4.8113808787170003</v>
      </c>
      <c r="H413" s="19">
        <v>78.836829268292689</v>
      </c>
    </row>
    <row r="414" spans="1:8" x14ac:dyDescent="0.2">
      <c r="A414" s="18" t="s">
        <v>299</v>
      </c>
      <c r="B414" s="18" t="s">
        <v>573</v>
      </c>
      <c r="C414" s="18" t="s">
        <v>574</v>
      </c>
      <c r="D414" s="18" t="s">
        <v>575</v>
      </c>
      <c r="E414" s="18" t="s">
        <v>576</v>
      </c>
      <c r="F414" s="18">
        <v>1991</v>
      </c>
      <c r="G414" s="19">
        <v>4.8624947265748997</v>
      </c>
      <c r="H414" s="19">
        <v>79.100731707317081</v>
      </c>
    </row>
    <row r="415" spans="1:8" x14ac:dyDescent="0.2">
      <c r="A415" s="18" t="s">
        <v>299</v>
      </c>
      <c r="B415" s="18" t="s">
        <v>573</v>
      </c>
      <c r="C415" s="18" t="s">
        <v>574</v>
      </c>
      <c r="D415" s="18" t="s">
        <v>575</v>
      </c>
      <c r="E415" s="18" t="s">
        <v>576</v>
      </c>
      <c r="F415" s="18">
        <v>1992</v>
      </c>
      <c r="G415" s="19">
        <v>5.1109180397270002</v>
      </c>
      <c r="H415" s="19">
        <v>79.153902439024392</v>
      </c>
    </row>
    <row r="416" spans="1:8" x14ac:dyDescent="0.2">
      <c r="A416" s="18" t="s">
        <v>299</v>
      </c>
      <c r="B416" s="18" t="s">
        <v>573</v>
      </c>
      <c r="C416" s="18" t="s">
        <v>574</v>
      </c>
      <c r="D416" s="18" t="s">
        <v>575</v>
      </c>
      <c r="E416" s="18" t="s">
        <v>576</v>
      </c>
      <c r="F416" s="18">
        <v>1993</v>
      </c>
      <c r="G416" s="19">
        <v>5.3861744310379001</v>
      </c>
      <c r="H416" s="19">
        <v>79.293658536585369</v>
      </c>
    </row>
    <row r="417" spans="1:8" x14ac:dyDescent="0.2">
      <c r="A417" s="18" t="s">
        <v>299</v>
      </c>
      <c r="B417" s="18" t="s">
        <v>573</v>
      </c>
      <c r="C417" s="18" t="s">
        <v>574</v>
      </c>
      <c r="D417" s="18" t="s">
        <v>575</v>
      </c>
      <c r="E417" s="18" t="s">
        <v>576</v>
      </c>
      <c r="F417" s="18">
        <v>1994</v>
      </c>
      <c r="G417" s="19">
        <v>5.6921139987784999</v>
      </c>
      <c r="H417" s="19">
        <v>79.687073170731708</v>
      </c>
    </row>
    <row r="418" spans="1:8" x14ac:dyDescent="0.2">
      <c r="A418" s="18" t="s">
        <v>299</v>
      </c>
      <c r="B418" s="18" t="s">
        <v>573</v>
      </c>
      <c r="C418" s="18" t="s">
        <v>574</v>
      </c>
      <c r="D418" s="18" t="s">
        <v>575</v>
      </c>
      <c r="E418" s="18" t="s">
        <v>576</v>
      </c>
      <c r="F418" s="18">
        <v>1995</v>
      </c>
      <c r="G418" s="19">
        <v>6.0643572421284997</v>
      </c>
      <c r="H418" s="19">
        <v>79.536341463414658</v>
      </c>
    </row>
    <row r="419" spans="1:8" x14ac:dyDescent="0.2">
      <c r="A419" s="18" t="s">
        <v>299</v>
      </c>
      <c r="B419" s="18" t="s">
        <v>573</v>
      </c>
      <c r="C419" s="18" t="s">
        <v>574</v>
      </c>
      <c r="D419" s="18" t="s">
        <v>575</v>
      </c>
      <c r="E419" s="18" t="s">
        <v>576</v>
      </c>
      <c r="F419" s="18">
        <v>1996</v>
      </c>
      <c r="G419" s="19">
        <v>6.1890156247002999</v>
      </c>
      <c r="H419" s="19">
        <v>80.200243902439041</v>
      </c>
    </row>
    <row r="420" spans="1:8" x14ac:dyDescent="0.2">
      <c r="A420" s="18" t="s">
        <v>299</v>
      </c>
      <c r="B420" s="18" t="s">
        <v>573</v>
      </c>
      <c r="C420" s="18" t="s">
        <v>574</v>
      </c>
      <c r="D420" s="18" t="s">
        <v>575</v>
      </c>
      <c r="E420" s="18" t="s">
        <v>576</v>
      </c>
      <c r="F420" s="18">
        <v>1997</v>
      </c>
      <c r="G420" s="19">
        <v>6.3712284907998997</v>
      </c>
      <c r="H420" s="19">
        <v>80.424146341463413</v>
      </c>
    </row>
    <row r="421" spans="1:8" x14ac:dyDescent="0.2">
      <c r="A421" s="18" t="s">
        <v>299</v>
      </c>
      <c r="B421" s="18" t="s">
        <v>573</v>
      </c>
      <c r="C421" s="18" t="s">
        <v>574</v>
      </c>
      <c r="D421" s="18" t="s">
        <v>575</v>
      </c>
      <c r="E421" s="18" t="s">
        <v>576</v>
      </c>
      <c r="F421" s="18">
        <v>1998</v>
      </c>
      <c r="G421" s="19">
        <v>6.8104662028901002</v>
      </c>
      <c r="H421" s="19">
        <v>80.501463414634159</v>
      </c>
    </row>
    <row r="422" spans="1:8" x14ac:dyDescent="0.2">
      <c r="A422" s="18" t="s">
        <v>299</v>
      </c>
      <c r="B422" s="18" t="s">
        <v>573</v>
      </c>
      <c r="C422" s="18" t="s">
        <v>574</v>
      </c>
      <c r="D422" s="18" t="s">
        <v>575</v>
      </c>
      <c r="E422" s="18" t="s">
        <v>576</v>
      </c>
      <c r="F422" s="18">
        <v>1999</v>
      </c>
      <c r="G422" s="19">
        <v>7.1091899629431996</v>
      </c>
      <c r="H422" s="19">
        <v>80.570731707317094</v>
      </c>
    </row>
    <row r="423" spans="1:8" x14ac:dyDescent="0.2">
      <c r="A423" s="18" t="s">
        <v>299</v>
      </c>
      <c r="B423" s="18" t="s">
        <v>573</v>
      </c>
      <c r="C423" s="18" t="s">
        <v>574</v>
      </c>
      <c r="D423" s="18" t="s">
        <v>575</v>
      </c>
      <c r="E423" s="18" t="s">
        <v>576</v>
      </c>
      <c r="F423" s="18">
        <v>2000</v>
      </c>
      <c r="G423" s="19">
        <v>7.2911693424752002</v>
      </c>
      <c r="H423" s="19">
        <v>81.076097560975626</v>
      </c>
    </row>
    <row r="424" spans="1:8" x14ac:dyDescent="0.2">
      <c r="A424" s="18" t="s">
        <v>299</v>
      </c>
      <c r="B424" s="18" t="s">
        <v>573</v>
      </c>
      <c r="C424" s="18" t="s">
        <v>574</v>
      </c>
      <c r="D424" s="18" t="s">
        <v>575</v>
      </c>
      <c r="E424" s="18" t="s">
        <v>576</v>
      </c>
      <c r="F424" s="18">
        <v>2001</v>
      </c>
      <c r="G424" s="19">
        <v>7.6019550966114</v>
      </c>
      <c r="H424" s="19">
        <v>81.417073170731712</v>
      </c>
    </row>
    <row r="425" spans="1:8" x14ac:dyDescent="0.2">
      <c r="A425" s="18" t="s">
        <v>299</v>
      </c>
      <c r="B425" s="18" t="s">
        <v>573</v>
      </c>
      <c r="C425" s="18" t="s">
        <v>574</v>
      </c>
      <c r="D425" s="18" t="s">
        <v>575</v>
      </c>
      <c r="E425" s="18" t="s">
        <v>576</v>
      </c>
      <c r="F425" s="18">
        <v>2002</v>
      </c>
      <c r="G425" s="19">
        <v>7.9039702661298996</v>
      </c>
      <c r="H425" s="19">
        <v>81.563414634146341</v>
      </c>
    </row>
    <row r="426" spans="1:8" x14ac:dyDescent="0.2">
      <c r="A426" s="18" t="s">
        <v>299</v>
      </c>
      <c r="B426" s="18" t="s">
        <v>573</v>
      </c>
      <c r="C426" s="18" t="s">
        <v>574</v>
      </c>
      <c r="D426" s="18" t="s">
        <v>575</v>
      </c>
      <c r="E426" s="18" t="s">
        <v>576</v>
      </c>
      <c r="F426" s="18">
        <v>2003</v>
      </c>
      <c r="G426" s="19">
        <v>8.0908423804812006</v>
      </c>
      <c r="H426" s="19">
        <v>81.760000000000005</v>
      </c>
    </row>
    <row r="427" spans="1:8" x14ac:dyDescent="0.2">
      <c r="A427" s="18" t="s">
        <v>299</v>
      </c>
      <c r="B427" s="18" t="s">
        <v>573</v>
      </c>
      <c r="C427" s="18" t="s">
        <v>574</v>
      </c>
      <c r="D427" s="18" t="s">
        <v>575</v>
      </c>
      <c r="E427" s="18" t="s">
        <v>576</v>
      </c>
      <c r="F427" s="18">
        <v>2004</v>
      </c>
      <c r="G427" s="19">
        <v>8.2647174968683004</v>
      </c>
      <c r="H427" s="19">
        <v>82.03024390243904</v>
      </c>
    </row>
    <row r="428" spans="1:8" x14ac:dyDescent="0.2">
      <c r="A428" s="18" t="s">
        <v>299</v>
      </c>
      <c r="B428" s="18" t="s">
        <v>573</v>
      </c>
      <c r="C428" s="18" t="s">
        <v>574</v>
      </c>
      <c r="D428" s="18" t="s">
        <v>575</v>
      </c>
      <c r="E428" s="18" t="s">
        <v>576</v>
      </c>
      <c r="F428" s="18">
        <v>2005</v>
      </c>
      <c r="G428" s="19">
        <v>8.5064602815305008</v>
      </c>
      <c r="H428" s="19">
        <v>81.925121951219523</v>
      </c>
    </row>
    <row r="429" spans="1:8" x14ac:dyDescent="0.2">
      <c r="A429" s="18" t="s">
        <v>299</v>
      </c>
      <c r="B429" s="18" t="s">
        <v>573</v>
      </c>
      <c r="C429" s="18" t="s">
        <v>574</v>
      </c>
      <c r="D429" s="18" t="s">
        <v>575</v>
      </c>
      <c r="E429" s="18" t="s">
        <v>576</v>
      </c>
      <c r="F429" s="18">
        <v>2006</v>
      </c>
      <c r="G429" s="19">
        <v>8.5891088495129004</v>
      </c>
      <c r="H429" s="19">
        <v>82.321951219512201</v>
      </c>
    </row>
    <row r="430" spans="1:8" x14ac:dyDescent="0.2">
      <c r="A430" s="18" t="s">
        <v>299</v>
      </c>
      <c r="B430" s="18" t="s">
        <v>573</v>
      </c>
      <c r="C430" s="18" t="s">
        <v>574</v>
      </c>
      <c r="D430" s="18" t="s">
        <v>575</v>
      </c>
      <c r="E430" s="18" t="s">
        <v>576</v>
      </c>
      <c r="F430" s="18">
        <v>2007</v>
      </c>
      <c r="G430" s="19">
        <v>8.7260323179609003</v>
      </c>
      <c r="H430" s="19">
        <v>82.507073170731715</v>
      </c>
    </row>
    <row r="431" spans="1:8" x14ac:dyDescent="0.2">
      <c r="A431" s="18" t="s">
        <v>299</v>
      </c>
      <c r="B431" s="18" t="s">
        <v>573</v>
      </c>
      <c r="C431" s="18" t="s">
        <v>574</v>
      </c>
      <c r="D431" s="18" t="s">
        <v>575</v>
      </c>
      <c r="E431" s="18" t="s">
        <v>576</v>
      </c>
      <c r="F431" s="18">
        <v>2008</v>
      </c>
      <c r="G431" s="19">
        <v>9.2238452177588997</v>
      </c>
      <c r="H431" s="19">
        <v>82.587560975609776</v>
      </c>
    </row>
    <row r="432" spans="1:8" x14ac:dyDescent="0.2">
      <c r="A432" s="18" t="s">
        <v>299</v>
      </c>
      <c r="B432" s="18" t="s">
        <v>573</v>
      </c>
      <c r="C432" s="18" t="s">
        <v>574</v>
      </c>
      <c r="D432" s="18" t="s">
        <v>575</v>
      </c>
      <c r="E432" s="18" t="s">
        <v>576</v>
      </c>
      <c r="F432" s="18">
        <v>2009</v>
      </c>
      <c r="G432" s="19">
        <v>10.065613217847</v>
      </c>
      <c r="H432" s="19">
        <v>82.931463414634152</v>
      </c>
    </row>
    <row r="433" spans="1:8" x14ac:dyDescent="0.2">
      <c r="A433" s="18" t="s">
        <v>299</v>
      </c>
      <c r="B433" s="18" t="s">
        <v>573</v>
      </c>
      <c r="C433" s="18" t="s">
        <v>574</v>
      </c>
      <c r="D433" s="18" t="s">
        <v>575</v>
      </c>
      <c r="E433" s="18" t="s">
        <v>576</v>
      </c>
      <c r="F433" s="18">
        <v>2010</v>
      </c>
      <c r="G433" s="19">
        <v>10.042584858303</v>
      </c>
      <c r="H433" s="19">
        <v>82.842682926829269</v>
      </c>
    </row>
    <row r="434" spans="1:8" x14ac:dyDescent="0.2">
      <c r="A434" s="18" t="s">
        <v>299</v>
      </c>
      <c r="B434" s="18" t="s">
        <v>573</v>
      </c>
      <c r="C434" s="18" t="s">
        <v>574</v>
      </c>
      <c r="D434" s="18" t="s">
        <v>575</v>
      </c>
      <c r="E434" s="18" t="s">
        <v>576</v>
      </c>
      <c r="F434" s="18">
        <v>2011</v>
      </c>
      <c r="G434" s="19">
        <v>10.20637398159</v>
      </c>
      <c r="H434" s="19">
        <v>82.591219512195138</v>
      </c>
    </row>
    <row r="435" spans="1:8" x14ac:dyDescent="0.2">
      <c r="A435" s="18" t="s">
        <v>313</v>
      </c>
      <c r="B435" s="18" t="s">
        <v>573</v>
      </c>
      <c r="C435" s="18" t="s">
        <v>574</v>
      </c>
      <c r="D435" s="18" t="s">
        <v>575</v>
      </c>
      <c r="E435" s="18" t="s">
        <v>576</v>
      </c>
      <c r="F435" s="18">
        <v>1990</v>
      </c>
      <c r="G435" s="19">
        <v>0.73204227339133998</v>
      </c>
      <c r="H435" s="19">
        <v>71.299756097561001</v>
      </c>
    </row>
    <row r="436" spans="1:8" x14ac:dyDescent="0.2">
      <c r="A436" s="18" t="s">
        <v>313</v>
      </c>
      <c r="B436" s="18" t="s">
        <v>573</v>
      </c>
      <c r="C436" s="18" t="s">
        <v>574</v>
      </c>
      <c r="D436" s="18" t="s">
        <v>575</v>
      </c>
      <c r="E436" s="18" t="s">
        <v>576</v>
      </c>
      <c r="F436" s="18">
        <v>1991</v>
      </c>
      <c r="G436" s="19">
        <v>0.78670101569298001</v>
      </c>
      <c r="H436" s="19">
        <v>71.730243902439028</v>
      </c>
    </row>
    <row r="437" spans="1:8" x14ac:dyDescent="0.2">
      <c r="A437" s="18" t="s">
        <v>313</v>
      </c>
      <c r="B437" s="18" t="s">
        <v>573</v>
      </c>
      <c r="C437" s="18" t="s">
        <v>574</v>
      </c>
      <c r="D437" s="18" t="s">
        <v>575</v>
      </c>
      <c r="E437" s="18" t="s">
        <v>576</v>
      </c>
      <c r="F437" s="18">
        <v>1992</v>
      </c>
      <c r="G437" s="19">
        <v>0.91270078168680002</v>
      </c>
      <c r="H437" s="19">
        <v>72.200487804878051</v>
      </c>
    </row>
    <row r="438" spans="1:8" x14ac:dyDescent="0.2">
      <c r="A438" s="18" t="s">
        <v>313</v>
      </c>
      <c r="B438" s="18" t="s">
        <v>573</v>
      </c>
      <c r="C438" s="18" t="s">
        <v>574</v>
      </c>
      <c r="D438" s="18" t="s">
        <v>575</v>
      </c>
      <c r="E438" s="18" t="s">
        <v>576</v>
      </c>
      <c r="F438" s="18">
        <v>1993</v>
      </c>
      <c r="G438" s="19">
        <v>1.0211744079559999</v>
      </c>
      <c r="H438" s="19">
        <v>72.6819512195122</v>
      </c>
    </row>
    <row r="439" spans="1:8" x14ac:dyDescent="0.2">
      <c r="A439" s="18" t="s">
        <v>313</v>
      </c>
      <c r="B439" s="18" t="s">
        <v>573</v>
      </c>
      <c r="C439" s="18" t="s">
        <v>574</v>
      </c>
      <c r="D439" s="18" t="s">
        <v>575</v>
      </c>
      <c r="E439" s="18" t="s">
        <v>576</v>
      </c>
      <c r="F439" s="18">
        <v>1994</v>
      </c>
      <c r="G439" s="19">
        <v>1.0705449512333001</v>
      </c>
      <c r="H439" s="19">
        <v>73.04317073170732</v>
      </c>
    </row>
    <row r="440" spans="1:8" x14ac:dyDescent="0.2">
      <c r="A440" s="18" t="s">
        <v>313</v>
      </c>
      <c r="B440" s="18" t="s">
        <v>573</v>
      </c>
      <c r="C440" s="18" t="s">
        <v>574</v>
      </c>
      <c r="D440" s="18" t="s">
        <v>575</v>
      </c>
      <c r="E440" s="18" t="s">
        <v>576</v>
      </c>
      <c r="F440" s="18">
        <v>1995</v>
      </c>
      <c r="G440" s="19">
        <v>1.1711087123365</v>
      </c>
      <c r="H440" s="19">
        <v>73.394390243902436</v>
      </c>
    </row>
    <row r="441" spans="1:8" x14ac:dyDescent="0.2">
      <c r="A441" s="18" t="s">
        <v>313</v>
      </c>
      <c r="B441" s="18" t="s">
        <v>573</v>
      </c>
      <c r="C441" s="18" t="s">
        <v>574</v>
      </c>
      <c r="D441" s="18" t="s">
        <v>575</v>
      </c>
      <c r="E441" s="18" t="s">
        <v>576</v>
      </c>
      <c r="F441" s="18">
        <v>1996</v>
      </c>
      <c r="G441" s="19">
        <v>1.1369275279063</v>
      </c>
      <c r="H441" s="19">
        <v>73.831219512195119</v>
      </c>
    </row>
    <row r="442" spans="1:8" x14ac:dyDescent="0.2">
      <c r="A442" s="18" t="s">
        <v>313</v>
      </c>
      <c r="B442" s="18" t="s">
        <v>573</v>
      </c>
      <c r="C442" s="18" t="s">
        <v>574</v>
      </c>
      <c r="D442" s="18" t="s">
        <v>575</v>
      </c>
      <c r="E442" s="18" t="s">
        <v>576</v>
      </c>
      <c r="F442" s="18">
        <v>1997</v>
      </c>
      <c r="G442" s="19">
        <v>1.2060807768149999</v>
      </c>
      <c r="H442" s="19">
        <v>74.247804878048797</v>
      </c>
    </row>
    <row r="443" spans="1:8" x14ac:dyDescent="0.2">
      <c r="A443" s="18" t="s">
        <v>313</v>
      </c>
      <c r="B443" s="18" t="s">
        <v>573</v>
      </c>
      <c r="C443" s="18" t="s">
        <v>574</v>
      </c>
      <c r="D443" s="18" t="s">
        <v>575</v>
      </c>
      <c r="E443" s="18" t="s">
        <v>576</v>
      </c>
      <c r="F443" s="18">
        <v>1998</v>
      </c>
      <c r="G443" s="19">
        <v>1.9178880907064999</v>
      </c>
      <c r="H443" s="19">
        <v>74.680243902439031</v>
      </c>
    </row>
    <row r="444" spans="1:8" x14ac:dyDescent="0.2">
      <c r="A444" s="17" t="s">
        <v>313</v>
      </c>
      <c r="B444" s="17" t="s">
        <v>573</v>
      </c>
      <c r="C444" s="17" t="s">
        <v>574</v>
      </c>
      <c r="D444" s="17" t="s">
        <v>575</v>
      </c>
      <c r="E444" s="17" t="s">
        <v>576</v>
      </c>
      <c r="F444" s="17">
        <v>1999</v>
      </c>
      <c r="G444" s="22">
        <v>2.4986346208139998</v>
      </c>
      <c r="H444" s="22">
        <v>75.373414634146329</v>
      </c>
    </row>
    <row r="445" spans="1:8" x14ac:dyDescent="0.2">
      <c r="A445" s="18" t="s">
        <v>313</v>
      </c>
      <c r="B445" s="18" t="s">
        <v>573</v>
      </c>
      <c r="C445" s="18" t="s">
        <v>574</v>
      </c>
      <c r="D445" s="18" t="s">
        <v>575</v>
      </c>
      <c r="E445" s="18" t="s">
        <v>576</v>
      </c>
      <c r="F445" s="18">
        <v>2000</v>
      </c>
      <c r="G445" s="19">
        <v>1.3832349196666001</v>
      </c>
      <c r="H445" s="19">
        <v>75.83536585365853</v>
      </c>
    </row>
    <row r="446" spans="1:8" x14ac:dyDescent="0.2">
      <c r="A446" s="18" t="s">
        <v>313</v>
      </c>
      <c r="B446" s="18" t="s">
        <v>573</v>
      </c>
      <c r="C446" s="18" t="s">
        <v>574</v>
      </c>
      <c r="D446" s="18" t="s">
        <v>575</v>
      </c>
      <c r="E446" s="18" t="s">
        <v>576</v>
      </c>
      <c r="F446" s="18">
        <v>2001</v>
      </c>
      <c r="G446" s="19">
        <v>1.1568242256514001</v>
      </c>
      <c r="H446" s="19">
        <v>76.341951219512211</v>
      </c>
    </row>
    <row r="447" spans="1:8" x14ac:dyDescent="0.2">
      <c r="A447" s="18" t="s">
        <v>313</v>
      </c>
      <c r="B447" s="18" t="s">
        <v>573</v>
      </c>
      <c r="C447" s="18" t="s">
        <v>574</v>
      </c>
      <c r="D447" s="18" t="s">
        <v>575</v>
      </c>
      <c r="E447" s="18" t="s">
        <v>576</v>
      </c>
      <c r="F447" s="18">
        <v>2002</v>
      </c>
      <c r="G447" s="19">
        <v>1.14582324607</v>
      </c>
      <c r="H447" s="19">
        <v>76.839024390243921</v>
      </c>
    </row>
    <row r="448" spans="1:8" x14ac:dyDescent="0.2">
      <c r="A448" s="18" t="s">
        <v>313</v>
      </c>
      <c r="B448" s="18" t="s">
        <v>573</v>
      </c>
      <c r="C448" s="18" t="s">
        <v>574</v>
      </c>
      <c r="D448" s="18" t="s">
        <v>575</v>
      </c>
      <c r="E448" s="18" t="s">
        <v>576</v>
      </c>
      <c r="F448" s="18">
        <v>2003</v>
      </c>
      <c r="G448" s="19">
        <v>1.2930816421347</v>
      </c>
      <c r="H448" s="19">
        <v>77.250243902439024</v>
      </c>
    </row>
    <row r="449" spans="1:8" x14ac:dyDescent="0.2">
      <c r="A449" s="18" t="s">
        <v>313</v>
      </c>
      <c r="B449" s="18" t="s">
        <v>573</v>
      </c>
      <c r="C449" s="18" t="s">
        <v>574</v>
      </c>
      <c r="D449" s="18" t="s">
        <v>575</v>
      </c>
      <c r="E449" s="18" t="s">
        <v>576</v>
      </c>
      <c r="F449" s="18">
        <v>2004</v>
      </c>
      <c r="G449" s="19">
        <v>1.3757828657816999</v>
      </c>
      <c r="H449" s="19">
        <v>77.84658536585367</v>
      </c>
    </row>
    <row r="450" spans="1:8" x14ac:dyDescent="0.2">
      <c r="A450" s="18" t="s">
        <v>313</v>
      </c>
      <c r="B450" s="18" t="s">
        <v>573</v>
      </c>
      <c r="C450" s="18" t="s">
        <v>574</v>
      </c>
      <c r="D450" s="18" t="s">
        <v>575</v>
      </c>
      <c r="E450" s="18" t="s">
        <v>576</v>
      </c>
      <c r="F450" s="18">
        <v>2005</v>
      </c>
      <c r="G450" s="19">
        <v>1.530563106529</v>
      </c>
      <c r="H450" s="19">
        <v>78.432682926829273</v>
      </c>
    </row>
    <row r="451" spans="1:8" x14ac:dyDescent="0.2">
      <c r="A451" s="18" t="s">
        <v>313</v>
      </c>
      <c r="B451" s="18" t="s">
        <v>573</v>
      </c>
      <c r="C451" s="18" t="s">
        <v>574</v>
      </c>
      <c r="D451" s="18" t="s">
        <v>575</v>
      </c>
      <c r="E451" s="18" t="s">
        <v>576</v>
      </c>
      <c r="F451" s="18">
        <v>2006</v>
      </c>
      <c r="G451" s="19">
        <v>1.6048452260142001</v>
      </c>
      <c r="H451" s="19">
        <v>78.969268292682941</v>
      </c>
    </row>
    <row r="452" spans="1:8" x14ac:dyDescent="0.2">
      <c r="A452" s="18" t="s">
        <v>313</v>
      </c>
      <c r="B452" s="18" t="s">
        <v>573</v>
      </c>
      <c r="C452" s="18" t="s">
        <v>574</v>
      </c>
      <c r="D452" s="18" t="s">
        <v>575</v>
      </c>
      <c r="E452" s="18" t="s">
        <v>576</v>
      </c>
      <c r="F452" s="18">
        <v>2007</v>
      </c>
      <c r="G452" s="19">
        <v>1.6872275481454999</v>
      </c>
      <c r="H452" s="19">
        <v>79.349512195121946</v>
      </c>
    </row>
    <row r="453" spans="1:8" x14ac:dyDescent="0.2">
      <c r="A453" s="18" t="s">
        <v>313</v>
      </c>
      <c r="B453" s="18" t="s">
        <v>573</v>
      </c>
      <c r="C453" s="18" t="s">
        <v>574</v>
      </c>
      <c r="D453" s="18" t="s">
        <v>575</v>
      </c>
      <c r="E453" s="18" t="s">
        <v>576</v>
      </c>
      <c r="F453" s="18">
        <v>2008</v>
      </c>
      <c r="G453" s="19">
        <v>2.0195332041894001</v>
      </c>
      <c r="H453" s="19">
        <v>79.832682926829278</v>
      </c>
    </row>
    <row r="454" spans="1:8" x14ac:dyDescent="0.2">
      <c r="A454" s="18" t="s">
        <v>313</v>
      </c>
      <c r="B454" s="18" t="s">
        <v>573</v>
      </c>
      <c r="C454" s="18" t="s">
        <v>574</v>
      </c>
      <c r="D454" s="18" t="s">
        <v>575</v>
      </c>
      <c r="E454" s="18" t="s">
        <v>576</v>
      </c>
      <c r="F454" s="18">
        <v>2009</v>
      </c>
      <c r="G454" s="19">
        <v>2.1489023296659999</v>
      </c>
      <c r="H454" s="19">
        <v>80.297317073170731</v>
      </c>
    </row>
    <row r="455" spans="1:8" x14ac:dyDescent="0.2">
      <c r="A455" s="18" t="s">
        <v>313</v>
      </c>
      <c r="B455" s="18" t="s">
        <v>573</v>
      </c>
      <c r="C455" s="18" t="s">
        <v>574</v>
      </c>
      <c r="D455" s="18" t="s">
        <v>575</v>
      </c>
      <c r="E455" s="18" t="s">
        <v>576</v>
      </c>
      <c r="F455" s="18">
        <v>2010</v>
      </c>
      <c r="G455" s="19">
        <v>2.1856760186380999</v>
      </c>
      <c r="H455" s="19">
        <v>80.551219512195132</v>
      </c>
    </row>
    <row r="456" spans="1:8" x14ac:dyDescent="0.2">
      <c r="A456" s="18" t="s">
        <v>313</v>
      </c>
      <c r="B456" s="18" t="s">
        <v>573</v>
      </c>
      <c r="C456" s="18" t="s">
        <v>574</v>
      </c>
      <c r="D456" s="18" t="s">
        <v>575</v>
      </c>
      <c r="E456" s="18" t="s">
        <v>576</v>
      </c>
      <c r="F456" s="18">
        <v>2011</v>
      </c>
      <c r="G456" s="19">
        <v>2.2379391106662001</v>
      </c>
      <c r="H456" s="19">
        <v>80.967073170731723</v>
      </c>
    </row>
    <row r="457" spans="1:8" x14ac:dyDescent="0.2">
      <c r="A457" s="18" t="s">
        <v>347</v>
      </c>
      <c r="B457" s="18" t="s">
        <v>573</v>
      </c>
      <c r="C457" s="18" t="s">
        <v>574</v>
      </c>
      <c r="D457" s="18" t="s">
        <v>575</v>
      </c>
      <c r="E457" s="18" t="s">
        <v>576</v>
      </c>
      <c r="F457" s="18">
        <v>1980</v>
      </c>
      <c r="G457" s="19">
        <v>9.0641342409738002</v>
      </c>
      <c r="H457" s="19">
        <v>72.075048780487805</v>
      </c>
    </row>
    <row r="458" spans="1:8" x14ac:dyDescent="0.2">
      <c r="A458" s="18" t="s">
        <v>347</v>
      </c>
      <c r="B458" s="18" t="s">
        <v>573</v>
      </c>
      <c r="C458" s="18" t="s">
        <v>574</v>
      </c>
      <c r="D458" s="18" t="s">
        <v>575</v>
      </c>
      <c r="E458" s="18" t="s">
        <v>576</v>
      </c>
      <c r="F458" s="18">
        <v>1981</v>
      </c>
      <c r="G458" s="19">
        <v>9.5418429656981001</v>
      </c>
      <c r="H458" s="19">
        <v>72.361097560975608</v>
      </c>
    </row>
    <row r="459" spans="1:8" x14ac:dyDescent="0.2">
      <c r="A459" s="18" t="s">
        <v>347</v>
      </c>
      <c r="B459" s="18" t="s">
        <v>573</v>
      </c>
      <c r="C459" s="18" t="s">
        <v>574</v>
      </c>
      <c r="D459" s="18" t="s">
        <v>575</v>
      </c>
      <c r="E459" s="18" t="s">
        <v>576</v>
      </c>
      <c r="F459" s="18">
        <v>1982</v>
      </c>
      <c r="G459" s="19">
        <v>9.1974176324832992</v>
      </c>
      <c r="H459" s="19">
        <v>72.657365853658547</v>
      </c>
    </row>
    <row r="460" spans="1:8" x14ac:dyDescent="0.2">
      <c r="A460" s="18" t="s">
        <v>347</v>
      </c>
      <c r="B460" s="18" t="s">
        <v>573</v>
      </c>
      <c r="C460" s="18" t="s">
        <v>574</v>
      </c>
      <c r="D460" s="18" t="s">
        <v>575</v>
      </c>
      <c r="E460" s="18" t="s">
        <v>576</v>
      </c>
      <c r="F460" s="18">
        <v>1983</v>
      </c>
      <c r="G460" s="19">
        <v>9.0743470752146997</v>
      </c>
      <c r="H460" s="19">
        <v>72.962780487804892</v>
      </c>
    </row>
    <row r="461" spans="1:8" x14ac:dyDescent="0.2">
      <c r="A461" s="18" t="s">
        <v>347</v>
      </c>
      <c r="B461" s="18" t="s">
        <v>573</v>
      </c>
      <c r="C461" s="18" t="s">
        <v>574</v>
      </c>
      <c r="D461" s="18" t="s">
        <v>575</v>
      </c>
      <c r="E461" s="18" t="s">
        <v>576</v>
      </c>
      <c r="F461" s="18">
        <v>1984</v>
      </c>
      <c r="G461" s="19">
        <v>8.5719775684294</v>
      </c>
      <c r="H461" s="19">
        <v>73.275341463414634</v>
      </c>
    </row>
    <row r="462" spans="1:8" x14ac:dyDescent="0.2">
      <c r="A462" s="18" t="s">
        <v>347</v>
      </c>
      <c r="B462" s="18" t="s">
        <v>573</v>
      </c>
      <c r="C462" s="18" t="s">
        <v>574</v>
      </c>
      <c r="D462" s="18" t="s">
        <v>575</v>
      </c>
      <c r="E462" s="18" t="s">
        <v>576</v>
      </c>
      <c r="F462" s="18">
        <v>1985</v>
      </c>
      <c r="G462" s="19">
        <v>8.5231503884436002</v>
      </c>
      <c r="H462" s="19">
        <v>73.588682926829279</v>
      </c>
    </row>
    <row r="463" spans="1:8" x14ac:dyDescent="0.2">
      <c r="A463" s="18" t="s">
        <v>347</v>
      </c>
      <c r="B463" s="18" t="s">
        <v>573</v>
      </c>
      <c r="C463" s="18" t="s">
        <v>574</v>
      </c>
      <c r="D463" s="18" t="s">
        <v>575</v>
      </c>
      <c r="E463" s="18" t="s">
        <v>576</v>
      </c>
      <c r="F463" s="18">
        <v>1986</v>
      </c>
      <c r="G463" s="19">
        <v>8.2459378314019993</v>
      </c>
      <c r="H463" s="19">
        <v>73.896560975609773</v>
      </c>
    </row>
    <row r="464" spans="1:8" x14ac:dyDescent="0.2">
      <c r="A464" s="18" t="s">
        <v>347</v>
      </c>
      <c r="B464" s="18" t="s">
        <v>573</v>
      </c>
      <c r="C464" s="18" t="s">
        <v>574</v>
      </c>
      <c r="D464" s="18" t="s">
        <v>575</v>
      </c>
      <c r="E464" s="18" t="s">
        <v>576</v>
      </c>
      <c r="F464" s="18">
        <v>1987</v>
      </c>
      <c r="G464" s="19">
        <v>8.4430495654900994</v>
      </c>
      <c r="H464" s="19">
        <v>74.194731707317075</v>
      </c>
    </row>
    <row r="465" spans="1:8" x14ac:dyDescent="0.2">
      <c r="A465" s="18" t="s">
        <v>347</v>
      </c>
      <c r="B465" s="18" t="s">
        <v>573</v>
      </c>
      <c r="C465" s="18" t="s">
        <v>574</v>
      </c>
      <c r="D465" s="18" t="s">
        <v>575</v>
      </c>
      <c r="E465" s="18" t="s">
        <v>576</v>
      </c>
      <c r="F465" s="18">
        <v>1988</v>
      </c>
      <c r="G465" s="19">
        <v>8.0968841319778004</v>
      </c>
      <c r="H465" s="19">
        <v>74.480829268292695</v>
      </c>
    </row>
    <row r="466" spans="1:8" x14ac:dyDescent="0.2">
      <c r="A466" s="18" t="s">
        <v>347</v>
      </c>
      <c r="B466" s="18" t="s">
        <v>573</v>
      </c>
      <c r="C466" s="18" t="s">
        <v>574</v>
      </c>
      <c r="D466" s="18" t="s">
        <v>575</v>
      </c>
      <c r="E466" s="18" t="s">
        <v>576</v>
      </c>
      <c r="F466" s="18">
        <v>1989</v>
      </c>
      <c r="G466" s="19">
        <v>7.9209246992429998</v>
      </c>
      <c r="H466" s="19">
        <v>74.752414634146348</v>
      </c>
    </row>
    <row r="467" spans="1:8" x14ac:dyDescent="0.2">
      <c r="A467" s="17" t="s">
        <v>347</v>
      </c>
      <c r="B467" s="17" t="s">
        <v>573</v>
      </c>
      <c r="C467" s="17" t="s">
        <v>574</v>
      </c>
      <c r="D467" s="17" t="s">
        <v>575</v>
      </c>
      <c r="E467" s="17" t="s">
        <v>576</v>
      </c>
      <c r="F467" s="17">
        <v>1990</v>
      </c>
      <c r="G467" s="22">
        <v>8.1541337973928005</v>
      </c>
      <c r="H467" s="22">
        <v>75.009926829268309</v>
      </c>
    </row>
    <row r="468" spans="1:8" x14ac:dyDescent="0.2">
      <c r="A468" s="18" t="s">
        <v>347</v>
      </c>
      <c r="B468" s="18" t="s">
        <v>573</v>
      </c>
      <c r="C468" s="18" t="s">
        <v>574</v>
      </c>
      <c r="D468" s="18" t="s">
        <v>575</v>
      </c>
      <c r="E468" s="18" t="s">
        <v>576</v>
      </c>
      <c r="F468" s="18">
        <v>1991</v>
      </c>
      <c r="G468" s="19">
        <v>8.5904195465579996</v>
      </c>
      <c r="H468" s="19">
        <v>75.463414634146346</v>
      </c>
    </row>
    <row r="469" spans="1:8" x14ac:dyDescent="0.2">
      <c r="A469" s="18" t="s">
        <v>347</v>
      </c>
      <c r="B469" s="18" t="s">
        <v>573</v>
      </c>
      <c r="C469" s="18" t="s">
        <v>574</v>
      </c>
      <c r="D469" s="18" t="s">
        <v>575</v>
      </c>
      <c r="E469" s="18" t="s">
        <v>576</v>
      </c>
      <c r="F469" s="18">
        <v>1992</v>
      </c>
      <c r="G469" s="19">
        <v>8.6412314067486005</v>
      </c>
      <c r="H469" s="19">
        <v>75.770731707317069</v>
      </c>
    </row>
    <row r="470" spans="1:8" x14ac:dyDescent="0.2">
      <c r="A470" s="18" t="s">
        <v>347</v>
      </c>
      <c r="B470" s="18" t="s">
        <v>573</v>
      </c>
      <c r="C470" s="18" t="s">
        <v>574</v>
      </c>
      <c r="D470" s="18" t="s">
        <v>575</v>
      </c>
      <c r="E470" s="18" t="s">
        <v>576</v>
      </c>
      <c r="F470" s="18">
        <v>1993</v>
      </c>
      <c r="G470" s="19">
        <v>8.5878329007990999</v>
      </c>
      <c r="H470" s="19">
        <v>75.712195121951225</v>
      </c>
    </row>
    <row r="471" spans="1:8" x14ac:dyDescent="0.2">
      <c r="A471" s="18" t="s">
        <v>347</v>
      </c>
      <c r="B471" s="18" t="s">
        <v>573</v>
      </c>
      <c r="C471" s="18" t="s">
        <v>574</v>
      </c>
      <c r="D471" s="18" t="s">
        <v>575</v>
      </c>
      <c r="E471" s="18" t="s">
        <v>576</v>
      </c>
      <c r="F471" s="18">
        <v>1994</v>
      </c>
      <c r="G471" s="19">
        <v>8.5848713151839</v>
      </c>
      <c r="H471" s="19">
        <v>76.370731707317077</v>
      </c>
    </row>
    <row r="472" spans="1:8" x14ac:dyDescent="0.2">
      <c r="A472" s="18" t="s">
        <v>347</v>
      </c>
      <c r="B472" s="18" t="s">
        <v>573</v>
      </c>
      <c r="C472" s="18" t="s">
        <v>574</v>
      </c>
      <c r="D472" s="18" t="s">
        <v>575</v>
      </c>
      <c r="E472" s="18" t="s">
        <v>576</v>
      </c>
      <c r="F472" s="18">
        <v>1995</v>
      </c>
      <c r="G472" s="19">
        <v>8.8114177609179993</v>
      </c>
      <c r="H472" s="19">
        <v>76.512195121951237</v>
      </c>
    </row>
    <row r="473" spans="1:8" x14ac:dyDescent="0.2">
      <c r="A473" s="18" t="s">
        <v>347</v>
      </c>
      <c r="B473" s="18" t="s">
        <v>573</v>
      </c>
      <c r="C473" s="18" t="s">
        <v>574</v>
      </c>
      <c r="D473" s="18" t="s">
        <v>575</v>
      </c>
      <c r="E473" s="18" t="s">
        <v>576</v>
      </c>
      <c r="F473" s="18">
        <v>1996</v>
      </c>
      <c r="G473" s="19">
        <v>8.7240251825132002</v>
      </c>
      <c r="H473" s="19">
        <v>76.519512195121962</v>
      </c>
    </row>
    <row r="474" spans="1:8" x14ac:dyDescent="0.2">
      <c r="A474" s="18" t="s">
        <v>347</v>
      </c>
      <c r="B474" s="18" t="s">
        <v>573</v>
      </c>
      <c r="C474" s="18" t="s">
        <v>574</v>
      </c>
      <c r="D474" s="18" t="s">
        <v>575</v>
      </c>
      <c r="E474" s="18" t="s">
        <v>576</v>
      </c>
      <c r="F474" s="18">
        <v>1997</v>
      </c>
      <c r="G474" s="19">
        <v>8.9194924472877997</v>
      </c>
      <c r="H474" s="19">
        <v>76.880487804878044</v>
      </c>
    </row>
    <row r="475" spans="1:8" x14ac:dyDescent="0.2">
      <c r="A475" s="18" t="s">
        <v>347</v>
      </c>
      <c r="B475" s="18" t="s">
        <v>573</v>
      </c>
      <c r="C475" s="18" t="s">
        <v>574</v>
      </c>
      <c r="D475" s="18" t="s">
        <v>575</v>
      </c>
      <c r="E475" s="18" t="s">
        <v>576</v>
      </c>
      <c r="F475" s="18">
        <v>1998</v>
      </c>
      <c r="G475" s="19">
        <v>8.5834868029452007</v>
      </c>
      <c r="H475" s="19">
        <v>77.017073170731706</v>
      </c>
    </row>
    <row r="476" spans="1:8" x14ac:dyDescent="0.2">
      <c r="A476" s="18" t="s">
        <v>347</v>
      </c>
      <c r="B476" s="18" t="s">
        <v>573</v>
      </c>
      <c r="C476" s="18" t="s">
        <v>574</v>
      </c>
      <c r="D476" s="18" t="s">
        <v>575</v>
      </c>
      <c r="E476" s="18" t="s">
        <v>576</v>
      </c>
      <c r="F476" s="18">
        <v>1999</v>
      </c>
      <c r="G476" s="19">
        <v>7.9216570837058997</v>
      </c>
      <c r="H476" s="19">
        <v>77.770731707317083</v>
      </c>
    </row>
    <row r="477" spans="1:8" x14ac:dyDescent="0.2">
      <c r="A477" s="18" t="s">
        <v>347</v>
      </c>
      <c r="B477" s="18" t="s">
        <v>573</v>
      </c>
      <c r="C477" s="18" t="s">
        <v>574</v>
      </c>
      <c r="D477" s="18" t="s">
        <v>575</v>
      </c>
      <c r="E477" s="18" t="s">
        <v>576</v>
      </c>
      <c r="F477" s="18">
        <v>2000</v>
      </c>
      <c r="G477" s="19">
        <v>7.4700258915275999</v>
      </c>
      <c r="H477" s="19">
        <v>77.873170731707319</v>
      </c>
    </row>
    <row r="478" spans="1:8" x14ac:dyDescent="0.2">
      <c r="A478" s="18" t="s">
        <v>347</v>
      </c>
      <c r="B478" s="18" t="s">
        <v>573</v>
      </c>
      <c r="C478" s="18" t="s">
        <v>574</v>
      </c>
      <c r="D478" s="18" t="s">
        <v>575</v>
      </c>
      <c r="E478" s="18" t="s">
        <v>576</v>
      </c>
      <c r="F478" s="18">
        <v>2001</v>
      </c>
      <c r="G478" s="19">
        <v>6.9250058263180998</v>
      </c>
      <c r="H478" s="19">
        <v>77.824390243902457</v>
      </c>
    </row>
    <row r="479" spans="1:8" x14ac:dyDescent="0.2">
      <c r="A479" s="18" t="s">
        <v>347</v>
      </c>
      <c r="B479" s="18" t="s">
        <v>573</v>
      </c>
      <c r="C479" s="18" t="s">
        <v>574</v>
      </c>
      <c r="D479" s="18" t="s">
        <v>575</v>
      </c>
      <c r="E479" s="18" t="s">
        <v>576</v>
      </c>
      <c r="F479" s="18">
        <v>2002</v>
      </c>
      <c r="G479" s="19">
        <v>7.2148468701004003</v>
      </c>
      <c r="H479" s="19">
        <v>77.965853658536588</v>
      </c>
    </row>
    <row r="480" spans="1:8" x14ac:dyDescent="0.2">
      <c r="A480" s="18" t="s">
        <v>347</v>
      </c>
      <c r="B480" s="18" t="s">
        <v>573</v>
      </c>
      <c r="C480" s="18" t="s">
        <v>574</v>
      </c>
      <c r="D480" s="18" t="s">
        <v>575</v>
      </c>
      <c r="E480" s="18" t="s">
        <v>576</v>
      </c>
      <c r="F480" s="18">
        <v>2003</v>
      </c>
      <c r="G480" s="19">
        <v>7.3740189992294001</v>
      </c>
      <c r="H480" s="19">
        <v>77.72682926829269</v>
      </c>
    </row>
    <row r="481" spans="1:8" x14ac:dyDescent="0.2">
      <c r="A481" s="18" t="s">
        <v>347</v>
      </c>
      <c r="B481" s="18" t="s">
        <v>573</v>
      </c>
      <c r="C481" s="18" t="s">
        <v>574</v>
      </c>
      <c r="D481" s="18" t="s">
        <v>575</v>
      </c>
      <c r="E481" s="18" t="s">
        <v>576</v>
      </c>
      <c r="F481" s="18">
        <v>2004</v>
      </c>
      <c r="G481" s="19">
        <v>7.3139157171746998</v>
      </c>
      <c r="H481" s="19">
        <v>79.121951219512198</v>
      </c>
    </row>
    <row r="482" spans="1:8" x14ac:dyDescent="0.2">
      <c r="A482" s="18" t="s">
        <v>347</v>
      </c>
      <c r="B482" s="18" t="s">
        <v>573</v>
      </c>
      <c r="C482" s="18" t="s">
        <v>574</v>
      </c>
      <c r="D482" s="18" t="s">
        <v>575</v>
      </c>
      <c r="E482" s="18" t="s">
        <v>576</v>
      </c>
      <c r="F482" s="18">
        <v>2005</v>
      </c>
      <c r="G482" s="19">
        <v>7.1827707758635002</v>
      </c>
      <c r="H482" s="19">
        <v>79.431707317073176</v>
      </c>
    </row>
    <row r="483" spans="1:8" x14ac:dyDescent="0.2">
      <c r="A483" s="18" t="s">
        <v>347</v>
      </c>
      <c r="B483" s="18" t="s">
        <v>573</v>
      </c>
      <c r="C483" s="18" t="s">
        <v>574</v>
      </c>
      <c r="D483" s="18" t="s">
        <v>575</v>
      </c>
      <c r="E483" s="18" t="s">
        <v>576</v>
      </c>
      <c r="F483" s="18">
        <v>2006</v>
      </c>
      <c r="G483" s="19">
        <v>6.7872456618339001</v>
      </c>
      <c r="H483" s="19">
        <v>79.287804878048803</v>
      </c>
    </row>
    <row r="484" spans="1:8" x14ac:dyDescent="0.2">
      <c r="A484" s="18" t="s">
        <v>347</v>
      </c>
      <c r="B484" s="18" t="s">
        <v>573</v>
      </c>
      <c r="C484" s="18" t="s">
        <v>574</v>
      </c>
      <c r="D484" s="18" t="s">
        <v>575</v>
      </c>
      <c r="E484" s="18" t="s">
        <v>576</v>
      </c>
      <c r="F484" s="18">
        <v>2007</v>
      </c>
      <c r="G484" s="19">
        <v>6.5408987833627998</v>
      </c>
      <c r="H484" s="19">
        <v>79.3829268292683</v>
      </c>
    </row>
    <row r="485" spans="1:8" x14ac:dyDescent="0.2">
      <c r="A485" s="18" t="s">
        <v>347</v>
      </c>
      <c r="B485" s="18" t="s">
        <v>573</v>
      </c>
      <c r="C485" s="18" t="s">
        <v>574</v>
      </c>
      <c r="D485" s="18" t="s">
        <v>575</v>
      </c>
      <c r="E485" s="18" t="s">
        <v>576</v>
      </c>
      <c r="F485" s="18">
        <v>2008</v>
      </c>
      <c r="G485" s="19">
        <v>7.0116180672438002</v>
      </c>
      <c r="H485" s="19">
        <v>80.53902439024391</v>
      </c>
    </row>
    <row r="486" spans="1:8" x14ac:dyDescent="0.2">
      <c r="A486" s="18" t="s">
        <v>347</v>
      </c>
      <c r="B486" s="18" t="s">
        <v>573</v>
      </c>
      <c r="C486" s="18" t="s">
        <v>574</v>
      </c>
      <c r="D486" s="18" t="s">
        <v>575</v>
      </c>
      <c r="E486" s="18" t="s">
        <v>576</v>
      </c>
      <c r="F486" s="18">
        <v>2009</v>
      </c>
      <c r="G486" s="19">
        <v>8.0484032640716006</v>
      </c>
      <c r="H486" s="19">
        <v>80.636585365853662</v>
      </c>
    </row>
    <row r="487" spans="1:8" x14ac:dyDescent="0.2">
      <c r="A487" s="18" t="s">
        <v>347</v>
      </c>
      <c r="B487" s="18" t="s">
        <v>573</v>
      </c>
      <c r="C487" s="18" t="s">
        <v>574</v>
      </c>
      <c r="D487" s="18" t="s">
        <v>575</v>
      </c>
      <c r="E487" s="18" t="s">
        <v>576</v>
      </c>
      <c r="F487" s="18">
        <v>2010</v>
      </c>
      <c r="G487" s="19">
        <v>7.6226009882297996</v>
      </c>
      <c r="H487" s="19">
        <v>80.631707317073179</v>
      </c>
    </row>
    <row r="488" spans="1:8" x14ac:dyDescent="0.2">
      <c r="A488" s="18" t="s">
        <v>347</v>
      </c>
      <c r="B488" s="18" t="s">
        <v>573</v>
      </c>
      <c r="C488" s="18" t="s">
        <v>574</v>
      </c>
      <c r="D488" s="18" t="s">
        <v>575</v>
      </c>
      <c r="E488" s="18" t="s">
        <v>576</v>
      </c>
      <c r="F488" s="18">
        <v>2011</v>
      </c>
      <c r="G488" s="19">
        <v>7.7219869775943</v>
      </c>
      <c r="H488" s="19">
        <v>80.987804878048777</v>
      </c>
    </row>
    <row r="489" spans="1:8" x14ac:dyDescent="0.2">
      <c r="A489" s="18" t="s">
        <v>366</v>
      </c>
      <c r="B489" s="18" t="s">
        <v>573</v>
      </c>
      <c r="C489" s="18" t="s">
        <v>574</v>
      </c>
      <c r="D489" s="18" t="s">
        <v>575</v>
      </c>
      <c r="E489" s="18" t="s">
        <v>576</v>
      </c>
      <c r="F489" s="18">
        <v>1985</v>
      </c>
      <c r="G489" s="19">
        <v>0.17099982121051999</v>
      </c>
      <c r="H489" s="19">
        <v>68.792609756097562</v>
      </c>
    </row>
    <row r="490" spans="1:8" x14ac:dyDescent="0.2">
      <c r="A490" s="18" t="s">
        <v>366</v>
      </c>
      <c r="B490" s="18" t="s">
        <v>573</v>
      </c>
      <c r="C490" s="18" t="s">
        <v>574</v>
      </c>
      <c r="D490" s="18" t="s">
        <v>575</v>
      </c>
      <c r="E490" s="18" t="s">
        <v>576</v>
      </c>
      <c r="F490" s="18">
        <v>1986</v>
      </c>
      <c r="G490" s="19">
        <v>0.18680091308797001</v>
      </c>
      <c r="H490" s="19">
        <v>69.203439024390249</v>
      </c>
    </row>
    <row r="491" spans="1:8" x14ac:dyDescent="0.2">
      <c r="A491" s="18" t="s">
        <v>366</v>
      </c>
      <c r="B491" s="18" t="s">
        <v>573</v>
      </c>
      <c r="C491" s="18" t="s">
        <v>574</v>
      </c>
      <c r="D491" s="18" t="s">
        <v>575</v>
      </c>
      <c r="E491" s="18" t="s">
        <v>576</v>
      </c>
      <c r="F491" s="18">
        <v>1987</v>
      </c>
      <c r="G491" s="19">
        <v>0.29688412554234</v>
      </c>
      <c r="H491" s="19">
        <v>69.607414634146352</v>
      </c>
    </row>
    <row r="492" spans="1:8" x14ac:dyDescent="0.2">
      <c r="A492" s="18" t="s">
        <v>366</v>
      </c>
      <c r="B492" s="18" t="s">
        <v>573</v>
      </c>
      <c r="C492" s="18" t="s">
        <v>574</v>
      </c>
      <c r="D492" s="18" t="s">
        <v>575</v>
      </c>
      <c r="E492" s="18" t="s">
        <v>576</v>
      </c>
      <c r="F492" s="18">
        <v>1988</v>
      </c>
      <c r="G492" s="19">
        <v>0.32386252380984998</v>
      </c>
      <c r="H492" s="19">
        <v>70.006487804878063</v>
      </c>
    </row>
    <row r="493" spans="1:8" x14ac:dyDescent="0.2">
      <c r="A493" s="18" t="s">
        <v>366</v>
      </c>
      <c r="B493" s="18" t="s">
        <v>573</v>
      </c>
      <c r="C493" s="18" t="s">
        <v>574</v>
      </c>
      <c r="D493" s="18" t="s">
        <v>575</v>
      </c>
      <c r="E493" s="18" t="s">
        <v>576</v>
      </c>
      <c r="F493" s="18">
        <v>1989</v>
      </c>
      <c r="G493" s="19">
        <v>0.48285197384721001</v>
      </c>
      <c r="H493" s="19">
        <v>70.401585365853663</v>
      </c>
    </row>
    <row r="494" spans="1:8" x14ac:dyDescent="0.2">
      <c r="A494" s="18" t="s">
        <v>366</v>
      </c>
      <c r="B494" s="18" t="s">
        <v>573</v>
      </c>
      <c r="C494" s="18" t="s">
        <v>574</v>
      </c>
      <c r="D494" s="18" t="s">
        <v>575</v>
      </c>
      <c r="E494" s="18" t="s">
        <v>576</v>
      </c>
      <c r="F494" s="18">
        <v>1990</v>
      </c>
      <c r="G494" s="19">
        <v>0.44968138511708</v>
      </c>
      <c r="H494" s="19">
        <v>70.795731707317088</v>
      </c>
    </row>
    <row r="495" spans="1:8" x14ac:dyDescent="0.2">
      <c r="A495" s="18" t="s">
        <v>366</v>
      </c>
      <c r="B495" s="18" t="s">
        <v>573</v>
      </c>
      <c r="C495" s="18" t="s">
        <v>574</v>
      </c>
      <c r="D495" s="18" t="s">
        <v>575</v>
      </c>
      <c r="E495" s="18" t="s">
        <v>576</v>
      </c>
      <c r="F495" s="18">
        <v>1991</v>
      </c>
      <c r="G495" s="19">
        <v>0.49226301338874001</v>
      </c>
      <c r="H495" s="19">
        <v>71.190975609756109</v>
      </c>
    </row>
    <row r="496" spans="1:8" x14ac:dyDescent="0.2">
      <c r="A496" s="18" t="s">
        <v>366</v>
      </c>
      <c r="B496" s="18" t="s">
        <v>573</v>
      </c>
      <c r="C496" s="18" t="s">
        <v>574</v>
      </c>
      <c r="D496" s="18" t="s">
        <v>575</v>
      </c>
      <c r="E496" s="18" t="s">
        <v>576</v>
      </c>
      <c r="F496" s="18">
        <v>1992</v>
      </c>
      <c r="G496" s="19">
        <v>0.58146337643483004</v>
      </c>
      <c r="H496" s="19">
        <v>71.585829268292684</v>
      </c>
    </row>
    <row r="497" spans="1:8" x14ac:dyDescent="0.2">
      <c r="A497" s="18" t="s">
        <v>366</v>
      </c>
      <c r="B497" s="18" t="s">
        <v>573</v>
      </c>
      <c r="C497" s="18" t="s">
        <v>574</v>
      </c>
      <c r="D497" s="18" t="s">
        <v>575</v>
      </c>
      <c r="E497" s="18" t="s">
        <v>576</v>
      </c>
      <c r="F497" s="18">
        <v>1993</v>
      </c>
      <c r="G497" s="19">
        <v>0.59319612213735995</v>
      </c>
      <c r="H497" s="19">
        <v>71.977829268292695</v>
      </c>
    </row>
    <row r="498" spans="1:8" x14ac:dyDescent="0.2">
      <c r="A498" s="18" t="s">
        <v>366</v>
      </c>
      <c r="B498" s="18" t="s">
        <v>573</v>
      </c>
      <c r="C498" s="18" t="s">
        <v>574</v>
      </c>
      <c r="D498" s="18" t="s">
        <v>575</v>
      </c>
      <c r="E498" s="18" t="s">
        <v>576</v>
      </c>
      <c r="F498" s="18">
        <v>1994</v>
      </c>
      <c r="G498" s="19">
        <v>0.65371154429509004</v>
      </c>
      <c r="H498" s="19">
        <v>72.363853658536598</v>
      </c>
    </row>
    <row r="499" spans="1:8" x14ac:dyDescent="0.2">
      <c r="A499" s="18" t="s">
        <v>366</v>
      </c>
      <c r="B499" s="18" t="s">
        <v>573</v>
      </c>
      <c r="C499" s="18" t="s">
        <v>574</v>
      </c>
      <c r="D499" s="18" t="s">
        <v>575</v>
      </c>
      <c r="E499" s="18" t="s">
        <v>576</v>
      </c>
      <c r="F499" s="18">
        <v>1995</v>
      </c>
      <c r="G499" s="19">
        <v>0.67476886519729995</v>
      </c>
      <c r="H499" s="19">
        <v>72.739780487804879</v>
      </c>
    </row>
    <row r="500" spans="1:8" x14ac:dyDescent="0.2">
      <c r="A500" s="18" t="s">
        <v>366</v>
      </c>
      <c r="B500" s="18" t="s">
        <v>573</v>
      </c>
      <c r="C500" s="18" t="s">
        <v>574</v>
      </c>
      <c r="D500" s="18" t="s">
        <v>575</v>
      </c>
      <c r="E500" s="18" t="s">
        <v>576</v>
      </c>
      <c r="F500" s="18">
        <v>1996</v>
      </c>
      <c r="G500" s="19">
        <v>0.64215978427359</v>
      </c>
      <c r="H500" s="19">
        <v>73.0989024390244</v>
      </c>
    </row>
    <row r="501" spans="1:8" x14ac:dyDescent="0.2">
      <c r="A501" s="18" t="s">
        <v>366</v>
      </c>
      <c r="B501" s="18" t="s">
        <v>573</v>
      </c>
      <c r="C501" s="18" t="s">
        <v>574</v>
      </c>
      <c r="D501" s="18" t="s">
        <v>575</v>
      </c>
      <c r="E501" s="18" t="s">
        <v>576</v>
      </c>
      <c r="F501" s="18">
        <v>1997</v>
      </c>
      <c r="G501" s="19">
        <v>0.67903665779700995</v>
      </c>
      <c r="H501" s="19">
        <v>73.437146341463432</v>
      </c>
    </row>
    <row r="502" spans="1:8" x14ac:dyDescent="0.2">
      <c r="A502" s="18" t="s">
        <v>366</v>
      </c>
      <c r="B502" s="18" t="s">
        <v>573</v>
      </c>
      <c r="C502" s="18" t="s">
        <v>574</v>
      </c>
      <c r="D502" s="18" t="s">
        <v>575</v>
      </c>
      <c r="E502" s="18" t="s">
        <v>576</v>
      </c>
      <c r="F502" s="18">
        <v>1998</v>
      </c>
      <c r="G502" s="19">
        <v>0.80514210104438999</v>
      </c>
      <c r="H502" s="19">
        <v>73.751414634146357</v>
      </c>
    </row>
    <row r="503" spans="1:8" x14ac:dyDescent="0.2">
      <c r="A503" s="18" t="s">
        <v>366</v>
      </c>
      <c r="B503" s="18" t="s">
        <v>573</v>
      </c>
      <c r="C503" s="18" t="s">
        <v>574</v>
      </c>
      <c r="D503" s="18" t="s">
        <v>575</v>
      </c>
      <c r="E503" s="18" t="s">
        <v>576</v>
      </c>
      <c r="F503" s="18">
        <v>1999</v>
      </c>
      <c r="G503" s="19">
        <v>0.83464865923544995</v>
      </c>
      <c r="H503" s="19">
        <v>74.039243902439026</v>
      </c>
    </row>
    <row r="504" spans="1:8" x14ac:dyDescent="0.2">
      <c r="A504" s="18" t="s">
        <v>366</v>
      </c>
      <c r="B504" s="18" t="s">
        <v>573</v>
      </c>
      <c r="C504" s="18" t="s">
        <v>574</v>
      </c>
      <c r="D504" s="18" t="s">
        <v>575</v>
      </c>
      <c r="E504" s="18" t="s">
        <v>576</v>
      </c>
      <c r="F504" s="18">
        <v>2000</v>
      </c>
      <c r="G504" s="19">
        <v>0.83969257467998004</v>
      </c>
      <c r="H504" s="19">
        <v>74.299731707317093</v>
      </c>
    </row>
    <row r="505" spans="1:8" x14ac:dyDescent="0.2">
      <c r="A505" s="18" t="s">
        <v>366</v>
      </c>
      <c r="B505" s="18" t="s">
        <v>573</v>
      </c>
      <c r="C505" s="18" t="s">
        <v>574</v>
      </c>
      <c r="D505" s="18" t="s">
        <v>575</v>
      </c>
      <c r="E505" s="18" t="s">
        <v>576</v>
      </c>
      <c r="F505" s="18">
        <v>2001</v>
      </c>
      <c r="G505" s="19">
        <v>0.91988367408191996</v>
      </c>
      <c r="H505" s="19">
        <v>74.533487804878064</v>
      </c>
    </row>
    <row r="506" spans="1:8" x14ac:dyDescent="0.2">
      <c r="A506" s="18" t="s">
        <v>366</v>
      </c>
      <c r="B506" s="18" t="s">
        <v>573</v>
      </c>
      <c r="C506" s="18" t="s">
        <v>574</v>
      </c>
      <c r="D506" s="18" t="s">
        <v>575</v>
      </c>
      <c r="E506" s="18" t="s">
        <v>576</v>
      </c>
      <c r="F506" s="18">
        <v>2002</v>
      </c>
      <c r="G506" s="19">
        <v>0.99465019755369</v>
      </c>
      <c r="H506" s="19">
        <v>74.744707317073178</v>
      </c>
    </row>
    <row r="507" spans="1:8" x14ac:dyDescent="0.2">
      <c r="A507" s="18" t="s">
        <v>366</v>
      </c>
      <c r="B507" s="18" t="s">
        <v>573</v>
      </c>
      <c r="C507" s="18" t="s">
        <v>574</v>
      </c>
      <c r="D507" s="18" t="s">
        <v>575</v>
      </c>
      <c r="E507" s="18" t="s">
        <v>576</v>
      </c>
      <c r="F507" s="18">
        <v>2003</v>
      </c>
      <c r="G507" s="19">
        <v>1.1088060539855999</v>
      </c>
      <c r="H507" s="19">
        <v>74.937512195121968</v>
      </c>
    </row>
    <row r="508" spans="1:8" x14ac:dyDescent="0.2">
      <c r="A508" s="17" t="s">
        <v>366</v>
      </c>
      <c r="B508" s="17" t="s">
        <v>573</v>
      </c>
      <c r="C508" s="17" t="s">
        <v>574</v>
      </c>
      <c r="D508" s="17" t="s">
        <v>575</v>
      </c>
      <c r="E508" s="17" t="s">
        <v>576</v>
      </c>
      <c r="F508" s="17">
        <v>2004</v>
      </c>
      <c r="G508" s="22">
        <v>1.0807754394243001</v>
      </c>
      <c r="H508" s="22">
        <v>75.115487804878057</v>
      </c>
    </row>
    <row r="509" spans="1:8" x14ac:dyDescent="0.2">
      <c r="A509" s="18" t="s">
        <v>366</v>
      </c>
      <c r="B509" s="18" t="s">
        <v>573</v>
      </c>
      <c r="C509" s="18" t="s">
        <v>574</v>
      </c>
      <c r="D509" s="18" t="s">
        <v>575</v>
      </c>
      <c r="E509" s="18" t="s">
        <v>576</v>
      </c>
      <c r="F509" s="18">
        <v>2005</v>
      </c>
      <c r="G509" s="19">
        <v>1.1651766878886001</v>
      </c>
      <c r="H509" s="19">
        <v>75.282097560975629</v>
      </c>
    </row>
    <row r="510" spans="1:8" x14ac:dyDescent="0.2">
      <c r="A510" s="18" t="s">
        <v>366</v>
      </c>
      <c r="B510" s="18" t="s">
        <v>573</v>
      </c>
      <c r="C510" s="18" t="s">
        <v>574</v>
      </c>
      <c r="D510" s="18" t="s">
        <v>575</v>
      </c>
      <c r="E510" s="18" t="s">
        <v>576</v>
      </c>
      <c r="F510" s="18">
        <v>2006</v>
      </c>
      <c r="G510" s="19">
        <v>1.1695156717602</v>
      </c>
      <c r="H510" s="19">
        <v>75.438780487804877</v>
      </c>
    </row>
    <row r="511" spans="1:8" x14ac:dyDescent="0.2">
      <c r="A511" s="18" t="s">
        <v>366</v>
      </c>
      <c r="B511" s="18" t="s">
        <v>573</v>
      </c>
      <c r="C511" s="18" t="s">
        <v>574</v>
      </c>
      <c r="D511" s="18" t="s">
        <v>575</v>
      </c>
      <c r="E511" s="18" t="s">
        <v>576</v>
      </c>
      <c r="F511" s="18">
        <v>2007</v>
      </c>
      <c r="G511" s="19">
        <v>1.2856171608025</v>
      </c>
      <c r="H511" s="19">
        <v>75.587926829268298</v>
      </c>
    </row>
    <row r="512" spans="1:8" x14ac:dyDescent="0.2">
      <c r="A512" s="18" t="s">
        <v>366</v>
      </c>
      <c r="B512" s="18" t="s">
        <v>573</v>
      </c>
      <c r="C512" s="18" t="s">
        <v>574</v>
      </c>
      <c r="D512" s="18" t="s">
        <v>575</v>
      </c>
      <c r="E512" s="18" t="s">
        <v>576</v>
      </c>
      <c r="F512" s="18">
        <v>2008</v>
      </c>
      <c r="G512" s="19">
        <v>1.4193195402409</v>
      </c>
      <c r="H512" s="19">
        <v>75.732463414634154</v>
      </c>
    </row>
    <row r="513" spans="1:8" x14ac:dyDescent="0.2">
      <c r="A513" s="18" t="s">
        <v>366</v>
      </c>
      <c r="B513" s="18" t="s">
        <v>573</v>
      </c>
      <c r="C513" s="18" t="s">
        <v>574</v>
      </c>
      <c r="D513" s="18" t="s">
        <v>575</v>
      </c>
      <c r="E513" s="18" t="s">
        <v>576</v>
      </c>
      <c r="F513" s="18">
        <v>2009</v>
      </c>
      <c r="G513" s="19">
        <v>1.6630050155494001</v>
      </c>
      <c r="H513" s="19">
        <v>75.877414634146348</v>
      </c>
    </row>
    <row r="514" spans="1:8" x14ac:dyDescent="0.2">
      <c r="A514" s="18" t="s">
        <v>366</v>
      </c>
      <c r="B514" s="18" t="s">
        <v>573</v>
      </c>
      <c r="C514" s="18" t="s">
        <v>574</v>
      </c>
      <c r="D514" s="18" t="s">
        <v>575</v>
      </c>
      <c r="E514" s="18" t="s">
        <v>576</v>
      </c>
      <c r="F514" s="18">
        <v>2010</v>
      </c>
      <c r="G514" s="19">
        <v>1.7736921289131999</v>
      </c>
      <c r="H514" s="19">
        <v>76.026780487804885</v>
      </c>
    </row>
    <row r="515" spans="1:8" x14ac:dyDescent="0.2">
      <c r="A515" s="18" t="s">
        <v>366</v>
      </c>
      <c r="B515" s="18" t="s">
        <v>573</v>
      </c>
      <c r="C515" s="18" t="s">
        <v>574</v>
      </c>
      <c r="D515" s="18" t="s">
        <v>575</v>
      </c>
      <c r="E515" s="18" t="s">
        <v>576</v>
      </c>
      <c r="F515" s="18">
        <v>2011</v>
      </c>
      <c r="G515" s="19">
        <v>1.8370309836345999</v>
      </c>
      <c r="H515" s="19">
        <v>76.185658536585365</v>
      </c>
    </row>
    <row r="516" spans="1:8" x14ac:dyDescent="0.2">
      <c r="A516" s="20" t="s">
        <v>409</v>
      </c>
      <c r="B516" s="20" t="s">
        <v>573</v>
      </c>
      <c r="C516" s="20" t="s">
        <v>574</v>
      </c>
      <c r="D516" s="20" t="s">
        <v>575</v>
      </c>
      <c r="E516" s="20" t="s">
        <v>576</v>
      </c>
      <c r="F516" s="20">
        <v>1980</v>
      </c>
      <c r="G516" s="21">
        <v>6.3844331569491999</v>
      </c>
      <c r="H516" s="21">
        <v>75.743170731707323</v>
      </c>
    </row>
    <row r="517" spans="1:8" x14ac:dyDescent="0.2">
      <c r="A517" s="18" t="s">
        <v>409</v>
      </c>
      <c r="B517" s="18" t="s">
        <v>573</v>
      </c>
      <c r="C517" s="18" t="s">
        <v>574</v>
      </c>
      <c r="D517" s="18" t="s">
        <v>575</v>
      </c>
      <c r="E517" s="18" t="s">
        <v>576</v>
      </c>
      <c r="F517" s="18">
        <v>1981</v>
      </c>
      <c r="G517" s="19">
        <v>6.3079988033900003</v>
      </c>
      <c r="H517" s="19">
        <v>75.934390243902456</v>
      </c>
    </row>
    <row r="518" spans="1:8" x14ac:dyDescent="0.2">
      <c r="A518" s="18" t="s">
        <v>409</v>
      </c>
      <c r="B518" s="18" t="s">
        <v>573</v>
      </c>
      <c r="C518" s="18" t="s">
        <v>574</v>
      </c>
      <c r="D518" s="18" t="s">
        <v>575</v>
      </c>
      <c r="E518" s="18" t="s">
        <v>576</v>
      </c>
      <c r="F518" s="18">
        <v>1982</v>
      </c>
      <c r="G518" s="19">
        <v>6.4728409021913</v>
      </c>
      <c r="H518" s="19">
        <v>75.988536585365864</v>
      </c>
    </row>
    <row r="519" spans="1:8" x14ac:dyDescent="0.2">
      <c r="A519" s="18" t="s">
        <v>409</v>
      </c>
      <c r="B519" s="18" t="s">
        <v>573</v>
      </c>
      <c r="C519" s="18" t="s">
        <v>574</v>
      </c>
      <c r="D519" s="18" t="s">
        <v>575</v>
      </c>
      <c r="E519" s="18" t="s">
        <v>576</v>
      </c>
      <c r="F519" s="18">
        <v>1983</v>
      </c>
      <c r="G519" s="19">
        <v>6.3752340587346996</v>
      </c>
      <c r="H519" s="19">
        <v>76.164146341463422</v>
      </c>
    </row>
    <row r="520" spans="1:8" x14ac:dyDescent="0.2">
      <c r="A520" s="18" t="s">
        <v>409</v>
      </c>
      <c r="B520" s="18" t="s">
        <v>573</v>
      </c>
      <c r="C520" s="18" t="s">
        <v>574</v>
      </c>
      <c r="D520" s="18" t="s">
        <v>575</v>
      </c>
      <c r="E520" s="18" t="s">
        <v>576</v>
      </c>
      <c r="F520" s="18">
        <v>1984</v>
      </c>
      <c r="G520" s="19">
        <v>6.0975482006234003</v>
      </c>
      <c r="H520" s="19">
        <v>76.233170731707318</v>
      </c>
    </row>
    <row r="521" spans="1:8" x14ac:dyDescent="0.2">
      <c r="A521" s="18" t="s">
        <v>409</v>
      </c>
      <c r="B521" s="18" t="s">
        <v>573</v>
      </c>
      <c r="C521" s="18" t="s">
        <v>574</v>
      </c>
      <c r="D521" s="18" t="s">
        <v>575</v>
      </c>
      <c r="E521" s="18" t="s">
        <v>576</v>
      </c>
      <c r="F521" s="18">
        <v>1985</v>
      </c>
      <c r="G521" s="19">
        <v>6.1896941407280996</v>
      </c>
      <c r="H521" s="19">
        <v>76.284634146341475</v>
      </c>
    </row>
    <row r="522" spans="1:8" x14ac:dyDescent="0.2">
      <c r="A522" s="18" t="s">
        <v>409</v>
      </c>
      <c r="B522" s="18" t="s">
        <v>573</v>
      </c>
      <c r="C522" s="18" t="s">
        <v>574</v>
      </c>
      <c r="D522" s="18" t="s">
        <v>575</v>
      </c>
      <c r="E522" s="18" t="s">
        <v>576</v>
      </c>
      <c r="F522" s="18">
        <v>1986</v>
      </c>
      <c r="G522" s="19">
        <v>6.1064988644548004</v>
      </c>
      <c r="H522" s="19">
        <v>76.270487804878059</v>
      </c>
    </row>
    <row r="523" spans="1:8" x14ac:dyDescent="0.2">
      <c r="A523" s="18" t="s">
        <v>409</v>
      </c>
      <c r="B523" s="18" t="s">
        <v>573</v>
      </c>
      <c r="C523" s="18" t="s">
        <v>574</v>
      </c>
      <c r="D523" s="18" t="s">
        <v>575</v>
      </c>
      <c r="E523" s="18" t="s">
        <v>576</v>
      </c>
      <c r="F523" s="18">
        <v>1987</v>
      </c>
      <c r="G523" s="19">
        <v>6.1676254669370003</v>
      </c>
      <c r="H523" s="19">
        <v>76.70512195121951</v>
      </c>
    </row>
    <row r="524" spans="1:8" x14ac:dyDescent="0.2">
      <c r="A524" s="18" t="s">
        <v>409</v>
      </c>
      <c r="B524" s="18" t="s">
        <v>573</v>
      </c>
      <c r="C524" s="18" t="s">
        <v>574</v>
      </c>
      <c r="D524" s="18" t="s">
        <v>575</v>
      </c>
      <c r="E524" s="18" t="s">
        <v>576</v>
      </c>
      <c r="F524" s="18">
        <v>1988</v>
      </c>
      <c r="G524" s="19">
        <v>6.1130670021507996</v>
      </c>
      <c r="H524" s="19">
        <v>76.890243902439025</v>
      </c>
    </row>
    <row r="525" spans="1:8" x14ac:dyDescent="0.2">
      <c r="A525" s="18" t="s">
        <v>409</v>
      </c>
      <c r="B525" s="18" t="s">
        <v>573</v>
      </c>
      <c r="C525" s="18" t="s">
        <v>574</v>
      </c>
      <c r="D525" s="18" t="s">
        <v>575</v>
      </c>
      <c r="E525" s="18" t="s">
        <v>576</v>
      </c>
      <c r="F525" s="18">
        <v>1989</v>
      </c>
      <c r="G525" s="19">
        <v>6.0102986307794</v>
      </c>
      <c r="H525" s="19">
        <v>76.734146341463429</v>
      </c>
    </row>
    <row r="526" spans="1:8" x14ac:dyDescent="0.2">
      <c r="A526" s="18" t="s">
        <v>409</v>
      </c>
      <c r="B526" s="18" t="s">
        <v>573</v>
      </c>
      <c r="C526" s="18" t="s">
        <v>574</v>
      </c>
      <c r="D526" s="18" t="s">
        <v>575</v>
      </c>
      <c r="E526" s="18" t="s">
        <v>576</v>
      </c>
      <c r="F526" s="18">
        <v>1990</v>
      </c>
      <c r="G526" s="19">
        <v>6.7197254379197</v>
      </c>
      <c r="H526" s="19">
        <v>76.878048780487802</v>
      </c>
    </row>
    <row r="527" spans="1:8" x14ac:dyDescent="0.2">
      <c r="A527" s="18" t="s">
        <v>409</v>
      </c>
      <c r="B527" s="18" t="s">
        <v>573</v>
      </c>
      <c r="C527" s="18" t="s">
        <v>574</v>
      </c>
      <c r="D527" s="18" t="s">
        <v>575</v>
      </c>
      <c r="E527" s="18" t="s">
        <v>576</v>
      </c>
      <c r="F527" s="18">
        <v>1991</v>
      </c>
      <c r="G527" s="19">
        <v>6.6038808361339996</v>
      </c>
      <c r="H527" s="19">
        <v>77</v>
      </c>
    </row>
    <row r="528" spans="1:8" x14ac:dyDescent="0.2">
      <c r="A528" s="18" t="s">
        <v>409</v>
      </c>
      <c r="B528" s="18" t="s">
        <v>573</v>
      </c>
      <c r="C528" s="18" t="s">
        <v>574</v>
      </c>
      <c r="D528" s="18" t="s">
        <v>575</v>
      </c>
      <c r="E528" s="18" t="s">
        <v>576</v>
      </c>
      <c r="F528" s="18">
        <v>1992</v>
      </c>
      <c r="G528" s="19">
        <v>6.5511835295695997</v>
      </c>
      <c r="H528" s="19">
        <v>77.217073170731723</v>
      </c>
    </row>
    <row r="529" spans="1:8" x14ac:dyDescent="0.2">
      <c r="A529" s="18" t="s">
        <v>409</v>
      </c>
      <c r="B529" s="18" t="s">
        <v>573</v>
      </c>
      <c r="C529" s="18" t="s">
        <v>574</v>
      </c>
      <c r="D529" s="18" t="s">
        <v>575</v>
      </c>
      <c r="E529" s="18" t="s">
        <v>576</v>
      </c>
      <c r="F529" s="18">
        <v>1993</v>
      </c>
      <c r="G529" s="19">
        <v>6.4622626767579998</v>
      </c>
      <c r="H529" s="19">
        <v>76.916585365853663</v>
      </c>
    </row>
    <row r="530" spans="1:8" x14ac:dyDescent="0.2">
      <c r="A530" s="18" t="s">
        <v>409</v>
      </c>
      <c r="B530" s="18" t="s">
        <v>573</v>
      </c>
      <c r="C530" s="18" t="s">
        <v>574</v>
      </c>
      <c r="D530" s="18" t="s">
        <v>575</v>
      </c>
      <c r="E530" s="18" t="s">
        <v>576</v>
      </c>
      <c r="F530" s="18">
        <v>1994</v>
      </c>
      <c r="G530" s="19">
        <v>5.9277356187386996</v>
      </c>
      <c r="H530" s="19">
        <v>77.375121951219512</v>
      </c>
    </row>
    <row r="531" spans="1:8" x14ac:dyDescent="0.2">
      <c r="A531" s="18" t="s">
        <v>409</v>
      </c>
      <c r="B531" s="18" t="s">
        <v>573</v>
      </c>
      <c r="C531" s="18" t="s">
        <v>574</v>
      </c>
      <c r="D531" s="18" t="s">
        <v>575</v>
      </c>
      <c r="E531" s="18" t="s">
        <v>576</v>
      </c>
      <c r="F531" s="18">
        <v>1995</v>
      </c>
      <c r="G531" s="19">
        <v>5.7644734242315003</v>
      </c>
      <c r="H531" s="19">
        <v>77.404634146341479</v>
      </c>
    </row>
    <row r="532" spans="1:8" x14ac:dyDescent="0.2">
      <c r="A532" s="18" t="s">
        <v>409</v>
      </c>
      <c r="B532" s="18" t="s">
        <v>573</v>
      </c>
      <c r="C532" s="18" t="s">
        <v>574</v>
      </c>
      <c r="D532" s="18" t="s">
        <v>575</v>
      </c>
      <c r="E532" s="18" t="s">
        <v>576</v>
      </c>
      <c r="F532" s="18">
        <v>1996</v>
      </c>
      <c r="G532" s="19">
        <v>5.7187475935589003</v>
      </c>
      <c r="H532" s="19">
        <v>77.435609756097563</v>
      </c>
    </row>
    <row r="533" spans="1:8" x14ac:dyDescent="0.2">
      <c r="A533" s="18" t="s">
        <v>409</v>
      </c>
      <c r="B533" s="18" t="s">
        <v>573</v>
      </c>
      <c r="C533" s="18" t="s">
        <v>574</v>
      </c>
      <c r="D533" s="18" t="s">
        <v>575</v>
      </c>
      <c r="E533" s="18" t="s">
        <v>576</v>
      </c>
      <c r="F533" s="18">
        <v>1997</v>
      </c>
      <c r="G533" s="19">
        <v>5.5310915284437998</v>
      </c>
      <c r="H533" s="19">
        <v>77.794390243902441</v>
      </c>
    </row>
    <row r="534" spans="1:8" x14ac:dyDescent="0.2">
      <c r="A534" s="18" t="s">
        <v>409</v>
      </c>
      <c r="B534" s="18" t="s">
        <v>573</v>
      </c>
      <c r="C534" s="18" t="s">
        <v>574</v>
      </c>
      <c r="D534" s="18" t="s">
        <v>575</v>
      </c>
      <c r="E534" s="18" t="s">
        <v>576</v>
      </c>
      <c r="F534" s="18">
        <v>1998</v>
      </c>
      <c r="G534" s="19">
        <v>5.3607720637028997</v>
      </c>
      <c r="H534" s="19">
        <v>77.882926829268314</v>
      </c>
    </row>
    <row r="535" spans="1:8" x14ac:dyDescent="0.2">
      <c r="A535" s="18" t="s">
        <v>409</v>
      </c>
      <c r="B535" s="18" t="s">
        <v>573</v>
      </c>
      <c r="C535" s="18" t="s">
        <v>574</v>
      </c>
      <c r="D535" s="18" t="s">
        <v>575</v>
      </c>
      <c r="E535" s="18" t="s">
        <v>576</v>
      </c>
      <c r="F535" s="18">
        <v>1999</v>
      </c>
      <c r="G535" s="19">
        <v>5.2406439267413001</v>
      </c>
      <c r="H535" s="19">
        <v>77.836585365853665</v>
      </c>
    </row>
    <row r="536" spans="1:8" x14ac:dyDescent="0.2">
      <c r="A536" s="18" t="s">
        <v>409</v>
      </c>
      <c r="B536" s="18" t="s">
        <v>573</v>
      </c>
      <c r="C536" s="18" t="s">
        <v>574</v>
      </c>
      <c r="D536" s="18" t="s">
        <v>575</v>
      </c>
      <c r="E536" s="18" t="s">
        <v>576</v>
      </c>
      <c r="F536" s="18">
        <v>2000</v>
      </c>
      <c r="G536" s="19">
        <v>4.9988037132740004</v>
      </c>
      <c r="H536" s="19">
        <v>77.987804878048792</v>
      </c>
    </row>
    <row r="537" spans="1:8" x14ac:dyDescent="0.2">
      <c r="A537" s="18" t="s">
        <v>409</v>
      </c>
      <c r="B537" s="18" t="s">
        <v>573</v>
      </c>
      <c r="C537" s="18" t="s">
        <v>574</v>
      </c>
      <c r="D537" s="18" t="s">
        <v>575</v>
      </c>
      <c r="E537" s="18" t="s">
        <v>576</v>
      </c>
      <c r="F537" s="18">
        <v>2001</v>
      </c>
      <c r="G537" s="19">
        <v>4.9362228659619003</v>
      </c>
      <c r="H537" s="19">
        <v>78.190243902439036</v>
      </c>
    </row>
    <row r="538" spans="1:8" x14ac:dyDescent="0.2">
      <c r="A538" s="18" t="s">
        <v>409</v>
      </c>
      <c r="B538" s="18" t="s">
        <v>573</v>
      </c>
      <c r="C538" s="18" t="s">
        <v>574</v>
      </c>
      <c r="D538" s="18" t="s">
        <v>575</v>
      </c>
      <c r="E538" s="18" t="s">
        <v>576</v>
      </c>
      <c r="F538" s="18">
        <v>2002</v>
      </c>
      <c r="G538" s="19">
        <v>4.9910363832559002</v>
      </c>
      <c r="H538" s="19">
        <v>78.292682926829272</v>
      </c>
    </row>
    <row r="539" spans="1:8" x14ac:dyDescent="0.2">
      <c r="A539" s="18" t="s">
        <v>409</v>
      </c>
      <c r="B539" s="18" t="s">
        <v>573</v>
      </c>
      <c r="C539" s="18" t="s">
        <v>574</v>
      </c>
      <c r="D539" s="18" t="s">
        <v>575</v>
      </c>
      <c r="E539" s="18" t="s">
        <v>576</v>
      </c>
      <c r="F539" s="18">
        <v>2003</v>
      </c>
      <c r="G539" s="19">
        <v>5.0810890144565999</v>
      </c>
      <c r="H539" s="19">
        <v>78.492682926829289</v>
      </c>
    </row>
    <row r="540" spans="1:8" x14ac:dyDescent="0.2">
      <c r="A540" s="18" t="s">
        <v>409</v>
      </c>
      <c r="B540" s="18" t="s">
        <v>573</v>
      </c>
      <c r="C540" s="18" t="s">
        <v>574</v>
      </c>
      <c r="D540" s="18" t="s">
        <v>575</v>
      </c>
      <c r="E540" s="18" t="s">
        <v>576</v>
      </c>
      <c r="F540" s="18">
        <v>2004</v>
      </c>
      <c r="G540" s="19">
        <v>5.0129890224437004</v>
      </c>
      <c r="H540" s="19">
        <v>79.095121951219525</v>
      </c>
    </row>
    <row r="541" spans="1:8" x14ac:dyDescent="0.2">
      <c r="A541" s="18" t="s">
        <v>409</v>
      </c>
      <c r="B541" s="18" t="s">
        <v>573</v>
      </c>
      <c r="C541" s="18" t="s">
        <v>574</v>
      </c>
      <c r="D541" s="18" t="s">
        <v>575</v>
      </c>
      <c r="E541" s="18" t="s">
        <v>576</v>
      </c>
      <c r="F541" s="18">
        <v>2005</v>
      </c>
      <c r="G541" s="19">
        <v>4.9600024931486999</v>
      </c>
      <c r="H541" s="19">
        <v>79.346341463414646</v>
      </c>
    </row>
    <row r="542" spans="1:8" x14ac:dyDescent="0.2">
      <c r="A542" s="18" t="s">
        <v>409</v>
      </c>
      <c r="B542" s="18" t="s">
        <v>573</v>
      </c>
      <c r="C542" s="18" t="s">
        <v>574</v>
      </c>
      <c r="D542" s="18" t="s">
        <v>575</v>
      </c>
      <c r="E542" s="18" t="s">
        <v>576</v>
      </c>
      <c r="F542" s="18">
        <v>2006</v>
      </c>
      <c r="G542" s="19">
        <v>4.8654612229182002</v>
      </c>
      <c r="H542" s="19">
        <v>79.697560975609761</v>
      </c>
    </row>
    <row r="543" spans="1:8" x14ac:dyDescent="0.2">
      <c r="A543" s="18" t="s">
        <v>409</v>
      </c>
      <c r="B543" s="18" t="s">
        <v>573</v>
      </c>
      <c r="C543" s="18" t="s">
        <v>574</v>
      </c>
      <c r="D543" s="18" t="s">
        <v>575</v>
      </c>
      <c r="E543" s="18" t="s">
        <v>576</v>
      </c>
      <c r="F543" s="18">
        <v>2007</v>
      </c>
      <c r="G543" s="19">
        <v>4.8151976396227001</v>
      </c>
      <c r="H543" s="19">
        <v>80.097560975609753</v>
      </c>
    </row>
    <row r="544" spans="1:8" x14ac:dyDescent="0.2">
      <c r="A544" s="18" t="s">
        <v>409</v>
      </c>
      <c r="B544" s="18" t="s">
        <v>573</v>
      </c>
      <c r="C544" s="18" t="s">
        <v>574</v>
      </c>
      <c r="D544" s="18" t="s">
        <v>575</v>
      </c>
      <c r="E544" s="18" t="s">
        <v>576</v>
      </c>
      <c r="F544" s="18">
        <v>2008</v>
      </c>
      <c r="G544" s="19">
        <v>4.8159655228678</v>
      </c>
      <c r="H544" s="19">
        <v>80.251219512195121</v>
      </c>
    </row>
    <row r="545" spans="1:8" x14ac:dyDescent="0.2">
      <c r="A545" s="18" t="s">
        <v>409</v>
      </c>
      <c r="B545" s="18" t="s">
        <v>573</v>
      </c>
      <c r="C545" s="18" t="s">
        <v>574</v>
      </c>
      <c r="D545" s="18" t="s">
        <v>575</v>
      </c>
      <c r="E545" s="18" t="s">
        <v>576</v>
      </c>
      <c r="F545" s="18">
        <v>2009</v>
      </c>
      <c r="G545" s="19">
        <v>5.3109108829712</v>
      </c>
      <c r="H545" s="19">
        <v>80.548780487804891</v>
      </c>
    </row>
    <row r="546" spans="1:8" x14ac:dyDescent="0.2">
      <c r="A546" s="18" t="s">
        <v>409</v>
      </c>
      <c r="B546" s="18" t="s">
        <v>573</v>
      </c>
      <c r="C546" s="18" t="s">
        <v>574</v>
      </c>
      <c r="D546" s="18" t="s">
        <v>575</v>
      </c>
      <c r="E546" s="18" t="s">
        <v>576</v>
      </c>
      <c r="F546" s="18">
        <v>2010</v>
      </c>
      <c r="G546" s="19">
        <v>5.3726296846055002</v>
      </c>
      <c r="H546" s="19">
        <v>80.702439024390245</v>
      </c>
    </row>
    <row r="547" spans="1:8" x14ac:dyDescent="0.2">
      <c r="A547" s="18" t="s">
        <v>409</v>
      </c>
      <c r="B547" s="18" t="s">
        <v>573</v>
      </c>
      <c r="C547" s="18" t="s">
        <v>574</v>
      </c>
      <c r="D547" s="18" t="s">
        <v>575</v>
      </c>
      <c r="E547" s="18" t="s">
        <v>576</v>
      </c>
      <c r="F547" s="18">
        <v>2011</v>
      </c>
      <c r="G547" s="19">
        <v>5.4563331424747004</v>
      </c>
      <c r="H547" s="19">
        <v>81.2048780487805</v>
      </c>
    </row>
    <row r="548" spans="1:8" x14ac:dyDescent="0.2">
      <c r="A548" s="18" t="s">
        <v>415</v>
      </c>
      <c r="B548" s="18" t="s">
        <v>573</v>
      </c>
      <c r="C548" s="18" t="s">
        <v>574</v>
      </c>
      <c r="D548" s="18" t="s">
        <v>575</v>
      </c>
      <c r="E548" s="18" t="s">
        <v>576</v>
      </c>
      <c r="F548" s="18">
        <v>1980</v>
      </c>
      <c r="G548" s="19">
        <v>7.0290609030744999</v>
      </c>
      <c r="H548" s="19">
        <v>72.82926829268294</v>
      </c>
    </row>
    <row r="549" spans="1:8" x14ac:dyDescent="0.2">
      <c r="A549" s="18" t="s">
        <v>415</v>
      </c>
      <c r="B549" s="18" t="s">
        <v>573</v>
      </c>
      <c r="C549" s="18" t="s">
        <v>574</v>
      </c>
      <c r="D549" s="18" t="s">
        <v>575</v>
      </c>
      <c r="E549" s="18" t="s">
        <v>576</v>
      </c>
      <c r="F549" s="18">
        <v>1981</v>
      </c>
      <c r="G549" s="19">
        <v>7.0229135105356999</v>
      </c>
      <c r="H549" s="19">
        <v>73.621951219512212</v>
      </c>
    </row>
    <row r="550" spans="1:8" x14ac:dyDescent="0.2">
      <c r="A550" s="18" t="s">
        <v>415</v>
      </c>
      <c r="B550" s="18" t="s">
        <v>573</v>
      </c>
      <c r="C550" s="18" t="s">
        <v>574</v>
      </c>
      <c r="D550" s="18" t="s">
        <v>575</v>
      </c>
      <c r="E550" s="18" t="s">
        <v>576</v>
      </c>
      <c r="F550" s="18">
        <v>1982</v>
      </c>
      <c r="G550" s="19">
        <v>7.8791706052752</v>
      </c>
      <c r="H550" s="19">
        <v>73.724390243902434</v>
      </c>
    </row>
    <row r="551" spans="1:8" x14ac:dyDescent="0.2">
      <c r="A551" s="18" t="s">
        <v>415</v>
      </c>
      <c r="B551" s="18" t="s">
        <v>573</v>
      </c>
      <c r="C551" s="18" t="s">
        <v>574</v>
      </c>
      <c r="D551" s="18" t="s">
        <v>575</v>
      </c>
      <c r="E551" s="18" t="s">
        <v>576</v>
      </c>
      <c r="F551" s="18">
        <v>1983</v>
      </c>
      <c r="G551" s="19">
        <v>7.3436088786834999</v>
      </c>
      <c r="H551" s="19">
        <v>73.775609756097566</v>
      </c>
    </row>
    <row r="552" spans="1:8" x14ac:dyDescent="0.2">
      <c r="A552" s="18" t="s">
        <v>415</v>
      </c>
      <c r="B552" s="18" t="s">
        <v>573</v>
      </c>
      <c r="C552" s="18" t="s">
        <v>574</v>
      </c>
      <c r="D552" s="18" t="s">
        <v>575</v>
      </c>
      <c r="E552" s="18" t="s">
        <v>576</v>
      </c>
      <c r="F552" s="18">
        <v>1984</v>
      </c>
      <c r="G552" s="19">
        <v>7.0989627408786999</v>
      </c>
      <c r="H552" s="19">
        <v>74.370731707317077</v>
      </c>
    </row>
    <row r="553" spans="1:8" x14ac:dyDescent="0.2">
      <c r="A553" s="18" t="s">
        <v>415</v>
      </c>
      <c r="B553" s="18" t="s">
        <v>573</v>
      </c>
      <c r="C553" s="18" t="s">
        <v>574</v>
      </c>
      <c r="D553" s="18" t="s">
        <v>575</v>
      </c>
      <c r="E553" s="18" t="s">
        <v>576</v>
      </c>
      <c r="F553" s="18">
        <v>1985</v>
      </c>
      <c r="G553" s="19">
        <v>7.4813349245231002</v>
      </c>
      <c r="H553" s="19">
        <v>73.829268292682926</v>
      </c>
    </row>
    <row r="554" spans="1:8" x14ac:dyDescent="0.2">
      <c r="A554" s="18" t="s">
        <v>415</v>
      </c>
      <c r="B554" s="18" t="s">
        <v>573</v>
      </c>
      <c r="C554" s="18" t="s">
        <v>574</v>
      </c>
      <c r="D554" s="18" t="s">
        <v>575</v>
      </c>
      <c r="E554" s="18" t="s">
        <v>576</v>
      </c>
      <c r="F554" s="18">
        <v>1986</v>
      </c>
      <c r="G554" s="19">
        <v>6.7831765771415</v>
      </c>
      <c r="H554" s="19">
        <v>74.121951219512198</v>
      </c>
    </row>
    <row r="555" spans="1:8" x14ac:dyDescent="0.2">
      <c r="A555" s="18" t="s">
        <v>415</v>
      </c>
      <c r="B555" s="18" t="s">
        <v>573</v>
      </c>
      <c r="C555" s="18" t="s">
        <v>574</v>
      </c>
      <c r="D555" s="18" t="s">
        <v>575</v>
      </c>
      <c r="E555" s="18" t="s">
        <v>576</v>
      </c>
      <c r="F555" s="18">
        <v>1987</v>
      </c>
      <c r="G555" s="19">
        <v>6.5867918985777001</v>
      </c>
      <c r="H555" s="19">
        <v>74.178048780487813</v>
      </c>
    </row>
    <row r="556" spans="1:8" x14ac:dyDescent="0.2">
      <c r="A556" s="18" t="s">
        <v>415</v>
      </c>
      <c r="B556" s="18" t="s">
        <v>573</v>
      </c>
      <c r="C556" s="18" t="s">
        <v>574</v>
      </c>
      <c r="D556" s="18" t="s">
        <v>575</v>
      </c>
      <c r="E556" s="18" t="s">
        <v>576</v>
      </c>
      <c r="F556" s="18">
        <v>1988</v>
      </c>
      <c r="G556" s="19">
        <v>6.6237296178068998</v>
      </c>
      <c r="H556" s="19">
        <v>74.424390243902437</v>
      </c>
    </row>
    <row r="557" spans="1:8" x14ac:dyDescent="0.2">
      <c r="A557" s="18" t="s">
        <v>415</v>
      </c>
      <c r="B557" s="18" t="s">
        <v>573</v>
      </c>
      <c r="C557" s="18" t="s">
        <v>574</v>
      </c>
      <c r="D557" s="18" t="s">
        <v>575</v>
      </c>
      <c r="E557" s="18" t="s">
        <v>576</v>
      </c>
      <c r="F557" s="18">
        <v>1989</v>
      </c>
      <c r="G557" s="19">
        <v>6.9311282936307999</v>
      </c>
      <c r="H557" s="19">
        <v>74.824390243902442</v>
      </c>
    </row>
    <row r="558" spans="1:8" x14ac:dyDescent="0.2">
      <c r="A558" s="17" t="s">
        <v>415</v>
      </c>
      <c r="B558" s="17" t="s">
        <v>573</v>
      </c>
      <c r="C558" s="17" t="s">
        <v>574</v>
      </c>
      <c r="D558" s="17" t="s">
        <v>575</v>
      </c>
      <c r="E558" s="17" t="s">
        <v>576</v>
      </c>
      <c r="F558" s="17">
        <v>1990</v>
      </c>
      <c r="G558" s="22">
        <v>7.3133884889224996</v>
      </c>
      <c r="H558" s="22">
        <v>75.378048780487816</v>
      </c>
    </row>
    <row r="559" spans="1:8" x14ac:dyDescent="0.2">
      <c r="A559" s="18" t="s">
        <v>415</v>
      </c>
      <c r="B559" s="18" t="s">
        <v>573</v>
      </c>
      <c r="C559" s="18" t="s">
        <v>574</v>
      </c>
      <c r="D559" s="18" t="s">
        <v>575</v>
      </c>
      <c r="E559" s="18" t="s">
        <v>576</v>
      </c>
      <c r="F559" s="18">
        <v>1991</v>
      </c>
      <c r="G559" s="19">
        <v>7.6757699004479001</v>
      </c>
      <c r="H559" s="19">
        <v>76.031707317073185</v>
      </c>
    </row>
    <row r="560" spans="1:8" x14ac:dyDescent="0.2">
      <c r="A560" s="18" t="s">
        <v>415</v>
      </c>
      <c r="B560" s="18" t="s">
        <v>573</v>
      </c>
      <c r="C560" s="18" t="s">
        <v>574</v>
      </c>
      <c r="D560" s="18" t="s">
        <v>575</v>
      </c>
      <c r="E560" s="18" t="s">
        <v>576</v>
      </c>
      <c r="F560" s="18">
        <v>1992</v>
      </c>
      <c r="G560" s="19">
        <v>6.9940307549528997</v>
      </c>
      <c r="H560" s="19">
        <v>76.124390243902454</v>
      </c>
    </row>
    <row r="561" spans="1:8" x14ac:dyDescent="0.2">
      <c r="A561" s="18" t="s">
        <v>415</v>
      </c>
      <c r="B561" s="18" t="s">
        <v>573</v>
      </c>
      <c r="C561" s="18" t="s">
        <v>574</v>
      </c>
      <c r="D561" s="18" t="s">
        <v>575</v>
      </c>
      <c r="E561" s="18" t="s">
        <v>576</v>
      </c>
      <c r="F561" s="18">
        <v>1993</v>
      </c>
      <c r="G561" s="19">
        <v>6.4017751408652002</v>
      </c>
      <c r="H561" s="19">
        <v>76.434146341463418</v>
      </c>
    </row>
    <row r="562" spans="1:8" x14ac:dyDescent="0.2">
      <c r="A562" s="18" t="s">
        <v>415</v>
      </c>
      <c r="B562" s="18" t="s">
        <v>573</v>
      </c>
      <c r="C562" s="18" t="s">
        <v>574</v>
      </c>
      <c r="D562" s="18" t="s">
        <v>575</v>
      </c>
      <c r="E562" s="18" t="s">
        <v>576</v>
      </c>
      <c r="F562" s="18">
        <v>1994</v>
      </c>
      <c r="G562" s="19">
        <v>5.9777204957186996</v>
      </c>
      <c r="H562" s="19">
        <v>76.8829268292683</v>
      </c>
    </row>
    <row r="563" spans="1:8" x14ac:dyDescent="0.2">
      <c r="A563" s="18" t="s">
        <v>415</v>
      </c>
      <c r="B563" s="18" t="s">
        <v>573</v>
      </c>
      <c r="C563" s="18" t="s">
        <v>574</v>
      </c>
      <c r="D563" s="18" t="s">
        <v>575</v>
      </c>
      <c r="E563" s="18" t="s">
        <v>576</v>
      </c>
      <c r="F563" s="18">
        <v>1995</v>
      </c>
      <c r="G563" s="19">
        <v>5.6295805762626996</v>
      </c>
      <c r="H563" s="19">
        <v>76.734146341463429</v>
      </c>
    </row>
    <row r="564" spans="1:8" x14ac:dyDescent="0.2">
      <c r="A564" s="18" t="s">
        <v>415</v>
      </c>
      <c r="B564" s="18" t="s">
        <v>573</v>
      </c>
      <c r="C564" s="18" t="s">
        <v>574</v>
      </c>
      <c r="D564" s="18" t="s">
        <v>575</v>
      </c>
      <c r="E564" s="18" t="s">
        <v>576</v>
      </c>
      <c r="F564" s="18">
        <v>1996</v>
      </c>
      <c r="G564" s="19">
        <v>5.4573002892191997</v>
      </c>
      <c r="H564" s="19">
        <v>76.787804878048803</v>
      </c>
    </row>
    <row r="565" spans="1:8" x14ac:dyDescent="0.2">
      <c r="A565" s="18" t="s">
        <v>415</v>
      </c>
      <c r="B565" s="18" t="s">
        <v>573</v>
      </c>
      <c r="C565" s="18" t="s">
        <v>574</v>
      </c>
      <c r="D565" s="18" t="s">
        <v>575</v>
      </c>
      <c r="E565" s="18" t="s">
        <v>576</v>
      </c>
      <c r="F565" s="18">
        <v>1997</v>
      </c>
      <c r="G565" s="19">
        <v>5.3385513748748004</v>
      </c>
      <c r="H565" s="19">
        <v>77.334146341463423</v>
      </c>
    </row>
    <row r="566" spans="1:8" x14ac:dyDescent="0.2">
      <c r="A566" s="18" t="s">
        <v>415</v>
      </c>
      <c r="B566" s="18" t="s">
        <v>573</v>
      </c>
      <c r="C566" s="18" t="s">
        <v>574</v>
      </c>
      <c r="D566" s="18" t="s">
        <v>575</v>
      </c>
      <c r="E566" s="18" t="s">
        <v>576</v>
      </c>
      <c r="F566" s="18">
        <v>1998</v>
      </c>
      <c r="G566" s="19">
        <v>5.2934945890721998</v>
      </c>
      <c r="H566" s="19">
        <v>78.085365853658544</v>
      </c>
    </row>
    <row r="567" spans="1:8" x14ac:dyDescent="0.2">
      <c r="A567" s="18" t="s">
        <v>415</v>
      </c>
      <c r="B567" s="18" t="s">
        <v>573</v>
      </c>
      <c r="C567" s="18" t="s">
        <v>574</v>
      </c>
      <c r="D567" s="18" t="s">
        <v>575</v>
      </c>
      <c r="E567" s="18" t="s">
        <v>576</v>
      </c>
      <c r="F567" s="18">
        <v>1999</v>
      </c>
      <c r="G567" s="19">
        <v>5.0079056531396002</v>
      </c>
      <c r="H567" s="19">
        <v>77.890243902439039</v>
      </c>
    </row>
    <row r="568" spans="1:8" x14ac:dyDescent="0.2">
      <c r="A568" s="18" t="s">
        <v>415</v>
      </c>
      <c r="B568" s="18" t="s">
        <v>573</v>
      </c>
      <c r="C568" s="18" t="s">
        <v>574</v>
      </c>
      <c r="D568" s="18" t="s">
        <v>575</v>
      </c>
      <c r="E568" s="18" t="s">
        <v>576</v>
      </c>
      <c r="F568" s="18">
        <v>2000</v>
      </c>
      <c r="G568" s="19">
        <v>4.9485229680786</v>
      </c>
      <c r="H568" s="19">
        <v>78.636585365853662</v>
      </c>
    </row>
    <row r="569" spans="1:8" x14ac:dyDescent="0.2">
      <c r="A569" s="18" t="s">
        <v>415</v>
      </c>
      <c r="B569" s="18" t="s">
        <v>573</v>
      </c>
      <c r="C569" s="18" t="s">
        <v>574</v>
      </c>
      <c r="D569" s="18" t="s">
        <v>575</v>
      </c>
      <c r="E569" s="18" t="s">
        <v>576</v>
      </c>
      <c r="F569" s="18">
        <v>2001</v>
      </c>
      <c r="G569" s="19">
        <v>4.7191610983299004</v>
      </c>
      <c r="H569" s="19">
        <v>78.692682926829278</v>
      </c>
    </row>
    <row r="570" spans="1:8" x14ac:dyDescent="0.2">
      <c r="A570" s="18" t="s">
        <v>415</v>
      </c>
      <c r="B570" s="18" t="s">
        <v>573</v>
      </c>
      <c r="C570" s="18" t="s">
        <v>574</v>
      </c>
      <c r="D570" s="18" t="s">
        <v>575</v>
      </c>
      <c r="E570" s="18" t="s">
        <v>576</v>
      </c>
      <c r="F570" s="18">
        <v>2002</v>
      </c>
      <c r="G570" s="19">
        <v>4.5955789143630001</v>
      </c>
      <c r="H570" s="19">
        <v>78.846341463414632</v>
      </c>
    </row>
    <row r="571" spans="1:8" x14ac:dyDescent="0.2">
      <c r="A571" s="18" t="s">
        <v>415</v>
      </c>
      <c r="B571" s="18" t="s">
        <v>573</v>
      </c>
      <c r="C571" s="18" t="s">
        <v>574</v>
      </c>
      <c r="D571" s="18" t="s">
        <v>575</v>
      </c>
      <c r="E571" s="18" t="s">
        <v>576</v>
      </c>
      <c r="F571" s="18">
        <v>2003</v>
      </c>
      <c r="G571" s="19">
        <v>4.4234328618824001</v>
      </c>
      <c r="H571" s="19">
        <v>79.146341463414643</v>
      </c>
    </row>
    <row r="572" spans="1:8" x14ac:dyDescent="0.2">
      <c r="A572" s="18" t="s">
        <v>415</v>
      </c>
      <c r="B572" s="18" t="s">
        <v>573</v>
      </c>
      <c r="C572" s="18" t="s">
        <v>574</v>
      </c>
      <c r="D572" s="18" t="s">
        <v>575</v>
      </c>
      <c r="E572" s="18" t="s">
        <v>576</v>
      </c>
      <c r="F572" s="18">
        <v>2004</v>
      </c>
      <c r="G572" s="19">
        <v>4.2501981186883997</v>
      </c>
      <c r="H572" s="19">
        <v>79.548780487804876</v>
      </c>
    </row>
    <row r="573" spans="1:8" x14ac:dyDescent="0.2">
      <c r="A573" s="18" t="s">
        <v>415</v>
      </c>
      <c r="B573" s="18" t="s">
        <v>573</v>
      </c>
      <c r="C573" s="18" t="s">
        <v>574</v>
      </c>
      <c r="D573" s="18" t="s">
        <v>575</v>
      </c>
      <c r="E573" s="18" t="s">
        <v>576</v>
      </c>
      <c r="F573" s="18">
        <v>2005</v>
      </c>
      <c r="G573" s="19">
        <v>4.2351250510476</v>
      </c>
      <c r="H573" s="19">
        <v>79.851219512195144</v>
      </c>
    </row>
    <row r="574" spans="1:8" x14ac:dyDescent="0.2">
      <c r="A574" s="18" t="s">
        <v>415</v>
      </c>
      <c r="B574" s="18" t="s">
        <v>573</v>
      </c>
      <c r="C574" s="18" t="s">
        <v>574</v>
      </c>
      <c r="D574" s="18" t="s">
        <v>575</v>
      </c>
      <c r="E574" s="18" t="s">
        <v>576</v>
      </c>
      <c r="F574" s="18">
        <v>2006</v>
      </c>
      <c r="G574" s="19">
        <v>4.2697261418602004</v>
      </c>
      <c r="H574" s="19">
        <v>80.048780487804891</v>
      </c>
    </row>
    <row r="575" spans="1:8" x14ac:dyDescent="0.2">
      <c r="A575" s="18" t="s">
        <v>415</v>
      </c>
      <c r="B575" s="18" t="s">
        <v>573</v>
      </c>
      <c r="C575" s="18" t="s">
        <v>574</v>
      </c>
      <c r="D575" s="18" t="s">
        <v>575</v>
      </c>
      <c r="E575" s="18" t="s">
        <v>576</v>
      </c>
      <c r="F575" s="18">
        <v>2007</v>
      </c>
      <c r="G575" s="19">
        <v>4.2438666536297003</v>
      </c>
      <c r="H575" s="19">
        <v>80.151219512195127</v>
      </c>
    </row>
    <row r="576" spans="1:8" x14ac:dyDescent="0.2">
      <c r="A576" s="18" t="s">
        <v>415</v>
      </c>
      <c r="B576" s="18" t="s">
        <v>573</v>
      </c>
      <c r="C576" s="18" t="s">
        <v>574</v>
      </c>
      <c r="D576" s="18" t="s">
        <v>575</v>
      </c>
      <c r="E576" s="18" t="s">
        <v>576</v>
      </c>
      <c r="F576" s="18">
        <v>2008</v>
      </c>
      <c r="G576" s="19">
        <v>4.4304205637688003</v>
      </c>
      <c r="H576" s="19">
        <v>80.351219512195144</v>
      </c>
    </row>
    <row r="577" spans="1:8" x14ac:dyDescent="0.2">
      <c r="A577" s="18" t="s">
        <v>415</v>
      </c>
      <c r="B577" s="18" t="s">
        <v>573</v>
      </c>
      <c r="C577" s="18" t="s">
        <v>574</v>
      </c>
      <c r="D577" s="18" t="s">
        <v>575</v>
      </c>
      <c r="E577" s="18" t="s">
        <v>576</v>
      </c>
      <c r="F577" s="18">
        <v>2009</v>
      </c>
      <c r="G577" s="19">
        <v>4.6210556165290004</v>
      </c>
      <c r="H577" s="19">
        <v>80.702439024390245</v>
      </c>
    </row>
    <row r="578" spans="1:8" x14ac:dyDescent="0.2">
      <c r="A578" s="18" t="s">
        <v>415</v>
      </c>
      <c r="B578" s="18" t="s">
        <v>573</v>
      </c>
      <c r="C578" s="18" t="s">
        <v>574</v>
      </c>
      <c r="D578" s="18" t="s">
        <v>575</v>
      </c>
      <c r="E578" s="18" t="s">
        <v>576</v>
      </c>
      <c r="F578" s="18">
        <v>2010</v>
      </c>
      <c r="G578" s="19">
        <v>4.6866479498564004</v>
      </c>
      <c r="H578" s="19">
        <v>80.702439024390245</v>
      </c>
    </row>
    <row r="579" spans="1:8" x14ac:dyDescent="0.2">
      <c r="A579" s="18" t="s">
        <v>415</v>
      </c>
      <c r="B579" s="18" t="s">
        <v>573</v>
      </c>
      <c r="C579" s="18" t="s">
        <v>574</v>
      </c>
      <c r="D579" s="18" t="s">
        <v>575</v>
      </c>
      <c r="E579" s="18" t="s">
        <v>576</v>
      </c>
      <c r="F579" s="18">
        <v>2011</v>
      </c>
      <c r="G579" s="19">
        <v>4.8567228388638997</v>
      </c>
      <c r="H579" s="19">
        <v>80.904878048780489</v>
      </c>
    </row>
    <row r="580" spans="1:8" x14ac:dyDescent="0.2">
      <c r="A580" s="20" t="s">
        <v>411</v>
      </c>
      <c r="B580" s="20" t="s">
        <v>573</v>
      </c>
      <c r="C580" s="20" t="s">
        <v>574</v>
      </c>
      <c r="D580" s="20" t="s">
        <v>575</v>
      </c>
      <c r="E580" s="20" t="s">
        <v>576</v>
      </c>
      <c r="F580" s="20">
        <v>1980</v>
      </c>
      <c r="G580" s="21">
        <v>4.5251692098455996</v>
      </c>
      <c r="H580" s="21">
        <v>75.671707317073185</v>
      </c>
    </row>
    <row r="581" spans="1:8" x14ac:dyDescent="0.2">
      <c r="A581" s="18" t="s">
        <v>411</v>
      </c>
      <c r="B581" s="18" t="s">
        <v>573</v>
      </c>
      <c r="C581" s="18" t="s">
        <v>574</v>
      </c>
      <c r="D581" s="18" t="s">
        <v>575</v>
      </c>
      <c r="E581" s="18" t="s">
        <v>576</v>
      </c>
      <c r="F581" s="18">
        <v>1985</v>
      </c>
      <c r="G581" s="19">
        <v>4.7137613317114004</v>
      </c>
      <c r="H581" s="19">
        <v>75.916829268292688</v>
      </c>
    </row>
    <row r="582" spans="1:8" x14ac:dyDescent="0.2">
      <c r="A582" s="18" t="s">
        <v>411</v>
      </c>
      <c r="B582" s="18" t="s">
        <v>573</v>
      </c>
      <c r="C582" s="18" t="s">
        <v>574</v>
      </c>
      <c r="D582" s="18" t="s">
        <v>575</v>
      </c>
      <c r="E582" s="18" t="s">
        <v>576</v>
      </c>
      <c r="F582" s="18">
        <v>1988</v>
      </c>
      <c r="G582" s="19">
        <v>5.5117109767018997</v>
      </c>
      <c r="H582" s="19">
        <v>76.220487804878061</v>
      </c>
    </row>
    <row r="583" spans="1:8" x14ac:dyDescent="0.2">
      <c r="A583" s="18" t="s">
        <v>411</v>
      </c>
      <c r="B583" s="18" t="s">
        <v>573</v>
      </c>
      <c r="C583" s="18" t="s">
        <v>574</v>
      </c>
      <c r="D583" s="18" t="s">
        <v>575</v>
      </c>
      <c r="E583" s="18" t="s">
        <v>576</v>
      </c>
      <c r="F583" s="18">
        <v>1989</v>
      </c>
      <c r="G583" s="19">
        <v>5.5586866349511999</v>
      </c>
      <c r="H583" s="19">
        <v>76.500487804878048</v>
      </c>
    </row>
    <row r="584" spans="1:8" x14ac:dyDescent="0.2">
      <c r="A584" s="18" t="s">
        <v>411</v>
      </c>
      <c r="B584" s="18" t="s">
        <v>573</v>
      </c>
      <c r="C584" s="18" t="s">
        <v>574</v>
      </c>
      <c r="D584" s="18" t="s">
        <v>575</v>
      </c>
      <c r="E584" s="18" t="s">
        <v>576</v>
      </c>
      <c r="F584" s="18">
        <v>1990</v>
      </c>
      <c r="G584" s="19">
        <v>5.6410385052608998</v>
      </c>
      <c r="H584" s="19">
        <v>76.53731707317074</v>
      </c>
    </row>
    <row r="585" spans="1:8" x14ac:dyDescent="0.2">
      <c r="A585" s="18" t="s">
        <v>411</v>
      </c>
      <c r="B585" s="18" t="s">
        <v>573</v>
      </c>
      <c r="C585" s="18" t="s">
        <v>574</v>
      </c>
      <c r="D585" s="18" t="s">
        <v>575</v>
      </c>
      <c r="E585" s="18" t="s">
        <v>576</v>
      </c>
      <c r="F585" s="18">
        <v>1991</v>
      </c>
      <c r="G585" s="19">
        <v>5.6506599615586</v>
      </c>
      <c r="H585" s="19">
        <v>76.980731707317076</v>
      </c>
    </row>
    <row r="586" spans="1:8" x14ac:dyDescent="0.2">
      <c r="A586" s="18" t="s">
        <v>411</v>
      </c>
      <c r="B586" s="18" t="s">
        <v>573</v>
      </c>
      <c r="C586" s="18" t="s">
        <v>574</v>
      </c>
      <c r="D586" s="18" t="s">
        <v>575</v>
      </c>
      <c r="E586" s="18" t="s">
        <v>576</v>
      </c>
      <c r="F586" s="18">
        <v>1992</v>
      </c>
      <c r="G586" s="19">
        <v>5.7248159445338</v>
      </c>
      <c r="H586" s="19">
        <v>77.184390243902456</v>
      </c>
    </row>
    <row r="587" spans="1:8" x14ac:dyDescent="0.2">
      <c r="A587" s="18" t="s">
        <v>411</v>
      </c>
      <c r="B587" s="18" t="s">
        <v>573</v>
      </c>
      <c r="C587" s="18" t="s">
        <v>574</v>
      </c>
      <c r="D587" s="18" t="s">
        <v>575</v>
      </c>
      <c r="E587" s="18" t="s">
        <v>576</v>
      </c>
      <c r="F587" s="18">
        <v>1993</v>
      </c>
      <c r="G587" s="19">
        <v>5.6941743866739998</v>
      </c>
      <c r="H587" s="19">
        <v>77.151707317073175</v>
      </c>
    </row>
    <row r="588" spans="1:8" x14ac:dyDescent="0.2">
      <c r="A588" s="18" t="s">
        <v>411</v>
      </c>
      <c r="B588" s="18" t="s">
        <v>573</v>
      </c>
      <c r="C588" s="18" t="s">
        <v>574</v>
      </c>
      <c r="D588" s="18" t="s">
        <v>575</v>
      </c>
      <c r="E588" s="18" t="s">
        <v>576</v>
      </c>
      <c r="F588" s="18">
        <v>1994</v>
      </c>
      <c r="G588" s="19">
        <v>5.6620573117874002</v>
      </c>
      <c r="H588" s="19">
        <v>77.689756097560988</v>
      </c>
    </row>
    <row r="589" spans="1:8" x14ac:dyDescent="0.2">
      <c r="A589" s="18" t="s">
        <v>411</v>
      </c>
      <c r="B589" s="18" t="s">
        <v>573</v>
      </c>
      <c r="C589" s="18" t="s">
        <v>574</v>
      </c>
      <c r="D589" s="18" t="s">
        <v>575</v>
      </c>
      <c r="E589" s="18" t="s">
        <v>576</v>
      </c>
      <c r="F589" s="18">
        <v>1995</v>
      </c>
      <c r="G589" s="19">
        <v>5.5130943560618997</v>
      </c>
      <c r="H589" s="19">
        <v>77.736585365853671</v>
      </c>
    </row>
    <row r="590" spans="1:8" x14ac:dyDescent="0.2">
      <c r="A590" s="18" t="s">
        <v>411</v>
      </c>
      <c r="B590" s="18" t="s">
        <v>573</v>
      </c>
      <c r="C590" s="18" t="s">
        <v>574</v>
      </c>
      <c r="D590" s="18" t="s">
        <v>575</v>
      </c>
      <c r="E590" s="18" t="s">
        <v>576</v>
      </c>
      <c r="F590" s="18">
        <v>1996</v>
      </c>
      <c r="G590" s="19">
        <v>5.2862266684349999</v>
      </c>
      <c r="H590" s="19">
        <v>78.150487804878068</v>
      </c>
    </row>
    <row r="591" spans="1:8" x14ac:dyDescent="0.2">
      <c r="A591" s="18" t="s">
        <v>411</v>
      </c>
      <c r="B591" s="18" t="s">
        <v>573</v>
      </c>
      <c r="C591" s="18" t="s">
        <v>574</v>
      </c>
      <c r="D591" s="18" t="s">
        <v>575</v>
      </c>
      <c r="E591" s="18" t="s">
        <v>576</v>
      </c>
      <c r="F591" s="18">
        <v>1997</v>
      </c>
      <c r="G591" s="19">
        <v>5.1632031630441997</v>
      </c>
      <c r="H591" s="19">
        <v>78.142682926829266</v>
      </c>
    </row>
    <row r="592" spans="1:8" x14ac:dyDescent="0.2">
      <c r="A592" s="18" t="s">
        <v>411</v>
      </c>
      <c r="B592" s="18" t="s">
        <v>573</v>
      </c>
      <c r="C592" s="18" t="s">
        <v>574</v>
      </c>
      <c r="D592" s="18" t="s">
        <v>575</v>
      </c>
      <c r="E592" s="18" t="s">
        <v>576</v>
      </c>
      <c r="F592" s="18">
        <v>1998</v>
      </c>
      <c r="G592" s="19">
        <v>5.5562897681434</v>
      </c>
      <c r="H592" s="19">
        <v>78.329268292682926</v>
      </c>
    </row>
    <row r="593" spans="1:8" x14ac:dyDescent="0.2">
      <c r="A593" s="18" t="s">
        <v>411</v>
      </c>
      <c r="B593" s="18" t="s">
        <v>573</v>
      </c>
      <c r="C593" s="18" t="s">
        <v>574</v>
      </c>
      <c r="D593" s="18" t="s">
        <v>575</v>
      </c>
      <c r="E593" s="18" t="s">
        <v>576</v>
      </c>
      <c r="F593" s="18">
        <v>1999</v>
      </c>
      <c r="G593" s="19">
        <v>5.4422994197154999</v>
      </c>
      <c r="H593" s="19">
        <v>78.282926829268291</v>
      </c>
    </row>
    <row r="594" spans="1:8" x14ac:dyDescent="0.2">
      <c r="A594" s="18" t="s">
        <v>411</v>
      </c>
      <c r="B594" s="18" t="s">
        <v>573</v>
      </c>
      <c r="C594" s="18" t="s">
        <v>574</v>
      </c>
      <c r="D594" s="18" t="s">
        <v>575</v>
      </c>
      <c r="E594" s="18" t="s">
        <v>576</v>
      </c>
      <c r="F594" s="18">
        <v>2000</v>
      </c>
      <c r="G594" s="19">
        <v>4.7865745772804997</v>
      </c>
      <c r="H594" s="19">
        <v>78.634146341463421</v>
      </c>
    </row>
    <row r="595" spans="1:8" x14ac:dyDescent="0.2">
      <c r="A595" s="18" t="s">
        <v>411</v>
      </c>
      <c r="B595" s="18" t="s">
        <v>573</v>
      </c>
      <c r="C595" s="18" t="s">
        <v>574</v>
      </c>
      <c r="D595" s="18" t="s">
        <v>575</v>
      </c>
      <c r="E595" s="18" t="s">
        <v>576</v>
      </c>
      <c r="F595" s="18">
        <v>2001</v>
      </c>
      <c r="G595" s="19">
        <v>4.8576333198211996</v>
      </c>
      <c r="H595" s="19">
        <v>78.785365853658533</v>
      </c>
    </row>
    <row r="596" spans="1:8" x14ac:dyDescent="0.2">
      <c r="A596" s="18" t="s">
        <v>411</v>
      </c>
      <c r="B596" s="18" t="s">
        <v>573</v>
      </c>
      <c r="C596" s="18" t="s">
        <v>574</v>
      </c>
      <c r="D596" s="18" t="s">
        <v>575</v>
      </c>
      <c r="E596" s="18" t="s">
        <v>576</v>
      </c>
      <c r="F596" s="18">
        <v>2002</v>
      </c>
      <c r="G596" s="19">
        <v>5.2162523567405996</v>
      </c>
      <c r="H596" s="19">
        <v>78.987804878048792</v>
      </c>
    </row>
    <row r="597" spans="1:8" x14ac:dyDescent="0.2">
      <c r="A597" s="18" t="s">
        <v>411</v>
      </c>
      <c r="B597" s="18" t="s">
        <v>573</v>
      </c>
      <c r="C597" s="18" t="s">
        <v>574</v>
      </c>
      <c r="D597" s="18" t="s">
        <v>575</v>
      </c>
      <c r="E597" s="18" t="s">
        <v>576</v>
      </c>
      <c r="F597" s="18">
        <v>2003</v>
      </c>
      <c r="G597" s="19">
        <v>5.3426043571132</v>
      </c>
      <c r="H597" s="19">
        <v>79.390243902439025</v>
      </c>
    </row>
    <row r="598" spans="1:8" x14ac:dyDescent="0.2">
      <c r="A598" s="18" t="s">
        <v>411</v>
      </c>
      <c r="B598" s="18" t="s">
        <v>573</v>
      </c>
      <c r="C598" s="18" t="s">
        <v>574</v>
      </c>
      <c r="D598" s="18" t="s">
        <v>575</v>
      </c>
      <c r="E598" s="18" t="s">
        <v>576</v>
      </c>
      <c r="F598" s="18">
        <v>2004</v>
      </c>
      <c r="G598" s="19">
        <v>5.1380866858510998</v>
      </c>
      <c r="H598" s="19">
        <v>79.841463414634163</v>
      </c>
    </row>
    <row r="599" spans="1:8" x14ac:dyDescent="0.2">
      <c r="A599" s="18" t="s">
        <v>411</v>
      </c>
      <c r="B599" s="18" t="s">
        <v>573</v>
      </c>
      <c r="C599" s="18" t="s">
        <v>574</v>
      </c>
      <c r="D599" s="18" t="s">
        <v>575</v>
      </c>
      <c r="E599" s="18" t="s">
        <v>576</v>
      </c>
      <c r="F599" s="18">
        <v>2005</v>
      </c>
      <c r="G599" s="19">
        <v>4.8366257305731999</v>
      </c>
      <c r="H599" s="19">
        <v>80.041463414634151</v>
      </c>
    </row>
    <row r="600" spans="1:8" x14ac:dyDescent="0.2">
      <c r="A600" s="18" t="s">
        <v>411</v>
      </c>
      <c r="B600" s="18" t="s">
        <v>573</v>
      </c>
      <c r="C600" s="18" t="s">
        <v>574</v>
      </c>
      <c r="D600" s="18" t="s">
        <v>575</v>
      </c>
      <c r="E600" s="18" t="s">
        <v>576</v>
      </c>
      <c r="F600" s="18">
        <v>2006</v>
      </c>
      <c r="G600" s="19">
        <v>4.5839579127118002</v>
      </c>
      <c r="H600" s="19">
        <v>80.34390243902439</v>
      </c>
    </row>
    <row r="601" spans="1:8" x14ac:dyDescent="0.2">
      <c r="A601" s="18" t="s">
        <v>411</v>
      </c>
      <c r="B601" s="18" t="s">
        <v>573</v>
      </c>
      <c r="C601" s="18" t="s">
        <v>574</v>
      </c>
      <c r="D601" s="18" t="s">
        <v>575</v>
      </c>
      <c r="E601" s="18" t="s">
        <v>576</v>
      </c>
      <c r="F601" s="18">
        <v>2007</v>
      </c>
      <c r="G601" s="19">
        <v>4.6531350194780998</v>
      </c>
      <c r="H601" s="19">
        <v>80.395121951219522</v>
      </c>
    </row>
    <row r="602" spans="1:8" x14ac:dyDescent="0.2">
      <c r="A602" s="18" t="s">
        <v>411</v>
      </c>
      <c r="B602" s="18" t="s">
        <v>573</v>
      </c>
      <c r="C602" s="18" t="s">
        <v>574</v>
      </c>
      <c r="D602" s="18" t="s">
        <v>575</v>
      </c>
      <c r="E602" s="18" t="s">
        <v>576</v>
      </c>
      <c r="F602" s="18">
        <v>2008</v>
      </c>
      <c r="G602" s="19">
        <v>4.5657840458703003</v>
      </c>
      <c r="H602" s="19">
        <v>80.592682926829283</v>
      </c>
    </row>
    <row r="603" spans="1:8" x14ac:dyDescent="0.2">
      <c r="A603" s="18" t="s">
        <v>411</v>
      </c>
      <c r="B603" s="18" t="s">
        <v>573</v>
      </c>
      <c r="C603" s="18" t="s">
        <v>574</v>
      </c>
      <c r="D603" s="18" t="s">
        <v>575</v>
      </c>
      <c r="E603" s="18" t="s">
        <v>576</v>
      </c>
      <c r="F603" s="18">
        <v>2009</v>
      </c>
      <c r="G603" s="19">
        <v>5.2484477801144997</v>
      </c>
      <c r="H603" s="19">
        <v>80.795121951219514</v>
      </c>
    </row>
    <row r="604" spans="1:8" x14ac:dyDescent="0.2">
      <c r="A604" s="18" t="s">
        <v>411</v>
      </c>
      <c r="B604" s="18" t="s">
        <v>573</v>
      </c>
      <c r="C604" s="18" t="s">
        <v>574</v>
      </c>
      <c r="D604" s="18" t="s">
        <v>575</v>
      </c>
      <c r="E604" s="18" t="s">
        <v>576</v>
      </c>
      <c r="F604" s="18">
        <v>2010</v>
      </c>
      <c r="G604" s="19">
        <v>5.2639337632150003</v>
      </c>
      <c r="H604" s="19">
        <v>80.997560975609773</v>
      </c>
    </row>
    <row r="605" spans="1:8" x14ac:dyDescent="0.2">
      <c r="A605" s="18" t="s">
        <v>411</v>
      </c>
      <c r="B605" s="18" t="s">
        <v>573</v>
      </c>
      <c r="C605" s="18" t="s">
        <v>574</v>
      </c>
      <c r="D605" s="18" t="s">
        <v>575</v>
      </c>
      <c r="E605" s="18" t="s">
        <v>576</v>
      </c>
      <c r="F605" s="18">
        <v>2011</v>
      </c>
      <c r="G605" s="19">
        <v>5.4309809581283002</v>
      </c>
      <c r="H605" s="19">
        <v>81.2951219512195</v>
      </c>
    </row>
    <row r="606" spans="1:8" x14ac:dyDescent="0.2">
      <c r="A606" s="18" t="s">
        <v>435</v>
      </c>
      <c r="B606" s="18" t="s">
        <v>573</v>
      </c>
      <c r="C606" s="18" t="s">
        <v>574</v>
      </c>
      <c r="D606" s="18" t="s">
        <v>575</v>
      </c>
      <c r="E606" s="18" t="s">
        <v>576</v>
      </c>
      <c r="F606" s="18">
        <v>1990</v>
      </c>
      <c r="G606" s="19">
        <v>5.1435906845821</v>
      </c>
      <c r="H606" s="19">
        <v>70.890243902439025</v>
      </c>
    </row>
    <row r="607" spans="1:8" x14ac:dyDescent="0.2">
      <c r="A607" s="18" t="s">
        <v>435</v>
      </c>
      <c r="B607" s="18" t="s">
        <v>573</v>
      </c>
      <c r="C607" s="18" t="s">
        <v>574</v>
      </c>
      <c r="D607" s="18" t="s">
        <v>575</v>
      </c>
      <c r="E607" s="18" t="s">
        <v>576</v>
      </c>
      <c r="F607" s="18">
        <v>1991</v>
      </c>
      <c r="G607" s="19">
        <v>7.9057935448040002</v>
      </c>
      <c r="H607" s="19">
        <v>70.587804878048786</v>
      </c>
    </row>
    <row r="608" spans="1:8" x14ac:dyDescent="0.2">
      <c r="A608" s="18" t="s">
        <v>435</v>
      </c>
      <c r="B608" s="18" t="s">
        <v>573</v>
      </c>
      <c r="C608" s="18" t="s">
        <v>574</v>
      </c>
      <c r="D608" s="18" t="s">
        <v>575</v>
      </c>
      <c r="E608" s="18" t="s">
        <v>576</v>
      </c>
      <c r="F608" s="18">
        <v>1992</v>
      </c>
      <c r="G608" s="19">
        <v>9.4396831240149002</v>
      </c>
      <c r="H608" s="19">
        <v>71.090243902439042</v>
      </c>
    </row>
    <row r="609" spans="1:8" x14ac:dyDescent="0.2">
      <c r="A609" s="18" t="s">
        <v>435</v>
      </c>
      <c r="B609" s="18" t="s">
        <v>573</v>
      </c>
      <c r="C609" s="18" t="s">
        <v>574</v>
      </c>
      <c r="D609" s="18" t="s">
        <v>575</v>
      </c>
      <c r="E609" s="18" t="s">
        <v>576</v>
      </c>
      <c r="F609" s="18">
        <v>1993</v>
      </c>
      <c r="G609" s="19">
        <v>9.6967832086209</v>
      </c>
      <c r="H609" s="19">
        <v>71.595121951219525</v>
      </c>
    </row>
    <row r="610" spans="1:8" x14ac:dyDescent="0.2">
      <c r="A610" s="18" t="s">
        <v>435</v>
      </c>
      <c r="B610" s="18" t="s">
        <v>573</v>
      </c>
      <c r="C610" s="18" t="s">
        <v>574</v>
      </c>
      <c r="D610" s="18" t="s">
        <v>575</v>
      </c>
      <c r="E610" s="18" t="s">
        <v>576</v>
      </c>
      <c r="F610" s="18">
        <v>1994</v>
      </c>
      <c r="G610" s="19">
        <v>9.6161828532019999</v>
      </c>
      <c r="H610" s="19">
        <v>71.695121951219519</v>
      </c>
    </row>
    <row r="611" spans="1:8" x14ac:dyDescent="0.2">
      <c r="A611" s="18" t="s">
        <v>435</v>
      </c>
      <c r="B611" s="18" t="s">
        <v>573</v>
      </c>
      <c r="C611" s="18" t="s">
        <v>574</v>
      </c>
      <c r="D611" s="18" t="s">
        <v>575</v>
      </c>
      <c r="E611" s="18" t="s">
        <v>576</v>
      </c>
      <c r="F611" s="18">
        <v>1995</v>
      </c>
      <c r="G611" s="19">
        <v>9.4254431140146995</v>
      </c>
      <c r="H611" s="19">
        <v>71.892682926829266</v>
      </c>
    </row>
    <row r="612" spans="1:8" x14ac:dyDescent="0.2">
      <c r="A612" s="18" t="s">
        <v>435</v>
      </c>
      <c r="B612" s="18" t="s">
        <v>573</v>
      </c>
      <c r="C612" s="18" t="s">
        <v>574</v>
      </c>
      <c r="D612" s="18" t="s">
        <v>575</v>
      </c>
      <c r="E612" s="18" t="s">
        <v>576</v>
      </c>
      <c r="F612" s="18">
        <v>1996</v>
      </c>
      <c r="G612" s="19">
        <v>9.4128855421886009</v>
      </c>
      <c r="H612" s="19">
        <v>72.246341463414637</v>
      </c>
    </row>
    <row r="613" spans="1:8" x14ac:dyDescent="0.2">
      <c r="A613" s="18" t="s">
        <v>435</v>
      </c>
      <c r="B613" s="18" t="s">
        <v>573</v>
      </c>
      <c r="C613" s="18" t="s">
        <v>574</v>
      </c>
      <c r="D613" s="18" t="s">
        <v>575</v>
      </c>
      <c r="E613" s="18" t="s">
        <v>576</v>
      </c>
      <c r="F613" s="18">
        <v>1997</v>
      </c>
      <c r="G613" s="19">
        <v>9.6695758181285996</v>
      </c>
      <c r="H613" s="19">
        <v>72.646341463414643</v>
      </c>
    </row>
    <row r="614" spans="1:8" x14ac:dyDescent="0.2">
      <c r="A614" s="18" t="s">
        <v>435</v>
      </c>
      <c r="B614" s="18" t="s">
        <v>573</v>
      </c>
      <c r="C614" s="18" t="s">
        <v>574</v>
      </c>
      <c r="D614" s="18" t="s">
        <v>575</v>
      </c>
      <c r="E614" s="18" t="s">
        <v>576</v>
      </c>
      <c r="F614" s="18">
        <v>1998</v>
      </c>
      <c r="G614" s="19">
        <v>9.2330353448648008</v>
      </c>
      <c r="H614" s="19">
        <v>72.997560975609773</v>
      </c>
    </row>
    <row r="615" spans="1:8" x14ac:dyDescent="0.2">
      <c r="A615" s="18" t="s">
        <v>435</v>
      </c>
      <c r="B615" s="18" t="s">
        <v>573</v>
      </c>
      <c r="C615" s="18" t="s">
        <v>574</v>
      </c>
      <c r="D615" s="18" t="s">
        <v>575</v>
      </c>
      <c r="E615" s="18" t="s">
        <v>576</v>
      </c>
      <c r="F615" s="18">
        <v>1999</v>
      </c>
      <c r="G615" s="19">
        <v>9.4038740361852007</v>
      </c>
      <c r="H615" s="19">
        <v>73.043902439024407</v>
      </c>
    </row>
    <row r="616" spans="1:8" x14ac:dyDescent="0.2">
      <c r="A616" s="18" t="s">
        <v>435</v>
      </c>
      <c r="B616" s="18" t="s">
        <v>573</v>
      </c>
      <c r="C616" s="18" t="s">
        <v>574</v>
      </c>
      <c r="D616" s="18" t="s">
        <v>575</v>
      </c>
      <c r="E616" s="18" t="s">
        <v>576</v>
      </c>
      <c r="F616" s="18">
        <v>2000</v>
      </c>
      <c r="G616" s="19">
        <v>10.508056659385</v>
      </c>
      <c r="H616" s="19">
        <v>73.748780487804879</v>
      </c>
    </row>
    <row r="617" spans="1:8" x14ac:dyDescent="0.2">
      <c r="A617" s="18" t="s">
        <v>435</v>
      </c>
      <c r="B617" s="18" t="s">
        <v>573</v>
      </c>
      <c r="C617" s="18" t="s">
        <v>574</v>
      </c>
      <c r="D617" s="18" t="s">
        <v>575</v>
      </c>
      <c r="E617" s="18" t="s">
        <v>576</v>
      </c>
      <c r="F617" s="18">
        <v>2001</v>
      </c>
      <c r="G617" s="19">
        <v>11.472643682878999</v>
      </c>
      <c r="H617" s="19">
        <v>74.2</v>
      </c>
    </row>
    <row r="618" spans="1:8" x14ac:dyDescent="0.2">
      <c r="A618" s="18" t="s">
        <v>435</v>
      </c>
      <c r="B618" s="18" t="s">
        <v>573</v>
      </c>
      <c r="C618" s="18" t="s">
        <v>574</v>
      </c>
      <c r="D618" s="18" t="s">
        <v>575</v>
      </c>
      <c r="E618" s="18" t="s">
        <v>576</v>
      </c>
      <c r="F618" s="18">
        <v>2002</v>
      </c>
      <c r="G618" s="19">
        <v>11.723146041569001</v>
      </c>
      <c r="H618" s="19">
        <v>74.497560975609773</v>
      </c>
    </row>
    <row r="619" spans="1:8" x14ac:dyDescent="0.2">
      <c r="A619" s="18" t="s">
        <v>435</v>
      </c>
      <c r="B619" s="18" t="s">
        <v>573</v>
      </c>
      <c r="C619" s="18" t="s">
        <v>574</v>
      </c>
      <c r="D619" s="18" t="s">
        <v>575</v>
      </c>
      <c r="E619" s="18" t="s">
        <v>576</v>
      </c>
      <c r="F619" s="18">
        <v>2003</v>
      </c>
      <c r="G619" s="19">
        <v>11.922949881160999</v>
      </c>
      <c r="H619" s="19">
        <v>74.597560975609767</v>
      </c>
    </row>
    <row r="620" spans="1:8" x14ac:dyDescent="0.2">
      <c r="A620" s="18" t="s">
        <v>435</v>
      </c>
      <c r="B620" s="18" t="s">
        <v>573</v>
      </c>
      <c r="C620" s="18" t="s">
        <v>574</v>
      </c>
      <c r="D620" s="18" t="s">
        <v>575</v>
      </c>
      <c r="E620" s="18" t="s">
        <v>576</v>
      </c>
      <c r="F620" s="18">
        <v>2004</v>
      </c>
      <c r="G620" s="19">
        <v>11.677926823991999</v>
      </c>
      <c r="H620" s="19">
        <v>74.846341463414646</v>
      </c>
    </row>
    <row r="621" spans="1:8" x14ac:dyDescent="0.2">
      <c r="A621" s="18" t="s">
        <v>435</v>
      </c>
      <c r="B621" s="18" t="s">
        <v>573</v>
      </c>
      <c r="C621" s="18" t="s">
        <v>574</v>
      </c>
      <c r="D621" s="18" t="s">
        <v>575</v>
      </c>
      <c r="E621" s="18" t="s">
        <v>576</v>
      </c>
      <c r="F621" s="18">
        <v>2005</v>
      </c>
      <c r="G621" s="19">
        <v>11.357247824168001</v>
      </c>
      <c r="H621" s="19">
        <v>74.995121951219517</v>
      </c>
    </row>
    <row r="622" spans="1:8" x14ac:dyDescent="0.2">
      <c r="A622" s="17" t="s">
        <v>435</v>
      </c>
      <c r="B622" s="17" t="s">
        <v>573</v>
      </c>
      <c r="C622" s="17" t="s">
        <v>574</v>
      </c>
      <c r="D622" s="17" t="s">
        <v>575</v>
      </c>
      <c r="E622" s="17" t="s">
        <v>576</v>
      </c>
      <c r="F622" s="17">
        <v>2006</v>
      </c>
      <c r="G622" s="22">
        <v>11.461029949124001</v>
      </c>
      <c r="H622" s="22">
        <v>75.143902439024401</v>
      </c>
    </row>
    <row r="623" spans="1:8" x14ac:dyDescent="0.2">
      <c r="A623" s="18" t="s">
        <v>435</v>
      </c>
      <c r="B623" s="18" t="s">
        <v>573</v>
      </c>
      <c r="C623" s="18" t="s">
        <v>574</v>
      </c>
      <c r="D623" s="18" t="s">
        <v>575</v>
      </c>
      <c r="E623" s="18" t="s">
        <v>576</v>
      </c>
      <c r="F623" s="18">
        <v>2007</v>
      </c>
      <c r="G623" s="19">
        <v>10.714163062774</v>
      </c>
      <c r="H623" s="19">
        <v>75.243902439024396</v>
      </c>
    </row>
    <row r="624" spans="1:8" x14ac:dyDescent="0.2">
      <c r="A624" s="18" t="s">
        <v>435</v>
      </c>
      <c r="B624" s="18" t="s">
        <v>573</v>
      </c>
      <c r="C624" s="18" t="s">
        <v>574</v>
      </c>
      <c r="D624" s="18" t="s">
        <v>575</v>
      </c>
      <c r="E624" s="18" t="s">
        <v>576</v>
      </c>
      <c r="F624" s="18">
        <v>2008</v>
      </c>
      <c r="G624" s="19">
        <v>10.876651295014</v>
      </c>
      <c r="H624" s="19">
        <v>75.543902439024407</v>
      </c>
    </row>
    <row r="625" spans="1:8" x14ac:dyDescent="0.2">
      <c r="A625" s="18" t="s">
        <v>435</v>
      </c>
      <c r="B625" s="18" t="s">
        <v>573</v>
      </c>
      <c r="C625" s="18" t="s">
        <v>574</v>
      </c>
      <c r="D625" s="18" t="s">
        <v>575</v>
      </c>
      <c r="E625" s="18" t="s">
        <v>576</v>
      </c>
      <c r="F625" s="18">
        <v>2009</v>
      </c>
      <c r="G625" s="19">
        <v>11.370592909658001</v>
      </c>
      <c r="H625" s="19">
        <v>75.695121951219519</v>
      </c>
    </row>
    <row r="626" spans="1:8" x14ac:dyDescent="0.2">
      <c r="A626" s="18" t="s">
        <v>435</v>
      </c>
      <c r="B626" s="18" t="s">
        <v>573</v>
      </c>
      <c r="C626" s="18" t="s">
        <v>574</v>
      </c>
      <c r="D626" s="18" t="s">
        <v>575</v>
      </c>
      <c r="E626" s="18" t="s">
        <v>576</v>
      </c>
      <c r="F626" s="18">
        <v>2010</v>
      </c>
      <c r="G626" s="19">
        <v>11.278091932358</v>
      </c>
      <c r="H626" s="19">
        <v>76.246341463414637</v>
      </c>
    </row>
    <row r="627" spans="1:8" x14ac:dyDescent="0.2">
      <c r="A627" s="18" t="s">
        <v>435</v>
      </c>
      <c r="B627" s="18" t="s">
        <v>573</v>
      </c>
      <c r="C627" s="18" t="s">
        <v>574</v>
      </c>
      <c r="D627" s="18" t="s">
        <v>575</v>
      </c>
      <c r="E627" s="18" t="s">
        <v>576</v>
      </c>
      <c r="F627" s="18">
        <v>2011</v>
      </c>
      <c r="G627" s="19">
        <v>10.817205801611999</v>
      </c>
      <c r="H627" s="19">
        <v>76.746341463414637</v>
      </c>
    </row>
    <row r="628" spans="1:8" x14ac:dyDescent="0.2">
      <c r="A628" s="18" t="s">
        <v>440</v>
      </c>
      <c r="B628" s="18" t="s">
        <v>573</v>
      </c>
      <c r="C628" s="18" t="s">
        <v>574</v>
      </c>
      <c r="D628" s="18" t="s">
        <v>575</v>
      </c>
      <c r="E628" s="18" t="s">
        <v>576</v>
      </c>
      <c r="F628" s="18">
        <v>1980</v>
      </c>
      <c r="G628" s="19">
        <v>3.7220725847457001</v>
      </c>
      <c r="H628" s="19">
        <v>71.214634146341467</v>
      </c>
    </row>
    <row r="629" spans="1:8" x14ac:dyDescent="0.2">
      <c r="A629" s="18" t="s">
        <v>440</v>
      </c>
      <c r="B629" s="18" t="s">
        <v>573</v>
      </c>
      <c r="C629" s="18" t="s">
        <v>574</v>
      </c>
      <c r="D629" s="18" t="s">
        <v>575</v>
      </c>
      <c r="E629" s="18" t="s">
        <v>576</v>
      </c>
      <c r="F629" s="18">
        <v>1981</v>
      </c>
      <c r="G629" s="19">
        <v>3.9964369170399001</v>
      </c>
      <c r="H629" s="19">
        <v>71.614634146341473</v>
      </c>
    </row>
    <row r="630" spans="1:8" x14ac:dyDescent="0.2">
      <c r="A630" s="18" t="s">
        <v>440</v>
      </c>
      <c r="B630" s="18" t="s">
        <v>573</v>
      </c>
      <c r="C630" s="18" t="s">
        <v>574</v>
      </c>
      <c r="D630" s="18" t="s">
        <v>575</v>
      </c>
      <c r="E630" s="18" t="s">
        <v>576</v>
      </c>
      <c r="F630" s="18">
        <v>1982</v>
      </c>
      <c r="G630" s="19">
        <v>3.7664604329610998</v>
      </c>
      <c r="H630" s="19">
        <v>72.41463414634147</v>
      </c>
    </row>
    <row r="631" spans="1:8" x14ac:dyDescent="0.2">
      <c r="A631" s="18" t="s">
        <v>440</v>
      </c>
      <c r="B631" s="18" t="s">
        <v>573</v>
      </c>
      <c r="C631" s="18" t="s">
        <v>574</v>
      </c>
      <c r="D631" s="18" t="s">
        <v>575</v>
      </c>
      <c r="E631" s="18" t="s">
        <v>576</v>
      </c>
      <c r="F631" s="18">
        <v>1983</v>
      </c>
      <c r="G631" s="19">
        <v>4.2628913722890003</v>
      </c>
      <c r="H631" s="19">
        <v>72.265853658536599</v>
      </c>
    </row>
    <row r="632" spans="1:8" x14ac:dyDescent="0.2">
      <c r="A632" s="18" t="s">
        <v>440</v>
      </c>
      <c r="B632" s="18" t="s">
        <v>573</v>
      </c>
      <c r="C632" s="18" t="s">
        <v>574</v>
      </c>
      <c r="D632" s="18" t="s">
        <v>575</v>
      </c>
      <c r="E632" s="18" t="s">
        <v>576</v>
      </c>
      <c r="F632" s="18">
        <v>1984</v>
      </c>
      <c r="G632" s="19">
        <v>4.1231675073065004</v>
      </c>
      <c r="H632" s="19">
        <v>72.51463414634145</v>
      </c>
    </row>
    <row r="633" spans="1:8" x14ac:dyDescent="0.2">
      <c r="A633" s="18" t="s">
        <v>440</v>
      </c>
      <c r="B633" s="18" t="s">
        <v>573</v>
      </c>
      <c r="C633" s="18" t="s">
        <v>574</v>
      </c>
      <c r="D633" s="18" t="s">
        <v>575</v>
      </c>
      <c r="E633" s="18" t="s">
        <v>576</v>
      </c>
      <c r="F633" s="18">
        <v>1985</v>
      </c>
      <c r="G633" s="19">
        <v>4.0692693800467001</v>
      </c>
      <c r="H633" s="19">
        <v>72.814634146341476</v>
      </c>
    </row>
    <row r="634" spans="1:8" x14ac:dyDescent="0.2">
      <c r="A634" s="18" t="s">
        <v>440</v>
      </c>
      <c r="B634" s="18" t="s">
        <v>573</v>
      </c>
      <c r="C634" s="18" t="s">
        <v>574</v>
      </c>
      <c r="D634" s="18" t="s">
        <v>575</v>
      </c>
      <c r="E634" s="18" t="s">
        <v>576</v>
      </c>
      <c r="F634" s="18">
        <v>1986</v>
      </c>
      <c r="G634" s="19">
        <v>4.2465533887897999</v>
      </c>
      <c r="H634" s="19">
        <v>73.265853658536585</v>
      </c>
    </row>
    <row r="635" spans="1:8" x14ac:dyDescent="0.2">
      <c r="A635" s="18" t="s">
        <v>440</v>
      </c>
      <c r="B635" s="18" t="s">
        <v>573</v>
      </c>
      <c r="C635" s="18" t="s">
        <v>574</v>
      </c>
      <c r="D635" s="18" t="s">
        <v>575</v>
      </c>
      <c r="E635" s="18" t="s">
        <v>576</v>
      </c>
      <c r="F635" s="18">
        <v>1987</v>
      </c>
      <c r="G635" s="19">
        <v>4.5378976032083003</v>
      </c>
      <c r="H635" s="19">
        <v>73.665853658536591</v>
      </c>
    </row>
    <row r="636" spans="1:8" x14ac:dyDescent="0.2">
      <c r="A636" s="18" t="s">
        <v>440</v>
      </c>
      <c r="B636" s="18" t="s">
        <v>573</v>
      </c>
      <c r="C636" s="18" t="s">
        <v>574</v>
      </c>
      <c r="D636" s="18" t="s">
        <v>575</v>
      </c>
      <c r="E636" s="18" t="s">
        <v>576</v>
      </c>
      <c r="F636" s="18">
        <v>1988</v>
      </c>
      <c r="G636" s="19">
        <v>4.4414698006020998</v>
      </c>
      <c r="H636" s="19">
        <v>73.714634146341467</v>
      </c>
    </row>
    <row r="637" spans="1:8" x14ac:dyDescent="0.2">
      <c r="A637" s="18" t="s">
        <v>440</v>
      </c>
      <c r="B637" s="18" t="s">
        <v>573</v>
      </c>
      <c r="C637" s="18" t="s">
        <v>574</v>
      </c>
      <c r="D637" s="18" t="s">
        <v>575</v>
      </c>
      <c r="E637" s="18" t="s">
        <v>576</v>
      </c>
      <c r="F637" s="18">
        <v>1989</v>
      </c>
      <c r="G637" s="19">
        <v>4.3946325178091996</v>
      </c>
      <c r="H637" s="19">
        <v>74.265853658536599</v>
      </c>
    </row>
    <row r="638" spans="1:8" x14ac:dyDescent="0.2">
      <c r="A638" s="18" t="s">
        <v>440</v>
      </c>
      <c r="B638" s="18" t="s">
        <v>573</v>
      </c>
      <c r="C638" s="18" t="s">
        <v>574</v>
      </c>
      <c r="D638" s="18" t="s">
        <v>575</v>
      </c>
      <c r="E638" s="18" t="s">
        <v>576</v>
      </c>
      <c r="F638" s="18">
        <v>1990</v>
      </c>
      <c r="G638" s="19">
        <v>4.8905470676840004</v>
      </c>
      <c r="H638" s="19">
        <v>73.965853658536588</v>
      </c>
    </row>
    <row r="639" spans="1:8" x14ac:dyDescent="0.2">
      <c r="A639" s="18" t="s">
        <v>440</v>
      </c>
      <c r="B639" s="18" t="s">
        <v>573</v>
      </c>
      <c r="C639" s="18" t="s">
        <v>574</v>
      </c>
      <c r="D639" s="18" t="s">
        <v>575</v>
      </c>
      <c r="E639" s="18" t="s">
        <v>576</v>
      </c>
      <c r="F639" s="18">
        <v>1991</v>
      </c>
      <c r="G639" s="19">
        <v>5.292892375548</v>
      </c>
      <c r="H639" s="19">
        <v>74.014634146341464</v>
      </c>
    </row>
    <row r="640" spans="1:8" x14ac:dyDescent="0.2">
      <c r="A640" s="18" t="s">
        <v>440</v>
      </c>
      <c r="B640" s="18" t="s">
        <v>573</v>
      </c>
      <c r="C640" s="18" t="s">
        <v>574</v>
      </c>
      <c r="D640" s="18" t="s">
        <v>575</v>
      </c>
      <c r="E640" s="18" t="s">
        <v>576</v>
      </c>
      <c r="F640" s="18">
        <v>1992</v>
      </c>
      <c r="G640" s="19">
        <v>5.7698806792047002</v>
      </c>
      <c r="H640" s="19">
        <v>74.312195121951234</v>
      </c>
    </row>
    <row r="641" spans="1:8" x14ac:dyDescent="0.2">
      <c r="A641" s="18" t="s">
        <v>440</v>
      </c>
      <c r="B641" s="18" t="s">
        <v>573</v>
      </c>
      <c r="C641" s="18" t="s">
        <v>574</v>
      </c>
      <c r="D641" s="18" t="s">
        <v>575</v>
      </c>
      <c r="E641" s="18" t="s">
        <v>576</v>
      </c>
      <c r="F641" s="18">
        <v>1993</v>
      </c>
      <c r="G641" s="19">
        <v>6.3495993188083002</v>
      </c>
      <c r="H641" s="19">
        <v>74.512195121951223</v>
      </c>
    </row>
    <row r="642" spans="1:8" x14ac:dyDescent="0.2">
      <c r="A642" s="18" t="s">
        <v>440</v>
      </c>
      <c r="B642" s="18" t="s">
        <v>573</v>
      </c>
      <c r="C642" s="18" t="s">
        <v>574</v>
      </c>
      <c r="D642" s="18" t="s">
        <v>575</v>
      </c>
      <c r="E642" s="18" t="s">
        <v>576</v>
      </c>
      <c r="F642" s="18">
        <v>1994</v>
      </c>
      <c r="G642" s="19">
        <v>6.5401497542384996</v>
      </c>
      <c r="H642" s="19">
        <v>74.91463414634147</v>
      </c>
    </row>
    <row r="643" spans="1:8" x14ac:dyDescent="0.2">
      <c r="A643" s="17" t="s">
        <v>440</v>
      </c>
      <c r="B643" s="17" t="s">
        <v>573</v>
      </c>
      <c r="C643" s="17" t="s">
        <v>574</v>
      </c>
      <c r="D643" s="17" t="s">
        <v>575</v>
      </c>
      <c r="E643" s="17" t="s">
        <v>576</v>
      </c>
      <c r="F643" s="17">
        <v>1995</v>
      </c>
      <c r="G643" s="22">
        <v>7.1967172581336998</v>
      </c>
      <c r="H643" s="22">
        <v>75.31219512195122</v>
      </c>
    </row>
    <row r="644" spans="1:8" x14ac:dyDescent="0.2">
      <c r="A644" s="18" t="s">
        <v>440</v>
      </c>
      <c r="B644" s="18" t="s">
        <v>573</v>
      </c>
      <c r="C644" s="18" t="s">
        <v>574</v>
      </c>
      <c r="D644" s="18" t="s">
        <v>575</v>
      </c>
      <c r="E644" s="18" t="s">
        <v>576</v>
      </c>
      <c r="F644" s="18">
        <v>1996</v>
      </c>
      <c r="G644" s="19">
        <v>7.4229294491855002</v>
      </c>
      <c r="H644" s="19">
        <v>75.260975609756116</v>
      </c>
    </row>
    <row r="645" spans="1:8" x14ac:dyDescent="0.2">
      <c r="A645" s="18" t="s">
        <v>440</v>
      </c>
      <c r="B645" s="18" t="s">
        <v>573</v>
      </c>
      <c r="C645" s="18" t="s">
        <v>574</v>
      </c>
      <c r="D645" s="18" t="s">
        <v>575</v>
      </c>
      <c r="E645" s="18" t="s">
        <v>576</v>
      </c>
      <c r="F645" s="18">
        <v>1997</v>
      </c>
      <c r="G645" s="19">
        <v>7.3291043235564004</v>
      </c>
      <c r="H645" s="19">
        <v>75.412195121951228</v>
      </c>
    </row>
    <row r="646" spans="1:8" x14ac:dyDescent="0.2">
      <c r="A646" s="18" t="s">
        <v>440</v>
      </c>
      <c r="B646" s="18" t="s">
        <v>573</v>
      </c>
      <c r="C646" s="18" t="s">
        <v>574</v>
      </c>
      <c r="D646" s="18" t="s">
        <v>575</v>
      </c>
      <c r="E646" s="18" t="s">
        <v>576</v>
      </c>
      <c r="F646" s="18">
        <v>1998</v>
      </c>
      <c r="G646" s="19">
        <v>7.3379364448048001</v>
      </c>
      <c r="H646" s="19">
        <v>75.712195121951225</v>
      </c>
    </row>
    <row r="647" spans="1:8" x14ac:dyDescent="0.2">
      <c r="A647" s="18" t="s">
        <v>440</v>
      </c>
      <c r="B647" s="18" t="s">
        <v>573</v>
      </c>
      <c r="C647" s="18" t="s">
        <v>574</v>
      </c>
      <c r="D647" s="18" t="s">
        <v>575</v>
      </c>
      <c r="E647" s="18" t="s">
        <v>576</v>
      </c>
      <c r="F647" s="18">
        <v>1999</v>
      </c>
      <c r="G647" s="19">
        <v>7.6329297640176001</v>
      </c>
      <c r="H647" s="19">
        <v>75.963414634146346</v>
      </c>
    </row>
    <row r="648" spans="1:8" x14ac:dyDescent="0.2">
      <c r="A648" s="18" t="s">
        <v>440</v>
      </c>
      <c r="B648" s="18" t="s">
        <v>573</v>
      </c>
      <c r="C648" s="18" t="s">
        <v>574</v>
      </c>
      <c r="D648" s="18" t="s">
        <v>575</v>
      </c>
      <c r="E648" s="18" t="s">
        <v>576</v>
      </c>
      <c r="F648" s="18">
        <v>2000</v>
      </c>
      <c r="G648" s="19">
        <v>7.8911673878329998</v>
      </c>
      <c r="H648" s="19">
        <v>76.314634146341476</v>
      </c>
    </row>
    <row r="649" spans="1:8" x14ac:dyDescent="0.2">
      <c r="A649" s="18" t="s">
        <v>440</v>
      </c>
      <c r="B649" s="18" t="s">
        <v>573</v>
      </c>
      <c r="C649" s="18" t="s">
        <v>574</v>
      </c>
      <c r="D649" s="18" t="s">
        <v>575</v>
      </c>
      <c r="E649" s="18" t="s">
        <v>576</v>
      </c>
      <c r="F649" s="18">
        <v>2001</v>
      </c>
      <c r="G649" s="19">
        <v>8.2897811894336009</v>
      </c>
      <c r="H649" s="19">
        <v>76.81463414634149</v>
      </c>
    </row>
    <row r="650" spans="1:8" x14ac:dyDescent="0.2">
      <c r="A650" s="18" t="s">
        <v>440</v>
      </c>
      <c r="B650" s="18" t="s">
        <v>573</v>
      </c>
      <c r="C650" s="18" t="s">
        <v>574</v>
      </c>
      <c r="D650" s="18" t="s">
        <v>575</v>
      </c>
      <c r="E650" s="18" t="s">
        <v>576</v>
      </c>
      <c r="F650" s="18">
        <v>2002</v>
      </c>
      <c r="G650" s="19">
        <v>8.7236991689574008</v>
      </c>
      <c r="H650" s="19">
        <v>77.065853658536597</v>
      </c>
    </row>
    <row r="651" spans="1:8" x14ac:dyDescent="0.2">
      <c r="A651" s="18" t="s">
        <v>440</v>
      </c>
      <c r="B651" s="18" t="s">
        <v>573</v>
      </c>
      <c r="C651" s="18" t="s">
        <v>574</v>
      </c>
      <c r="D651" s="18" t="s">
        <v>575</v>
      </c>
      <c r="E651" s="18" t="s">
        <v>576</v>
      </c>
      <c r="F651" s="18">
        <v>2003</v>
      </c>
      <c r="G651" s="19">
        <v>9.2705474807924002</v>
      </c>
      <c r="H651" s="19">
        <v>77.219512195121965</v>
      </c>
    </row>
    <row r="652" spans="1:8" x14ac:dyDescent="0.2">
      <c r="A652" s="18" t="s">
        <v>440</v>
      </c>
      <c r="B652" s="18" t="s">
        <v>573</v>
      </c>
      <c r="C652" s="18" t="s">
        <v>574</v>
      </c>
      <c r="D652" s="18" t="s">
        <v>575</v>
      </c>
      <c r="E652" s="18" t="s">
        <v>576</v>
      </c>
      <c r="F652" s="18">
        <v>2004</v>
      </c>
      <c r="G652" s="19">
        <v>9.8806195060694009</v>
      </c>
      <c r="H652" s="19">
        <v>77.670731707317088</v>
      </c>
    </row>
    <row r="653" spans="1:8" x14ac:dyDescent="0.2">
      <c r="A653" s="18" t="s">
        <v>440</v>
      </c>
      <c r="B653" s="18" t="s">
        <v>573</v>
      </c>
      <c r="C653" s="18" t="s">
        <v>574</v>
      </c>
      <c r="D653" s="18" t="s">
        <v>575</v>
      </c>
      <c r="E653" s="18" t="s">
        <v>576</v>
      </c>
      <c r="F653" s="18">
        <v>2005</v>
      </c>
      <c r="G653" s="19">
        <v>10.298501248147</v>
      </c>
      <c r="H653" s="19">
        <v>78.070731707317094</v>
      </c>
    </row>
    <row r="654" spans="1:8" x14ac:dyDescent="0.2">
      <c r="A654" s="18" t="s">
        <v>440</v>
      </c>
      <c r="B654" s="18" t="s">
        <v>573</v>
      </c>
      <c r="C654" s="18" t="s">
        <v>574</v>
      </c>
      <c r="D654" s="18" t="s">
        <v>575</v>
      </c>
      <c r="E654" s="18" t="s">
        <v>576</v>
      </c>
      <c r="F654" s="18">
        <v>2006</v>
      </c>
      <c r="G654" s="19">
        <v>10.600999752572999</v>
      </c>
      <c r="H654" s="19">
        <v>78.419512195121953</v>
      </c>
    </row>
    <row r="655" spans="1:8" x14ac:dyDescent="0.2">
      <c r="A655" s="18" t="s">
        <v>440</v>
      </c>
      <c r="B655" s="18" t="s">
        <v>573</v>
      </c>
      <c r="C655" s="18" t="s">
        <v>574</v>
      </c>
      <c r="D655" s="18" t="s">
        <v>575</v>
      </c>
      <c r="E655" s="18" t="s">
        <v>576</v>
      </c>
      <c r="F655" s="18">
        <v>2007</v>
      </c>
      <c r="G655" s="19">
        <v>10.721875611271001</v>
      </c>
      <c r="H655" s="19">
        <v>78.321951219512201</v>
      </c>
    </row>
    <row r="656" spans="1:8" x14ac:dyDescent="0.2">
      <c r="A656" s="18" t="s">
        <v>440</v>
      </c>
      <c r="B656" s="18" t="s">
        <v>573</v>
      </c>
      <c r="C656" s="18" t="s">
        <v>574</v>
      </c>
      <c r="D656" s="18" t="s">
        <v>575</v>
      </c>
      <c r="E656" s="18" t="s">
        <v>576</v>
      </c>
      <c r="F656" s="18">
        <v>2008</v>
      </c>
      <c r="G656" s="19">
        <v>11.308083450641</v>
      </c>
      <c r="H656" s="19">
        <v>78.524390243902459</v>
      </c>
    </row>
    <row r="657" spans="1:8" x14ac:dyDescent="0.2">
      <c r="A657" s="18" t="s">
        <v>440</v>
      </c>
      <c r="B657" s="18" t="s">
        <v>573</v>
      </c>
      <c r="C657" s="18" t="s">
        <v>574</v>
      </c>
      <c r="D657" s="18" t="s">
        <v>575</v>
      </c>
      <c r="E657" s="18" t="s">
        <v>576</v>
      </c>
      <c r="F657" s="18">
        <v>2009</v>
      </c>
      <c r="G657" s="19">
        <v>12.316781163146</v>
      </c>
      <c r="H657" s="19">
        <v>78.72682926829269</v>
      </c>
    </row>
    <row r="658" spans="1:8" x14ac:dyDescent="0.2">
      <c r="A658" s="18" t="s">
        <v>440</v>
      </c>
      <c r="B658" s="18" t="s">
        <v>573</v>
      </c>
      <c r="C658" s="18" t="s">
        <v>574</v>
      </c>
      <c r="D658" s="18" t="s">
        <v>575</v>
      </c>
      <c r="E658" s="18" t="s">
        <v>576</v>
      </c>
      <c r="F658" s="18">
        <v>2010</v>
      </c>
      <c r="G658" s="19">
        <v>12.479725901889999</v>
      </c>
      <c r="H658" s="19">
        <v>79.026829268292687</v>
      </c>
    </row>
    <row r="659" spans="1:8" x14ac:dyDescent="0.2">
      <c r="A659" s="18" t="s">
        <v>440</v>
      </c>
      <c r="B659" s="18" t="s">
        <v>573</v>
      </c>
      <c r="C659" s="18" t="s">
        <v>574</v>
      </c>
      <c r="D659" s="18" t="s">
        <v>575</v>
      </c>
      <c r="E659" s="18" t="s">
        <v>576</v>
      </c>
      <c r="F659" s="18">
        <v>2011</v>
      </c>
      <c r="G659" s="19">
        <v>13.041373058633001</v>
      </c>
      <c r="H659" s="19">
        <v>80.470731707317086</v>
      </c>
    </row>
    <row r="660" spans="1:8" x14ac:dyDescent="0.2">
      <c r="A660" s="18" t="s">
        <v>488</v>
      </c>
      <c r="B660" s="18" t="s">
        <v>573</v>
      </c>
      <c r="C660" s="18" t="s">
        <v>574</v>
      </c>
      <c r="D660" s="18" t="s">
        <v>575</v>
      </c>
      <c r="E660" s="18" t="s">
        <v>576</v>
      </c>
      <c r="F660" s="18">
        <v>1995</v>
      </c>
      <c r="G660" s="19">
        <v>6.2974526323875004</v>
      </c>
      <c r="H660" s="19">
        <v>72.253658536585377</v>
      </c>
    </row>
    <row r="661" spans="1:8" x14ac:dyDescent="0.2">
      <c r="A661" s="18" t="s">
        <v>488</v>
      </c>
      <c r="B661" s="18" t="s">
        <v>573</v>
      </c>
      <c r="C661" s="18" t="s">
        <v>574</v>
      </c>
      <c r="D661" s="18" t="s">
        <v>575</v>
      </c>
      <c r="E661" s="18" t="s">
        <v>576</v>
      </c>
      <c r="F661" s="18">
        <v>1996</v>
      </c>
      <c r="G661" s="19">
        <v>6.2975698661450998</v>
      </c>
      <c r="H661" s="19">
        <v>72.653658536585368</v>
      </c>
    </row>
    <row r="662" spans="1:8" x14ac:dyDescent="0.2">
      <c r="A662" s="18" t="s">
        <v>488</v>
      </c>
      <c r="B662" s="18" t="s">
        <v>573</v>
      </c>
      <c r="C662" s="18" t="s">
        <v>574</v>
      </c>
      <c r="D662" s="18" t="s">
        <v>575</v>
      </c>
      <c r="E662" s="18" t="s">
        <v>576</v>
      </c>
      <c r="F662" s="18">
        <v>1997</v>
      </c>
      <c r="G662" s="19">
        <v>6.2717967701071</v>
      </c>
      <c r="H662" s="19">
        <v>72.7048780487805</v>
      </c>
    </row>
    <row r="663" spans="1:8" x14ac:dyDescent="0.2">
      <c r="A663" s="18" t="s">
        <v>488</v>
      </c>
      <c r="B663" s="18" t="s">
        <v>573</v>
      </c>
      <c r="C663" s="18" t="s">
        <v>574</v>
      </c>
      <c r="D663" s="18" t="s">
        <v>575</v>
      </c>
      <c r="E663" s="18" t="s">
        <v>576</v>
      </c>
      <c r="F663" s="18">
        <v>1998</v>
      </c>
      <c r="G663" s="19">
        <v>6.3847248739255997</v>
      </c>
      <c r="H663" s="19">
        <v>72.551219512195132</v>
      </c>
    </row>
    <row r="664" spans="1:8" x14ac:dyDescent="0.2">
      <c r="A664" s="18" t="s">
        <v>488</v>
      </c>
      <c r="B664" s="18" t="s">
        <v>573</v>
      </c>
      <c r="C664" s="18" t="s">
        <v>574</v>
      </c>
      <c r="D664" s="18" t="s">
        <v>575</v>
      </c>
      <c r="E664" s="18" t="s">
        <v>576</v>
      </c>
      <c r="F664" s="18">
        <v>1999</v>
      </c>
      <c r="G664" s="19">
        <v>6.4307004012325999</v>
      </c>
      <c r="H664" s="19">
        <v>72.902439024390247</v>
      </c>
    </row>
    <row r="665" spans="1:8" x14ac:dyDescent="0.2">
      <c r="A665" s="18" t="s">
        <v>488</v>
      </c>
      <c r="B665" s="18" t="s">
        <v>573</v>
      </c>
      <c r="C665" s="18" t="s">
        <v>574</v>
      </c>
      <c r="D665" s="18" t="s">
        <v>575</v>
      </c>
      <c r="E665" s="18" t="s">
        <v>576</v>
      </c>
      <c r="F665" s="18">
        <v>2000</v>
      </c>
      <c r="G665" s="19">
        <v>6.3432730620175999</v>
      </c>
      <c r="H665" s="19">
        <v>73.051219512195132</v>
      </c>
    </row>
    <row r="666" spans="1:8" x14ac:dyDescent="0.2">
      <c r="A666" s="18" t="s">
        <v>488</v>
      </c>
      <c r="B666" s="18" t="s">
        <v>573</v>
      </c>
      <c r="C666" s="18" t="s">
        <v>574</v>
      </c>
      <c r="D666" s="18" t="s">
        <v>575</v>
      </c>
      <c r="E666" s="18" t="s">
        <v>576</v>
      </c>
      <c r="F666" s="18">
        <v>2001</v>
      </c>
      <c r="G666" s="19">
        <v>6.3688685250452997</v>
      </c>
      <c r="H666" s="19">
        <v>73.402439024390262</v>
      </c>
    </row>
    <row r="667" spans="1:8" x14ac:dyDescent="0.2">
      <c r="A667" s="18" t="s">
        <v>488</v>
      </c>
      <c r="B667" s="18" t="s">
        <v>573</v>
      </c>
      <c r="C667" s="18" t="s">
        <v>574</v>
      </c>
      <c r="D667" s="18" t="s">
        <v>575</v>
      </c>
      <c r="E667" s="18" t="s">
        <v>576</v>
      </c>
      <c r="F667" s="18">
        <v>2002</v>
      </c>
      <c r="G667" s="19">
        <v>6.4190604179722</v>
      </c>
      <c r="H667" s="19">
        <v>73.604878048780492</v>
      </c>
    </row>
    <row r="668" spans="1:8" x14ac:dyDescent="0.2">
      <c r="A668" s="18" t="s">
        <v>488</v>
      </c>
      <c r="B668" s="18" t="s">
        <v>573</v>
      </c>
      <c r="C668" s="18" t="s">
        <v>574</v>
      </c>
      <c r="D668" s="18" t="s">
        <v>575</v>
      </c>
      <c r="E668" s="18" t="s">
        <v>576</v>
      </c>
      <c r="F668" s="18">
        <v>2003</v>
      </c>
      <c r="G668" s="19">
        <v>6.2450607211655997</v>
      </c>
      <c r="H668" s="19">
        <v>73.604878048780492</v>
      </c>
    </row>
    <row r="669" spans="1:8" x14ac:dyDescent="0.2">
      <c r="A669" s="18" t="s">
        <v>488</v>
      </c>
      <c r="B669" s="18" t="s">
        <v>573</v>
      </c>
      <c r="C669" s="18" t="s">
        <v>574</v>
      </c>
      <c r="D669" s="18" t="s">
        <v>575</v>
      </c>
      <c r="E669" s="18" t="s">
        <v>576</v>
      </c>
      <c r="F669" s="18">
        <v>2004</v>
      </c>
      <c r="G669" s="19">
        <v>6.1763817825215002</v>
      </c>
      <c r="H669" s="19">
        <v>73.958536585365863</v>
      </c>
    </row>
    <row r="670" spans="1:8" x14ac:dyDescent="0.2">
      <c r="A670" s="18" t="s">
        <v>488</v>
      </c>
      <c r="B670" s="18" t="s">
        <v>573</v>
      </c>
      <c r="C670" s="18" t="s">
        <v>574</v>
      </c>
      <c r="D670" s="18" t="s">
        <v>575</v>
      </c>
      <c r="E670" s="18" t="s">
        <v>576</v>
      </c>
      <c r="F670" s="18">
        <v>2005</v>
      </c>
      <c r="G670" s="19">
        <v>6.1764147398932998</v>
      </c>
      <c r="H670" s="19">
        <v>73.904878048780489</v>
      </c>
    </row>
    <row r="671" spans="1:8" x14ac:dyDescent="0.2">
      <c r="A671" s="18" t="s">
        <v>488</v>
      </c>
      <c r="B671" s="18" t="s">
        <v>573</v>
      </c>
      <c r="C671" s="18" t="s">
        <v>574</v>
      </c>
      <c r="D671" s="18" t="s">
        <v>575</v>
      </c>
      <c r="E671" s="18" t="s">
        <v>576</v>
      </c>
      <c r="F671" s="18">
        <v>2006</v>
      </c>
      <c r="G671" s="19">
        <v>6.0207345870853004</v>
      </c>
      <c r="H671" s="19">
        <v>74.2048780487805</v>
      </c>
    </row>
    <row r="672" spans="1:8" x14ac:dyDescent="0.2">
      <c r="A672" s="18" t="s">
        <v>488</v>
      </c>
      <c r="B672" s="18" t="s">
        <v>573</v>
      </c>
      <c r="C672" s="18" t="s">
        <v>574</v>
      </c>
      <c r="D672" s="18" t="s">
        <v>575</v>
      </c>
      <c r="E672" s="18" t="s">
        <v>576</v>
      </c>
      <c r="F672" s="18">
        <v>2007</v>
      </c>
      <c r="G672" s="19">
        <v>5.8589076590331999</v>
      </c>
      <c r="H672" s="19">
        <v>74.207317073170742</v>
      </c>
    </row>
    <row r="673" spans="1:8" x14ac:dyDescent="0.2">
      <c r="A673" s="18" t="s">
        <v>488</v>
      </c>
      <c r="B673" s="18" t="s">
        <v>573</v>
      </c>
      <c r="C673" s="18" t="s">
        <v>574</v>
      </c>
      <c r="D673" s="18" t="s">
        <v>575</v>
      </c>
      <c r="E673" s="18" t="s">
        <v>576</v>
      </c>
      <c r="F673" s="18">
        <v>2008</v>
      </c>
      <c r="G673" s="19">
        <v>5.7207293142836999</v>
      </c>
      <c r="H673" s="19">
        <v>74.7048780487805</v>
      </c>
    </row>
    <row r="674" spans="1:8" x14ac:dyDescent="0.2">
      <c r="A674" s="18" t="s">
        <v>488</v>
      </c>
      <c r="B674" s="18" t="s">
        <v>573</v>
      </c>
      <c r="C674" s="18" t="s">
        <v>574</v>
      </c>
      <c r="D674" s="18" t="s">
        <v>575</v>
      </c>
      <c r="E674" s="18" t="s">
        <v>576</v>
      </c>
      <c r="F674" s="18">
        <v>2009</v>
      </c>
      <c r="G674" s="19">
        <v>7.0108115558422002</v>
      </c>
      <c r="H674" s="19">
        <v>74.909756097560987</v>
      </c>
    </row>
    <row r="675" spans="1:8" x14ac:dyDescent="0.2">
      <c r="A675" s="17" t="s">
        <v>488</v>
      </c>
      <c r="B675" s="17" t="s">
        <v>573</v>
      </c>
      <c r="C675" s="17" t="s">
        <v>574</v>
      </c>
      <c r="D675" s="17" t="s">
        <v>575</v>
      </c>
      <c r="E675" s="17" t="s">
        <v>576</v>
      </c>
      <c r="F675" s="17">
        <v>2010</v>
      </c>
      <c r="G675" s="22">
        <v>6.9657444297177999</v>
      </c>
      <c r="H675" s="22">
        <v>75.112195121951217</v>
      </c>
    </row>
    <row r="676" spans="1:8" x14ac:dyDescent="0.2">
      <c r="A676" s="18" t="s">
        <v>488</v>
      </c>
      <c r="B676" s="18" t="s">
        <v>573</v>
      </c>
      <c r="C676" s="18" t="s">
        <v>574</v>
      </c>
      <c r="D676" s="18" t="s">
        <v>575</v>
      </c>
      <c r="E676" s="18" t="s">
        <v>576</v>
      </c>
      <c r="F676" s="18">
        <v>2011</v>
      </c>
      <c r="G676" s="19">
        <v>6.9528207142399001</v>
      </c>
      <c r="H676" s="19">
        <v>75.958536585365863</v>
      </c>
    </row>
    <row r="677" spans="1:8" x14ac:dyDescent="0.2">
      <c r="A677" s="17" t="s">
        <v>214</v>
      </c>
      <c r="B677" s="17" t="s">
        <v>573</v>
      </c>
      <c r="C677" s="17" t="s">
        <v>574</v>
      </c>
      <c r="D677" s="17" t="s">
        <v>575</v>
      </c>
      <c r="E677" s="17" t="s">
        <v>576</v>
      </c>
      <c r="F677" s="17">
        <v>1980</v>
      </c>
      <c r="G677" s="22">
        <v>6.2276741944653997</v>
      </c>
      <c r="H677" s="22">
        <v>75.349268292682936</v>
      </c>
    </row>
    <row r="678" spans="1:8" x14ac:dyDescent="0.2">
      <c r="A678" s="18" t="s">
        <v>214</v>
      </c>
      <c r="B678" s="18" t="s">
        <v>573</v>
      </c>
      <c r="C678" s="18" t="s">
        <v>574</v>
      </c>
      <c r="D678" s="18" t="s">
        <v>575</v>
      </c>
      <c r="E678" s="18" t="s">
        <v>576</v>
      </c>
      <c r="F678" s="18">
        <v>1981</v>
      </c>
      <c r="G678" s="19">
        <v>6.7763678145765001</v>
      </c>
      <c r="H678" s="19">
        <v>75.52853658536587</v>
      </c>
    </row>
    <row r="679" spans="1:8" x14ac:dyDescent="0.2">
      <c r="A679" s="18" t="s">
        <v>214</v>
      </c>
      <c r="B679" s="18" t="s">
        <v>573</v>
      </c>
      <c r="C679" s="18" t="s">
        <v>574</v>
      </c>
      <c r="D679" s="18" t="s">
        <v>575</v>
      </c>
      <c r="E679" s="18" t="s">
        <v>576</v>
      </c>
      <c r="F679" s="18">
        <v>1982</v>
      </c>
      <c r="G679" s="19">
        <v>6.9321175555728001</v>
      </c>
      <c r="H679" s="19">
        <v>76.134146341463421</v>
      </c>
    </row>
    <row r="680" spans="1:8" x14ac:dyDescent="0.2">
      <c r="A680" s="18" t="s">
        <v>214</v>
      </c>
      <c r="B680" s="18" t="s">
        <v>573</v>
      </c>
      <c r="C680" s="18" t="s">
        <v>574</v>
      </c>
      <c r="D680" s="18" t="s">
        <v>575</v>
      </c>
      <c r="E680" s="18" t="s">
        <v>576</v>
      </c>
      <c r="F680" s="18">
        <v>1983</v>
      </c>
      <c r="G680" s="19">
        <v>7.2134944875929996</v>
      </c>
      <c r="H680" s="19">
        <v>75.9090243902439</v>
      </c>
    </row>
    <row r="681" spans="1:8" x14ac:dyDescent="0.2">
      <c r="A681" s="18" t="s">
        <v>214</v>
      </c>
      <c r="B681" s="18" t="s">
        <v>573</v>
      </c>
      <c r="C681" s="18" t="s">
        <v>574</v>
      </c>
      <c r="D681" s="18" t="s">
        <v>575</v>
      </c>
      <c r="E681" s="18" t="s">
        <v>576</v>
      </c>
      <c r="F681" s="18">
        <v>1984</v>
      </c>
      <c r="G681" s="19">
        <v>7.3788765681267998</v>
      </c>
      <c r="H681" s="19">
        <v>76.295365853658552</v>
      </c>
    </row>
    <row r="682" spans="1:8" x14ac:dyDescent="0.2">
      <c r="A682" s="18" t="s">
        <v>214</v>
      </c>
      <c r="B682" s="18" t="s">
        <v>573</v>
      </c>
      <c r="C682" s="18" t="s">
        <v>574</v>
      </c>
      <c r="D682" s="18" t="s">
        <v>575</v>
      </c>
      <c r="E682" s="18" t="s">
        <v>576</v>
      </c>
      <c r="F682" s="18">
        <v>1985</v>
      </c>
      <c r="G682" s="19">
        <v>7.5447075959951997</v>
      </c>
      <c r="H682" s="19">
        <v>76.259512195121957</v>
      </c>
    </row>
    <row r="683" spans="1:8" x14ac:dyDescent="0.2">
      <c r="A683" s="18" t="s">
        <v>214</v>
      </c>
      <c r="B683" s="18" t="s">
        <v>573</v>
      </c>
      <c r="C683" s="18" t="s">
        <v>574</v>
      </c>
      <c r="D683" s="18" t="s">
        <v>575</v>
      </c>
      <c r="E683" s="18" t="s">
        <v>576</v>
      </c>
      <c r="F683" s="18">
        <v>1986</v>
      </c>
      <c r="G683" s="19">
        <v>7.4582240754570002</v>
      </c>
      <c r="H683" s="19">
        <v>76.510487804878053</v>
      </c>
    </row>
    <row r="684" spans="1:8" x14ac:dyDescent="0.2">
      <c r="A684" s="18" t="s">
        <v>214</v>
      </c>
      <c r="B684" s="18" t="s">
        <v>573</v>
      </c>
      <c r="C684" s="18" t="s">
        <v>574</v>
      </c>
      <c r="D684" s="18" t="s">
        <v>575</v>
      </c>
      <c r="E684" s="18" t="s">
        <v>576</v>
      </c>
      <c r="F684" s="18">
        <v>1987</v>
      </c>
      <c r="G684" s="19">
        <v>7.3598462018011004</v>
      </c>
      <c r="H684" s="19">
        <v>76.728048780487825</v>
      </c>
    </row>
    <row r="685" spans="1:8" x14ac:dyDescent="0.2">
      <c r="A685" s="18" t="s">
        <v>214</v>
      </c>
      <c r="B685" s="18" t="s">
        <v>573</v>
      </c>
      <c r="C685" s="18" t="s">
        <v>574</v>
      </c>
      <c r="D685" s="18" t="s">
        <v>575</v>
      </c>
      <c r="E685" s="18" t="s">
        <v>576</v>
      </c>
      <c r="F685" s="18">
        <v>1988</v>
      </c>
      <c r="G685" s="19">
        <v>7.3112948174873003</v>
      </c>
      <c r="H685" s="19">
        <v>76.74707317073171</v>
      </c>
    </row>
    <row r="686" spans="1:8" x14ac:dyDescent="0.2">
      <c r="A686" s="18" t="s">
        <v>214</v>
      </c>
      <c r="B686" s="18" t="s">
        <v>573</v>
      </c>
      <c r="C686" s="18" t="s">
        <v>574</v>
      </c>
      <c r="D686" s="18" t="s">
        <v>575</v>
      </c>
      <c r="E686" s="18" t="s">
        <v>576</v>
      </c>
      <c r="F686" s="18">
        <v>1989</v>
      </c>
      <c r="G686" s="19">
        <v>7.3972419600192003</v>
      </c>
      <c r="H686" s="19">
        <v>76.813658536585379</v>
      </c>
    </row>
    <row r="687" spans="1:8" x14ac:dyDescent="0.2">
      <c r="A687" s="18" t="s">
        <v>214</v>
      </c>
      <c r="B687" s="18" t="s">
        <v>573</v>
      </c>
      <c r="C687" s="18" t="s">
        <v>574</v>
      </c>
      <c r="D687" s="18" t="s">
        <v>575</v>
      </c>
      <c r="E687" s="18" t="s">
        <v>576</v>
      </c>
      <c r="F687" s="18">
        <v>1990</v>
      </c>
      <c r="G687" s="19">
        <v>7.9238204809723003</v>
      </c>
      <c r="H687" s="19">
        <v>76.837560975609762</v>
      </c>
    </row>
    <row r="688" spans="1:8" x14ac:dyDescent="0.2">
      <c r="A688" s="18" t="s">
        <v>214</v>
      </c>
      <c r="B688" s="18" t="s">
        <v>573</v>
      </c>
      <c r="C688" s="18" t="s">
        <v>574</v>
      </c>
      <c r="D688" s="18" t="s">
        <v>575</v>
      </c>
      <c r="E688" s="18" t="s">
        <v>576</v>
      </c>
      <c r="F688" s="18">
        <v>1991</v>
      </c>
      <c r="G688" s="19">
        <v>8.1032563338082007</v>
      </c>
      <c r="H688" s="19">
        <v>76.971219512195134</v>
      </c>
    </row>
    <row r="689" spans="1:8" x14ac:dyDescent="0.2">
      <c r="A689" s="18" t="s">
        <v>214</v>
      </c>
      <c r="B689" s="18" t="s">
        <v>573</v>
      </c>
      <c r="C689" s="18" t="s">
        <v>574</v>
      </c>
      <c r="D689" s="18" t="s">
        <v>575</v>
      </c>
      <c r="E689" s="18" t="s">
        <v>576</v>
      </c>
      <c r="F689" s="18">
        <v>1992</v>
      </c>
      <c r="G689" s="19">
        <v>8.4393957681463991</v>
      </c>
      <c r="H689" s="19">
        <v>77.41</v>
      </c>
    </row>
    <row r="690" spans="1:8" x14ac:dyDescent="0.2">
      <c r="A690" s="18" t="s">
        <v>214</v>
      </c>
      <c r="B690" s="18" t="s">
        <v>573</v>
      </c>
      <c r="C690" s="18" t="s">
        <v>574</v>
      </c>
      <c r="D690" s="18" t="s">
        <v>575</v>
      </c>
      <c r="E690" s="18" t="s">
        <v>576</v>
      </c>
      <c r="F690" s="18">
        <v>1993</v>
      </c>
      <c r="G690" s="19">
        <v>8.8647280070043006</v>
      </c>
      <c r="H690" s="19">
        <v>77.546585365853673</v>
      </c>
    </row>
    <row r="691" spans="1:8" x14ac:dyDescent="0.2">
      <c r="A691" s="18" t="s">
        <v>214</v>
      </c>
      <c r="B691" s="18" t="s">
        <v>573</v>
      </c>
      <c r="C691" s="18" t="s">
        <v>574</v>
      </c>
      <c r="D691" s="18" t="s">
        <v>575</v>
      </c>
      <c r="E691" s="18" t="s">
        <v>576</v>
      </c>
      <c r="F691" s="18">
        <v>1994</v>
      </c>
      <c r="G691" s="19">
        <v>8.8948742399169998</v>
      </c>
      <c r="H691" s="19">
        <v>77.901463414634151</v>
      </c>
    </row>
    <row r="692" spans="1:8" x14ac:dyDescent="0.2">
      <c r="A692" s="18" t="s">
        <v>214</v>
      </c>
      <c r="B692" s="18" t="s">
        <v>573</v>
      </c>
      <c r="C692" s="18" t="s">
        <v>574</v>
      </c>
      <c r="D692" s="18" t="s">
        <v>575</v>
      </c>
      <c r="E692" s="18" t="s">
        <v>576</v>
      </c>
      <c r="F692" s="18">
        <v>1995</v>
      </c>
      <c r="G692" s="19">
        <v>9.0167414586106993</v>
      </c>
      <c r="H692" s="19">
        <v>77.980731707317076</v>
      </c>
    </row>
    <row r="693" spans="1:8" x14ac:dyDescent="0.2">
      <c r="A693" s="18" t="s">
        <v>214</v>
      </c>
      <c r="B693" s="18" t="s">
        <v>573</v>
      </c>
      <c r="C693" s="18" t="s">
        <v>574</v>
      </c>
      <c r="D693" s="18" t="s">
        <v>575</v>
      </c>
      <c r="E693" s="18" t="s">
        <v>576</v>
      </c>
      <c r="F693" s="18">
        <v>1996</v>
      </c>
      <c r="G693" s="19">
        <v>9.1949777966413002</v>
      </c>
      <c r="H693" s="19">
        <v>78.120487804878053</v>
      </c>
    </row>
    <row r="694" spans="1:8" x14ac:dyDescent="0.2">
      <c r="A694" s="18" t="s">
        <v>214</v>
      </c>
      <c r="B694" s="18" t="s">
        <v>573</v>
      </c>
      <c r="C694" s="18" t="s">
        <v>574</v>
      </c>
      <c r="D694" s="18" t="s">
        <v>575</v>
      </c>
      <c r="E694" s="18" t="s">
        <v>576</v>
      </c>
      <c r="F694" s="18">
        <v>1997</v>
      </c>
      <c r="G694" s="19">
        <v>9.0841645377907003</v>
      </c>
      <c r="H694" s="19">
        <v>78.604146341463419</v>
      </c>
    </row>
    <row r="695" spans="1:8" x14ac:dyDescent="0.2">
      <c r="A695" s="18" t="s">
        <v>214</v>
      </c>
      <c r="B695" s="18" t="s">
        <v>573</v>
      </c>
      <c r="C695" s="18" t="s">
        <v>574</v>
      </c>
      <c r="D695" s="18" t="s">
        <v>575</v>
      </c>
      <c r="E695" s="18" t="s">
        <v>576</v>
      </c>
      <c r="F695" s="18">
        <v>1998</v>
      </c>
      <c r="G695" s="19">
        <v>8.7903008390116995</v>
      </c>
      <c r="H695" s="19">
        <v>78.665853658536591</v>
      </c>
    </row>
    <row r="696" spans="1:8" x14ac:dyDescent="0.2">
      <c r="A696" s="18" t="s">
        <v>214</v>
      </c>
      <c r="B696" s="18" t="s">
        <v>573</v>
      </c>
      <c r="C696" s="18" t="s">
        <v>574</v>
      </c>
      <c r="D696" s="18" t="s">
        <v>575</v>
      </c>
      <c r="E696" s="18" t="s">
        <v>576</v>
      </c>
      <c r="F696" s="18">
        <v>1999</v>
      </c>
      <c r="G696" s="19">
        <v>8.5557531803017</v>
      </c>
      <c r="H696" s="19">
        <v>78.717073170731723</v>
      </c>
    </row>
    <row r="697" spans="1:8" x14ac:dyDescent="0.2">
      <c r="A697" s="18" t="s">
        <v>214</v>
      </c>
      <c r="B697" s="18" t="s">
        <v>573</v>
      </c>
      <c r="C697" s="18" t="s">
        <v>574</v>
      </c>
      <c r="D697" s="18" t="s">
        <v>575</v>
      </c>
      <c r="E697" s="18" t="s">
        <v>576</v>
      </c>
      <c r="F697" s="18">
        <v>2000</v>
      </c>
      <c r="G697" s="19">
        <v>8.6372496257384999</v>
      </c>
      <c r="H697" s="19">
        <v>78.965853658536588</v>
      </c>
    </row>
    <row r="698" spans="1:8" x14ac:dyDescent="0.2">
      <c r="A698" s="18" t="s">
        <v>214</v>
      </c>
      <c r="B698" s="18" t="s">
        <v>573</v>
      </c>
      <c r="C698" s="18" t="s">
        <v>574</v>
      </c>
      <c r="D698" s="18" t="s">
        <v>575</v>
      </c>
      <c r="E698" s="18" t="s">
        <v>576</v>
      </c>
      <c r="F698" s="18">
        <v>2001</v>
      </c>
      <c r="G698" s="19">
        <v>8.3595930023207004</v>
      </c>
      <c r="H698" s="19">
        <v>79.368292682926835</v>
      </c>
    </row>
    <row r="699" spans="1:8" x14ac:dyDescent="0.2">
      <c r="A699" s="18" t="s">
        <v>214</v>
      </c>
      <c r="B699" s="18" t="s">
        <v>573</v>
      </c>
      <c r="C699" s="18" t="s">
        <v>574</v>
      </c>
      <c r="D699" s="18" t="s">
        <v>575</v>
      </c>
      <c r="E699" s="18" t="s">
        <v>576</v>
      </c>
      <c r="F699" s="18">
        <v>2002</v>
      </c>
      <c r="G699" s="19">
        <v>8.3293155508750001</v>
      </c>
      <c r="H699" s="19">
        <v>79.568292682926838</v>
      </c>
    </row>
    <row r="700" spans="1:8" x14ac:dyDescent="0.2">
      <c r="A700" s="18" t="s">
        <v>214</v>
      </c>
      <c r="B700" s="18" t="s">
        <v>573</v>
      </c>
      <c r="C700" s="18" t="s">
        <v>574</v>
      </c>
      <c r="D700" s="18" t="s">
        <v>575</v>
      </c>
      <c r="E700" s="18" t="s">
        <v>576</v>
      </c>
      <c r="F700" s="18">
        <v>2003</v>
      </c>
      <c r="G700" s="19">
        <v>8.1918611333169</v>
      </c>
      <c r="H700" s="19">
        <v>79.61951219512197</v>
      </c>
    </row>
    <row r="701" spans="1:8" x14ac:dyDescent="0.2">
      <c r="A701" s="18" t="s">
        <v>214</v>
      </c>
      <c r="B701" s="18" t="s">
        <v>573</v>
      </c>
      <c r="C701" s="18" t="s">
        <v>574</v>
      </c>
      <c r="D701" s="18" t="s">
        <v>575</v>
      </c>
      <c r="E701" s="18" t="s">
        <v>576</v>
      </c>
      <c r="F701" s="18">
        <v>2004</v>
      </c>
      <c r="G701" s="19">
        <v>8.1534314995708996</v>
      </c>
      <c r="H701" s="19">
        <v>79.870731707317091</v>
      </c>
    </row>
    <row r="702" spans="1:8" x14ac:dyDescent="0.2">
      <c r="A702" s="18" t="s">
        <v>214</v>
      </c>
      <c r="B702" s="18" t="s">
        <v>573</v>
      </c>
      <c r="C702" s="18" t="s">
        <v>574</v>
      </c>
      <c r="D702" s="18" t="s">
        <v>575</v>
      </c>
      <c r="E702" s="18" t="s">
        <v>576</v>
      </c>
      <c r="F702" s="18">
        <v>2005</v>
      </c>
      <c r="G702" s="19">
        <v>8.1200332564242004</v>
      </c>
      <c r="H702" s="19">
        <v>80.170731707317088</v>
      </c>
    </row>
    <row r="703" spans="1:8" x14ac:dyDescent="0.2">
      <c r="A703" s="18" t="s">
        <v>214</v>
      </c>
      <c r="B703" s="18" t="s">
        <v>573</v>
      </c>
      <c r="C703" s="18" t="s">
        <v>574</v>
      </c>
      <c r="D703" s="18" t="s">
        <v>575</v>
      </c>
      <c r="E703" s="18" t="s">
        <v>576</v>
      </c>
      <c r="F703" s="18">
        <v>2006</v>
      </c>
      <c r="G703" s="19">
        <v>8.0040566304802994</v>
      </c>
      <c r="H703" s="19">
        <v>80.821951219512201</v>
      </c>
    </row>
    <row r="704" spans="1:8" x14ac:dyDescent="0.2">
      <c r="A704" s="18" t="s">
        <v>214</v>
      </c>
      <c r="B704" s="18" t="s">
        <v>573</v>
      </c>
      <c r="C704" s="18" t="s">
        <v>574</v>
      </c>
      <c r="D704" s="18" t="s">
        <v>575</v>
      </c>
      <c r="E704" s="18" t="s">
        <v>576</v>
      </c>
      <c r="F704" s="18">
        <v>2007</v>
      </c>
      <c r="G704" s="19">
        <v>8.2762958370086999</v>
      </c>
      <c r="H704" s="19">
        <v>80.873170731707319</v>
      </c>
    </row>
    <row r="705" spans="1:8" x14ac:dyDescent="0.2">
      <c r="A705" s="18" t="s">
        <v>214</v>
      </c>
      <c r="B705" s="18" t="s">
        <v>573</v>
      </c>
      <c r="C705" s="18" t="s">
        <v>574</v>
      </c>
      <c r="D705" s="18" t="s">
        <v>575</v>
      </c>
      <c r="E705" s="18" t="s">
        <v>576</v>
      </c>
      <c r="F705" s="18">
        <v>2008</v>
      </c>
      <c r="G705" s="19">
        <v>8.5613143369848004</v>
      </c>
      <c r="H705" s="19">
        <v>81.175609756097572</v>
      </c>
    </row>
    <row r="706" spans="1:8" x14ac:dyDescent="0.2">
      <c r="A706" s="18" t="s">
        <v>214</v>
      </c>
      <c r="B706" s="18" t="s">
        <v>573</v>
      </c>
      <c r="C706" s="18" t="s">
        <v>574</v>
      </c>
      <c r="D706" s="18" t="s">
        <v>575</v>
      </c>
      <c r="E706" s="18" t="s">
        <v>576</v>
      </c>
      <c r="F706" s="18">
        <v>2009</v>
      </c>
      <c r="G706" s="19">
        <v>9.5175586066975004</v>
      </c>
      <c r="H706" s="19">
        <v>81.475609756097555</v>
      </c>
    </row>
    <row r="707" spans="1:8" x14ac:dyDescent="0.2">
      <c r="A707" s="18" t="s">
        <v>214</v>
      </c>
      <c r="B707" s="18" t="s">
        <v>573</v>
      </c>
      <c r="C707" s="18" t="s">
        <v>574</v>
      </c>
      <c r="D707" s="18" t="s">
        <v>575</v>
      </c>
      <c r="E707" s="18" t="s">
        <v>576</v>
      </c>
      <c r="F707" s="18">
        <v>2010</v>
      </c>
      <c r="G707" s="19">
        <v>10.126765937911999</v>
      </c>
      <c r="H707" s="19">
        <v>81.626829268292695</v>
      </c>
    </row>
    <row r="708" spans="1:8" x14ac:dyDescent="0.2">
      <c r="A708" s="18" t="s">
        <v>214</v>
      </c>
      <c r="B708" s="18" t="s">
        <v>573</v>
      </c>
      <c r="C708" s="18" t="s">
        <v>574</v>
      </c>
      <c r="D708" s="18" t="s">
        <v>575</v>
      </c>
      <c r="E708" s="18" t="s">
        <v>576</v>
      </c>
      <c r="F708" s="18">
        <v>2011</v>
      </c>
      <c r="G708" s="19">
        <v>10.48923520085</v>
      </c>
      <c r="H708" s="19">
        <v>82.475609756097569</v>
      </c>
    </row>
    <row r="709" spans="1:8" x14ac:dyDescent="0.2">
      <c r="A709" s="20" t="s">
        <v>492</v>
      </c>
      <c r="B709" s="20" t="s">
        <v>573</v>
      </c>
      <c r="C709" s="20" t="s">
        <v>574</v>
      </c>
      <c r="D709" s="20" t="s">
        <v>575</v>
      </c>
      <c r="E709" s="20" t="s">
        <v>576</v>
      </c>
      <c r="F709" s="20">
        <v>1980</v>
      </c>
      <c r="G709" s="21">
        <v>6.9463176115906</v>
      </c>
      <c r="H709" s="21">
        <v>75.740975609756106</v>
      </c>
    </row>
    <row r="710" spans="1:8" x14ac:dyDescent="0.2">
      <c r="A710" s="18" t="s">
        <v>492</v>
      </c>
      <c r="B710" s="18" t="s">
        <v>573</v>
      </c>
      <c r="C710" s="18" t="s">
        <v>574</v>
      </c>
      <c r="D710" s="18" t="s">
        <v>575</v>
      </c>
      <c r="E710" s="18" t="s">
        <v>576</v>
      </c>
      <c r="F710" s="18">
        <v>1981</v>
      </c>
      <c r="G710" s="19">
        <v>7.4926404258119996</v>
      </c>
      <c r="H710" s="19">
        <v>76.026097560975614</v>
      </c>
    </row>
    <row r="711" spans="1:8" x14ac:dyDescent="0.2">
      <c r="A711" s="18" t="s">
        <v>492</v>
      </c>
      <c r="B711" s="18" t="s">
        <v>573</v>
      </c>
      <c r="C711" s="18" t="s">
        <v>574</v>
      </c>
      <c r="D711" s="18" t="s">
        <v>575</v>
      </c>
      <c r="E711" s="18" t="s">
        <v>576</v>
      </c>
      <c r="F711" s="18">
        <v>1982</v>
      </c>
      <c r="G711" s="19">
        <v>7.4970701391811998</v>
      </c>
      <c r="H711" s="19">
        <v>76.327317073170747</v>
      </c>
    </row>
    <row r="712" spans="1:8" x14ac:dyDescent="0.2">
      <c r="A712" s="18" t="s">
        <v>492</v>
      </c>
      <c r="B712" s="18" t="s">
        <v>573</v>
      </c>
      <c r="C712" s="18" t="s">
        <v>574</v>
      </c>
      <c r="D712" s="18" t="s">
        <v>575</v>
      </c>
      <c r="E712" s="18" t="s">
        <v>576</v>
      </c>
      <c r="F712" s="18">
        <v>1983</v>
      </c>
      <c r="G712" s="19">
        <v>7.6499734907742001</v>
      </c>
      <c r="H712" s="19">
        <v>76.551707317073166</v>
      </c>
    </row>
    <row r="713" spans="1:8" x14ac:dyDescent="0.2">
      <c r="A713" s="18" t="s">
        <v>492</v>
      </c>
      <c r="B713" s="18" t="s">
        <v>573</v>
      </c>
      <c r="C713" s="18" t="s">
        <v>574</v>
      </c>
      <c r="D713" s="18" t="s">
        <v>575</v>
      </c>
      <c r="E713" s="18" t="s">
        <v>576</v>
      </c>
      <c r="F713" s="18">
        <v>1984</v>
      </c>
      <c r="G713" s="19">
        <v>7.3134957076561999</v>
      </c>
      <c r="H713" s="19">
        <v>76.815853658536611</v>
      </c>
    </row>
    <row r="714" spans="1:8" x14ac:dyDescent="0.2">
      <c r="A714" s="18" t="s">
        <v>492</v>
      </c>
      <c r="B714" s="18" t="s">
        <v>573</v>
      </c>
      <c r="C714" s="18" t="s">
        <v>574</v>
      </c>
      <c r="D714" s="18" t="s">
        <v>575</v>
      </c>
      <c r="E714" s="18" t="s">
        <v>576</v>
      </c>
      <c r="F714" s="18">
        <v>1985</v>
      </c>
      <c r="G714" s="19">
        <v>7.4730269210167002</v>
      </c>
      <c r="H714" s="19">
        <v>76.667804878048798</v>
      </c>
    </row>
    <row r="715" spans="1:8" x14ac:dyDescent="0.2">
      <c r="A715" s="18" t="s">
        <v>492</v>
      </c>
      <c r="B715" s="18" t="s">
        <v>573</v>
      </c>
      <c r="C715" s="18" t="s">
        <v>574</v>
      </c>
      <c r="D715" s="18" t="s">
        <v>575</v>
      </c>
      <c r="E715" s="18" t="s">
        <v>576</v>
      </c>
      <c r="F715" s="18">
        <v>1986</v>
      </c>
      <c r="G715" s="19">
        <v>7.5816877798915003</v>
      </c>
      <c r="H715" s="19">
        <v>76.931219512195128</v>
      </c>
    </row>
    <row r="716" spans="1:8" x14ac:dyDescent="0.2">
      <c r="A716" s="18" t="s">
        <v>492</v>
      </c>
      <c r="B716" s="18" t="s">
        <v>573</v>
      </c>
      <c r="C716" s="18" t="s">
        <v>574</v>
      </c>
      <c r="D716" s="18" t="s">
        <v>575</v>
      </c>
      <c r="E716" s="18" t="s">
        <v>576</v>
      </c>
      <c r="F716" s="18">
        <v>1987</v>
      </c>
      <c r="G716" s="19">
        <v>7.5544316031673002</v>
      </c>
      <c r="H716" s="19">
        <v>77.092195121951235</v>
      </c>
    </row>
    <row r="717" spans="1:8" x14ac:dyDescent="0.2">
      <c r="A717" s="18" t="s">
        <v>492</v>
      </c>
      <c r="B717" s="18" t="s">
        <v>573</v>
      </c>
      <c r="C717" s="18" t="s">
        <v>574</v>
      </c>
      <c r="D717" s="18" t="s">
        <v>575</v>
      </c>
      <c r="E717" s="18" t="s">
        <v>576</v>
      </c>
      <c r="F717" s="18">
        <v>1988</v>
      </c>
      <c r="G717" s="19">
        <v>7.5966493827920001</v>
      </c>
      <c r="H717" s="19">
        <v>76.979268292682931</v>
      </c>
    </row>
    <row r="718" spans="1:8" x14ac:dyDescent="0.2">
      <c r="A718" s="18" t="s">
        <v>492</v>
      </c>
      <c r="B718" s="18" t="s">
        <v>573</v>
      </c>
      <c r="C718" s="18" t="s">
        <v>574</v>
      </c>
      <c r="D718" s="18" t="s">
        <v>575</v>
      </c>
      <c r="E718" s="18" t="s">
        <v>576</v>
      </c>
      <c r="F718" s="18">
        <v>1989</v>
      </c>
      <c r="G718" s="19">
        <v>7.6191855035260003</v>
      </c>
      <c r="H718" s="19">
        <v>77.72682926829269</v>
      </c>
    </row>
    <row r="719" spans="1:8" x14ac:dyDescent="0.2">
      <c r="A719" s="18" t="s">
        <v>492</v>
      </c>
      <c r="B719" s="18" t="s">
        <v>573</v>
      </c>
      <c r="C719" s="18" t="s">
        <v>574</v>
      </c>
      <c r="D719" s="18" t="s">
        <v>575</v>
      </c>
      <c r="E719" s="18" t="s">
        <v>576</v>
      </c>
      <c r="F719" s="18">
        <v>1990</v>
      </c>
      <c r="G719" s="19">
        <v>7.5771146816288004</v>
      </c>
      <c r="H719" s="19">
        <v>77.536829268292692</v>
      </c>
    </row>
    <row r="720" spans="1:8" x14ac:dyDescent="0.2">
      <c r="A720" s="18" t="s">
        <v>492</v>
      </c>
      <c r="B720" s="18" t="s">
        <v>573</v>
      </c>
      <c r="C720" s="18" t="s">
        <v>574</v>
      </c>
      <c r="D720" s="18" t="s">
        <v>575</v>
      </c>
      <c r="E720" s="18" t="s">
        <v>576</v>
      </c>
      <c r="F720" s="18">
        <v>1991</v>
      </c>
      <c r="G720" s="19">
        <v>7.9201395200439997</v>
      </c>
      <c r="H720" s="19">
        <v>77.666829268292688</v>
      </c>
    </row>
    <row r="721" spans="1:8" x14ac:dyDescent="0.2">
      <c r="A721" s="18" t="s">
        <v>492</v>
      </c>
      <c r="B721" s="18" t="s">
        <v>573</v>
      </c>
      <c r="C721" s="18" t="s">
        <v>574</v>
      </c>
      <c r="D721" s="18" t="s">
        <v>575</v>
      </c>
      <c r="E721" s="18" t="s">
        <v>576</v>
      </c>
      <c r="F721" s="18">
        <v>1992</v>
      </c>
      <c r="G721" s="19">
        <v>8.5164756469790994</v>
      </c>
      <c r="H721" s="19">
        <v>77.998780487804879</v>
      </c>
    </row>
    <row r="722" spans="1:8" x14ac:dyDescent="0.2">
      <c r="A722" s="18" t="s">
        <v>492</v>
      </c>
      <c r="B722" s="18" t="s">
        <v>573</v>
      </c>
      <c r="C722" s="18" t="s">
        <v>574</v>
      </c>
      <c r="D722" s="18" t="s">
        <v>575</v>
      </c>
      <c r="E722" s="18" t="s">
        <v>576</v>
      </c>
      <c r="F722" s="18">
        <v>1993</v>
      </c>
      <c r="G722" s="19">
        <v>8.7389136435870007</v>
      </c>
      <c r="H722" s="19">
        <v>78.060487804878051</v>
      </c>
    </row>
    <row r="723" spans="1:8" x14ac:dyDescent="0.2">
      <c r="A723" s="18" t="s">
        <v>492</v>
      </c>
      <c r="B723" s="18" t="s">
        <v>573</v>
      </c>
      <c r="C723" s="18" t="s">
        <v>574</v>
      </c>
      <c r="D723" s="18" t="s">
        <v>575</v>
      </c>
      <c r="E723" s="18" t="s">
        <v>576</v>
      </c>
      <c r="F723" s="18">
        <v>1994</v>
      </c>
      <c r="G723" s="19">
        <v>8.5409284470042</v>
      </c>
      <c r="H723" s="19">
        <v>78.65024390243903</v>
      </c>
    </row>
    <row r="724" spans="1:8" x14ac:dyDescent="0.2">
      <c r="A724" s="18" t="s">
        <v>492</v>
      </c>
      <c r="B724" s="18" t="s">
        <v>573</v>
      </c>
      <c r="C724" s="18" t="s">
        <v>574</v>
      </c>
      <c r="D724" s="18" t="s">
        <v>575</v>
      </c>
      <c r="E724" s="18" t="s">
        <v>576</v>
      </c>
      <c r="F724" s="18">
        <v>1995</v>
      </c>
      <c r="G724" s="19">
        <v>8.1722503902850008</v>
      </c>
      <c r="H724" s="19">
        <v>78.740487804878057</v>
      </c>
    </row>
    <row r="725" spans="1:8" x14ac:dyDescent="0.2">
      <c r="A725" s="18" t="s">
        <v>492</v>
      </c>
      <c r="B725" s="18" t="s">
        <v>573</v>
      </c>
      <c r="C725" s="18" t="s">
        <v>574</v>
      </c>
      <c r="D725" s="18" t="s">
        <v>575</v>
      </c>
      <c r="E725" s="18" t="s">
        <v>576</v>
      </c>
      <c r="F725" s="18">
        <v>1996</v>
      </c>
      <c r="G725" s="19">
        <v>8.1687132365831001</v>
      </c>
      <c r="H725" s="19">
        <v>78.959024390243897</v>
      </c>
    </row>
    <row r="726" spans="1:8" x14ac:dyDescent="0.2">
      <c r="A726" s="18" t="s">
        <v>492</v>
      </c>
      <c r="B726" s="18" t="s">
        <v>573</v>
      </c>
      <c r="C726" s="18" t="s">
        <v>574</v>
      </c>
      <c r="D726" s="18" t="s">
        <v>575</v>
      </c>
      <c r="E726" s="18" t="s">
        <v>576</v>
      </c>
      <c r="F726" s="18">
        <v>1997</v>
      </c>
      <c r="G726" s="19">
        <v>7.9234842637409004</v>
      </c>
      <c r="H726" s="19">
        <v>79.197560975609775</v>
      </c>
    </row>
    <row r="727" spans="1:8" x14ac:dyDescent="0.2">
      <c r="A727" s="18" t="s">
        <v>492</v>
      </c>
      <c r="B727" s="18" t="s">
        <v>573</v>
      </c>
      <c r="C727" s="18" t="s">
        <v>574</v>
      </c>
      <c r="D727" s="18" t="s">
        <v>575</v>
      </c>
      <c r="E727" s="18" t="s">
        <v>576</v>
      </c>
      <c r="F727" s="18">
        <v>1998</v>
      </c>
      <c r="G727" s="19">
        <v>7.6690449100849998</v>
      </c>
      <c r="H727" s="19">
        <v>79.339024390243921</v>
      </c>
    </row>
    <row r="728" spans="1:8" x14ac:dyDescent="0.2">
      <c r="A728" s="18" t="s">
        <v>492</v>
      </c>
      <c r="B728" s="18" t="s">
        <v>573</v>
      </c>
      <c r="C728" s="18" t="s">
        <v>574</v>
      </c>
      <c r="D728" s="18" t="s">
        <v>575</v>
      </c>
      <c r="E728" s="18" t="s">
        <v>576</v>
      </c>
      <c r="F728" s="18">
        <v>1999</v>
      </c>
      <c r="G728" s="19">
        <v>7.5017968865812001</v>
      </c>
      <c r="H728" s="19">
        <v>79.441463414634157</v>
      </c>
    </row>
    <row r="729" spans="1:8" x14ac:dyDescent="0.2">
      <c r="A729" s="18" t="s">
        <v>492</v>
      </c>
      <c r="B729" s="18" t="s">
        <v>573</v>
      </c>
      <c r="C729" s="18" t="s">
        <v>574</v>
      </c>
      <c r="D729" s="18" t="s">
        <v>575</v>
      </c>
      <c r="E729" s="18" t="s">
        <v>576</v>
      </c>
      <c r="F729" s="18">
        <v>2000</v>
      </c>
      <c r="G729" s="19">
        <v>7.2352608558045999</v>
      </c>
      <c r="H729" s="19">
        <v>79.643902439024401</v>
      </c>
    </row>
    <row r="730" spans="1:8" x14ac:dyDescent="0.2">
      <c r="A730" s="18" t="s">
        <v>492</v>
      </c>
      <c r="B730" s="18" t="s">
        <v>573</v>
      </c>
      <c r="C730" s="18" t="s">
        <v>574</v>
      </c>
      <c r="D730" s="18" t="s">
        <v>575</v>
      </c>
      <c r="E730" s="18" t="s">
        <v>576</v>
      </c>
      <c r="F730" s="18">
        <v>2001</v>
      </c>
      <c r="G730" s="19">
        <v>7.1597530083003997</v>
      </c>
      <c r="H730" s="19">
        <v>79.795121951219514</v>
      </c>
    </row>
    <row r="731" spans="1:8" x14ac:dyDescent="0.2">
      <c r="A731" s="18" t="s">
        <v>492</v>
      </c>
      <c r="B731" s="18" t="s">
        <v>573</v>
      </c>
      <c r="C731" s="18" t="s">
        <v>574</v>
      </c>
      <c r="D731" s="18" t="s">
        <v>575</v>
      </c>
      <c r="E731" s="18" t="s">
        <v>576</v>
      </c>
      <c r="F731" s="18">
        <v>2002</v>
      </c>
      <c r="G731" s="19">
        <v>7.2031363176912997</v>
      </c>
      <c r="H731" s="19">
        <v>79.846341463414646</v>
      </c>
    </row>
    <row r="732" spans="1:8" x14ac:dyDescent="0.2">
      <c r="A732" s="18" t="s">
        <v>492</v>
      </c>
      <c r="B732" s="18" t="s">
        <v>573</v>
      </c>
      <c r="C732" s="18" t="s">
        <v>574</v>
      </c>
      <c r="D732" s="18" t="s">
        <v>575</v>
      </c>
      <c r="E732" s="18" t="s">
        <v>576</v>
      </c>
      <c r="F732" s="18">
        <v>2003</v>
      </c>
      <c r="G732" s="19">
        <v>7.7919199706704001</v>
      </c>
      <c r="H732" s="19">
        <v>80.095121951219525</v>
      </c>
    </row>
    <row r="733" spans="1:8" x14ac:dyDescent="0.2">
      <c r="A733" s="18" t="s">
        <v>492</v>
      </c>
      <c r="B733" s="18" t="s">
        <v>573</v>
      </c>
      <c r="C733" s="18" t="s">
        <v>574</v>
      </c>
      <c r="D733" s="18" t="s">
        <v>575</v>
      </c>
      <c r="E733" s="18" t="s">
        <v>576</v>
      </c>
      <c r="F733" s="18">
        <v>2004</v>
      </c>
      <c r="G733" s="19">
        <v>7.7044086018676001</v>
      </c>
      <c r="H733" s="19">
        <v>80.497560975609773</v>
      </c>
    </row>
    <row r="734" spans="1:8" x14ac:dyDescent="0.2">
      <c r="A734" s="18" t="s">
        <v>492</v>
      </c>
      <c r="B734" s="18" t="s">
        <v>573</v>
      </c>
      <c r="C734" s="18" t="s">
        <v>574</v>
      </c>
      <c r="D734" s="18" t="s">
        <v>575</v>
      </c>
      <c r="E734" s="18" t="s">
        <v>576</v>
      </c>
      <c r="F734" s="18">
        <v>2005</v>
      </c>
      <c r="G734" s="19">
        <v>7.5778108779056996</v>
      </c>
      <c r="H734" s="19">
        <v>80.546341463414649</v>
      </c>
    </row>
    <row r="735" spans="1:8" x14ac:dyDescent="0.2">
      <c r="A735" s="18" t="s">
        <v>492</v>
      </c>
      <c r="B735" s="18" t="s">
        <v>573</v>
      </c>
      <c r="C735" s="18" t="s">
        <v>574</v>
      </c>
      <c r="D735" s="18" t="s">
        <v>575</v>
      </c>
      <c r="E735" s="18" t="s">
        <v>576</v>
      </c>
      <c r="F735" s="18">
        <v>2006</v>
      </c>
      <c r="G735" s="19">
        <v>7.3284586752159999</v>
      </c>
      <c r="H735" s="19">
        <v>80.748780487804893</v>
      </c>
    </row>
    <row r="736" spans="1:8" x14ac:dyDescent="0.2">
      <c r="A736" s="18" t="s">
        <v>492</v>
      </c>
      <c r="B736" s="18" t="s">
        <v>573</v>
      </c>
      <c r="C736" s="18" t="s">
        <v>574</v>
      </c>
      <c r="D736" s="18" t="s">
        <v>575</v>
      </c>
      <c r="E736" s="18" t="s">
        <v>576</v>
      </c>
      <c r="F736" s="18">
        <v>2007</v>
      </c>
      <c r="G736" s="19">
        <v>7.1773738986786997</v>
      </c>
      <c r="H736" s="19">
        <v>80.900000000000006</v>
      </c>
    </row>
    <row r="737" spans="1:8" x14ac:dyDescent="0.2">
      <c r="A737" s="18" t="s">
        <v>492</v>
      </c>
      <c r="B737" s="18" t="s">
        <v>573</v>
      </c>
      <c r="C737" s="18" t="s">
        <v>574</v>
      </c>
      <c r="D737" s="18" t="s">
        <v>575</v>
      </c>
      <c r="E737" s="18" t="s">
        <v>576</v>
      </c>
      <c r="F737" s="18">
        <v>2008</v>
      </c>
      <c r="G737" s="19">
        <v>7.4055025715284</v>
      </c>
      <c r="H737" s="19">
        <v>81.099999999999994</v>
      </c>
    </row>
    <row r="738" spans="1:8" x14ac:dyDescent="0.2">
      <c r="A738" s="18" t="s">
        <v>492</v>
      </c>
      <c r="B738" s="18" t="s">
        <v>573</v>
      </c>
      <c r="C738" s="18" t="s">
        <v>574</v>
      </c>
      <c r="D738" s="18" t="s">
        <v>575</v>
      </c>
      <c r="E738" s="18" t="s">
        <v>576</v>
      </c>
      <c r="F738" s="18">
        <v>2009</v>
      </c>
      <c r="G738" s="19">
        <v>8.2254112480238</v>
      </c>
      <c r="H738" s="19">
        <v>81.351219512195129</v>
      </c>
    </row>
    <row r="739" spans="1:8" x14ac:dyDescent="0.2">
      <c r="A739" s="18" t="s">
        <v>492</v>
      </c>
      <c r="B739" s="18" t="s">
        <v>573</v>
      </c>
      <c r="C739" s="18" t="s">
        <v>574</v>
      </c>
      <c r="D739" s="18" t="s">
        <v>575</v>
      </c>
      <c r="E739" s="18" t="s">
        <v>576</v>
      </c>
      <c r="F739" s="18">
        <v>2010</v>
      </c>
      <c r="G739" s="19">
        <v>7.7049771223099004</v>
      </c>
      <c r="H739" s="19">
        <v>81.451219512195138</v>
      </c>
    </row>
    <row r="740" spans="1:8" x14ac:dyDescent="0.2">
      <c r="A740" s="18" t="s">
        <v>492</v>
      </c>
      <c r="B740" s="18" t="s">
        <v>573</v>
      </c>
      <c r="C740" s="18" t="s">
        <v>574</v>
      </c>
      <c r="D740" s="18" t="s">
        <v>575</v>
      </c>
      <c r="E740" s="18" t="s">
        <v>576</v>
      </c>
      <c r="F740" s="18">
        <v>2011</v>
      </c>
      <c r="G740" s="19">
        <v>7.3779005172468999</v>
      </c>
      <c r="H740" s="19">
        <v>81.802439024390253</v>
      </c>
    </row>
    <row r="741" spans="1:8" x14ac:dyDescent="0.2">
      <c r="A741" s="17" t="s">
        <v>156</v>
      </c>
      <c r="B741" s="17" t="s">
        <v>573</v>
      </c>
      <c r="C741" s="17" t="s">
        <v>574</v>
      </c>
      <c r="D741" s="17" t="s">
        <v>575</v>
      </c>
      <c r="E741" s="17" t="s">
        <v>576</v>
      </c>
      <c r="F741" s="17">
        <v>1980</v>
      </c>
      <c r="G741" s="22">
        <v>5.7953228937326999</v>
      </c>
      <c r="H741" s="22">
        <v>75.45926829268295</v>
      </c>
    </row>
    <row r="742" spans="1:8" x14ac:dyDescent="0.2">
      <c r="A742" s="18" t="s">
        <v>156</v>
      </c>
      <c r="B742" s="18" t="s">
        <v>573</v>
      </c>
      <c r="C742" s="18" t="s">
        <v>574</v>
      </c>
      <c r="D742" s="18" t="s">
        <v>575</v>
      </c>
      <c r="E742" s="18" t="s">
        <v>576</v>
      </c>
      <c r="F742" s="18">
        <v>1981</v>
      </c>
      <c r="G742" s="19">
        <v>5.4652760125548001</v>
      </c>
      <c r="H742" s="19">
        <v>75.693170731707326</v>
      </c>
    </row>
    <row r="743" spans="1:8" x14ac:dyDescent="0.2">
      <c r="A743" s="18" t="s">
        <v>156</v>
      </c>
      <c r="B743" s="18" t="s">
        <v>573</v>
      </c>
      <c r="C743" s="18" t="s">
        <v>574</v>
      </c>
      <c r="D743" s="18" t="s">
        <v>575</v>
      </c>
      <c r="E743" s="18" t="s">
        <v>576</v>
      </c>
      <c r="F743" s="18">
        <v>1982</v>
      </c>
      <c r="G743" s="19">
        <v>5.9059881841569002</v>
      </c>
      <c r="H743" s="19">
        <v>76.033902439024402</v>
      </c>
    </row>
    <row r="744" spans="1:8" x14ac:dyDescent="0.2">
      <c r="A744" s="18" t="s">
        <v>156</v>
      </c>
      <c r="B744" s="18" t="s">
        <v>573</v>
      </c>
      <c r="C744" s="18" t="s">
        <v>574</v>
      </c>
      <c r="D744" s="18" t="s">
        <v>575</v>
      </c>
      <c r="E744" s="18" t="s">
        <v>576</v>
      </c>
      <c r="F744" s="18">
        <v>1983</v>
      </c>
      <c r="G744" s="19">
        <v>5.8235116208219999</v>
      </c>
      <c r="H744" s="19">
        <v>76.031219512195136</v>
      </c>
    </row>
    <row r="745" spans="1:8" x14ac:dyDescent="0.2">
      <c r="A745" s="18" t="s">
        <v>156</v>
      </c>
      <c r="B745" s="18" t="s">
        <v>573</v>
      </c>
      <c r="C745" s="18" t="s">
        <v>574</v>
      </c>
      <c r="D745" s="18" t="s">
        <v>575</v>
      </c>
      <c r="E745" s="18" t="s">
        <v>576</v>
      </c>
      <c r="F745" s="18">
        <v>1984</v>
      </c>
      <c r="G745" s="19">
        <v>6.1537971702969001</v>
      </c>
      <c r="H745" s="19">
        <v>76.608536585365869</v>
      </c>
    </row>
    <row r="746" spans="1:8" x14ac:dyDescent="0.2">
      <c r="A746" s="18" t="s">
        <v>156</v>
      </c>
      <c r="B746" s="18" t="s">
        <v>573</v>
      </c>
      <c r="C746" s="18" t="s">
        <v>574</v>
      </c>
      <c r="D746" s="18" t="s">
        <v>575</v>
      </c>
      <c r="E746" s="18" t="s">
        <v>576</v>
      </c>
      <c r="F746" s="18">
        <v>1985</v>
      </c>
      <c r="G746" s="19">
        <v>5.9230493309153003</v>
      </c>
      <c r="H746" s="19">
        <v>76.733658536585381</v>
      </c>
    </row>
    <row r="747" spans="1:8" x14ac:dyDescent="0.2">
      <c r="A747" s="18" t="s">
        <v>156</v>
      </c>
      <c r="B747" s="18" t="s">
        <v>573</v>
      </c>
      <c r="C747" s="18" t="s">
        <v>574</v>
      </c>
      <c r="D747" s="18" t="s">
        <v>575</v>
      </c>
      <c r="E747" s="18" t="s">
        <v>576</v>
      </c>
      <c r="F747" s="18">
        <v>1986</v>
      </c>
      <c r="G747" s="19">
        <v>6.0031924715887</v>
      </c>
      <c r="H747" s="19">
        <v>76.899024390243909</v>
      </c>
    </row>
    <row r="748" spans="1:8" x14ac:dyDescent="0.2">
      <c r="A748" s="18" t="s">
        <v>156</v>
      </c>
      <c r="B748" s="18" t="s">
        <v>573</v>
      </c>
      <c r="C748" s="18" t="s">
        <v>574</v>
      </c>
      <c r="D748" s="18" t="s">
        <v>575</v>
      </c>
      <c r="E748" s="18" t="s">
        <v>576</v>
      </c>
      <c r="F748" s="18">
        <v>1987</v>
      </c>
      <c r="G748" s="19">
        <v>5.9758845448331002</v>
      </c>
      <c r="H748" s="19">
        <v>77.197560975609761</v>
      </c>
    </row>
    <row r="749" spans="1:8" x14ac:dyDescent="0.2">
      <c r="A749" s="18" t="s">
        <v>156</v>
      </c>
      <c r="B749" s="18" t="s">
        <v>573</v>
      </c>
      <c r="C749" s="18" t="s">
        <v>574</v>
      </c>
      <c r="D749" s="18" t="s">
        <v>575</v>
      </c>
      <c r="E749" s="18" t="s">
        <v>576</v>
      </c>
      <c r="F749" s="18">
        <v>1988</v>
      </c>
      <c r="G749" s="19">
        <v>5.9658038217825</v>
      </c>
      <c r="H749" s="19">
        <v>77.226585365853666</v>
      </c>
    </row>
    <row r="750" spans="1:8" x14ac:dyDescent="0.2">
      <c r="A750" s="18" t="s">
        <v>156</v>
      </c>
      <c r="B750" s="18" t="s">
        <v>573</v>
      </c>
      <c r="C750" s="18" t="s">
        <v>574</v>
      </c>
      <c r="D750" s="18" t="s">
        <v>575</v>
      </c>
      <c r="E750" s="18" t="s">
        <v>576</v>
      </c>
      <c r="F750" s="18">
        <v>1989</v>
      </c>
      <c r="G750" s="19">
        <v>5.6356737808388004</v>
      </c>
      <c r="H750" s="19">
        <v>77.421219512195137</v>
      </c>
    </row>
    <row r="751" spans="1:8" x14ac:dyDescent="0.2">
      <c r="A751" s="18" t="s">
        <v>156</v>
      </c>
      <c r="B751" s="18" t="s">
        <v>573</v>
      </c>
      <c r="C751" s="18" t="s">
        <v>574</v>
      </c>
      <c r="D751" s="18" t="s">
        <v>575</v>
      </c>
      <c r="E751" s="18" t="s">
        <v>576</v>
      </c>
      <c r="F751" s="18">
        <v>1990</v>
      </c>
      <c r="G751" s="19">
        <v>5.5029239924819997</v>
      </c>
      <c r="H751" s="19">
        <v>77.242439024390237</v>
      </c>
    </row>
    <row r="752" spans="1:8" x14ac:dyDescent="0.2">
      <c r="A752" s="18" t="s">
        <v>156</v>
      </c>
      <c r="B752" s="18" t="s">
        <v>573</v>
      </c>
      <c r="C752" s="18" t="s">
        <v>574</v>
      </c>
      <c r="D752" s="18" t="s">
        <v>575</v>
      </c>
      <c r="E752" s="18" t="s">
        <v>576</v>
      </c>
      <c r="F752" s="18">
        <v>1991</v>
      </c>
      <c r="G752" s="19">
        <v>5.7203969372063002</v>
      </c>
      <c r="H752" s="19">
        <v>77.51463414634145</v>
      </c>
    </row>
    <row r="753" spans="1:8" x14ac:dyDescent="0.2">
      <c r="A753" s="18" t="s">
        <v>156</v>
      </c>
      <c r="B753" s="18" t="s">
        <v>573</v>
      </c>
      <c r="C753" s="18" t="s">
        <v>574</v>
      </c>
      <c r="D753" s="18" t="s">
        <v>575</v>
      </c>
      <c r="E753" s="18" t="s">
        <v>576</v>
      </c>
      <c r="F753" s="18">
        <v>1992</v>
      </c>
      <c r="G753" s="19">
        <v>6.0289513660754004</v>
      </c>
      <c r="H753" s="19">
        <v>77.806097560975616</v>
      </c>
    </row>
    <row r="754" spans="1:8" x14ac:dyDescent="0.2">
      <c r="A754" s="18" t="s">
        <v>156</v>
      </c>
      <c r="B754" s="18" t="s">
        <v>573</v>
      </c>
      <c r="C754" s="18" t="s">
        <v>574</v>
      </c>
      <c r="D754" s="18" t="s">
        <v>575</v>
      </c>
      <c r="E754" s="18" t="s">
        <v>576</v>
      </c>
      <c r="F754" s="18">
        <v>1993</v>
      </c>
      <c r="G754" s="19">
        <v>6.3783662398406999</v>
      </c>
      <c r="H754" s="19">
        <v>78.085365853658558</v>
      </c>
    </row>
    <row r="755" spans="1:8" x14ac:dyDescent="0.2">
      <c r="A755" s="18" t="s">
        <v>156</v>
      </c>
      <c r="B755" s="18" t="s">
        <v>573</v>
      </c>
      <c r="C755" s="18" t="s">
        <v>574</v>
      </c>
      <c r="D755" s="18" t="s">
        <v>575</v>
      </c>
      <c r="E755" s="18" t="s">
        <v>576</v>
      </c>
      <c r="F755" s="18">
        <v>1994</v>
      </c>
      <c r="G755" s="19">
        <v>6.3163160780379997</v>
      </c>
      <c r="H755" s="19">
        <v>78.349999999999994</v>
      </c>
    </row>
    <row r="756" spans="1:8" x14ac:dyDescent="0.2">
      <c r="A756" s="18" t="s">
        <v>156</v>
      </c>
      <c r="B756" s="18" t="s">
        <v>573</v>
      </c>
      <c r="C756" s="18" t="s">
        <v>574</v>
      </c>
      <c r="D756" s="18" t="s">
        <v>575</v>
      </c>
      <c r="E756" s="18" t="s">
        <v>576</v>
      </c>
      <c r="F756" s="18">
        <v>1995</v>
      </c>
      <c r="G756" s="19">
        <v>6.4968063020195999</v>
      </c>
      <c r="H756" s="19">
        <v>78.417073170731712</v>
      </c>
    </row>
    <row r="757" spans="1:8" x14ac:dyDescent="0.2">
      <c r="A757" s="18" t="s">
        <v>156</v>
      </c>
      <c r="B757" s="18" t="s">
        <v>573</v>
      </c>
      <c r="C757" s="18" t="s">
        <v>574</v>
      </c>
      <c r="D757" s="18" t="s">
        <v>575</v>
      </c>
      <c r="E757" s="18" t="s">
        <v>576</v>
      </c>
      <c r="F757" s="18">
        <v>1996</v>
      </c>
      <c r="G757" s="19">
        <v>6.5034489150584003</v>
      </c>
      <c r="H757" s="19">
        <v>78.896097560975619</v>
      </c>
    </row>
    <row r="758" spans="1:8" x14ac:dyDescent="0.2">
      <c r="A758" s="18" t="s">
        <v>156</v>
      </c>
      <c r="B758" s="18" t="s">
        <v>573</v>
      </c>
      <c r="C758" s="18" t="s">
        <v>574</v>
      </c>
      <c r="D758" s="18" t="s">
        <v>575</v>
      </c>
      <c r="E758" s="18" t="s">
        <v>576</v>
      </c>
      <c r="F758" s="18">
        <v>1997</v>
      </c>
      <c r="G758" s="19">
        <v>6.5924815790736</v>
      </c>
      <c r="H758" s="19">
        <v>79.079512195121964</v>
      </c>
    </row>
    <row r="759" spans="1:8" x14ac:dyDescent="0.2">
      <c r="A759" s="18" t="s">
        <v>156</v>
      </c>
      <c r="B759" s="18" t="s">
        <v>573</v>
      </c>
      <c r="C759" s="18" t="s">
        <v>574</v>
      </c>
      <c r="D759" s="18" t="s">
        <v>575</v>
      </c>
      <c r="E759" s="18" t="s">
        <v>576</v>
      </c>
      <c r="F759" s="18">
        <v>1998</v>
      </c>
      <c r="G759" s="19">
        <v>6.6286755216284998</v>
      </c>
      <c r="H759" s="19">
        <v>79.324390243902457</v>
      </c>
    </row>
    <row r="760" spans="1:8" x14ac:dyDescent="0.2">
      <c r="A760" s="18" t="s">
        <v>156</v>
      </c>
      <c r="B760" s="18" t="s">
        <v>573</v>
      </c>
      <c r="C760" s="18" t="s">
        <v>574</v>
      </c>
      <c r="D760" s="18" t="s">
        <v>575</v>
      </c>
      <c r="E760" s="18" t="s">
        <v>576</v>
      </c>
      <c r="F760" s="18">
        <v>1999</v>
      </c>
      <c r="G760" s="19">
        <v>6.6946923956306001</v>
      </c>
      <c r="H760" s="19">
        <v>79.580487804878047</v>
      </c>
    </row>
    <row r="761" spans="1:8" x14ac:dyDescent="0.2">
      <c r="A761" s="18" t="s">
        <v>156</v>
      </c>
      <c r="B761" s="18" t="s">
        <v>573</v>
      </c>
      <c r="C761" s="18" t="s">
        <v>574</v>
      </c>
      <c r="D761" s="18" t="s">
        <v>575</v>
      </c>
      <c r="E761" s="18" t="s">
        <v>576</v>
      </c>
      <c r="F761" s="18">
        <v>2000</v>
      </c>
      <c r="G761" s="19">
        <v>6.4596875936544</v>
      </c>
      <c r="H761" s="19">
        <v>79.680487804878055</v>
      </c>
    </row>
    <row r="762" spans="1:8" x14ac:dyDescent="0.2">
      <c r="A762" s="18" t="s">
        <v>156</v>
      </c>
      <c r="B762" s="18" t="s">
        <v>573</v>
      </c>
      <c r="C762" s="18" t="s">
        <v>574</v>
      </c>
      <c r="D762" s="18" t="s">
        <v>575</v>
      </c>
      <c r="E762" s="18" t="s">
        <v>576</v>
      </c>
      <c r="F762" s="18">
        <v>2001</v>
      </c>
      <c r="G762" s="19">
        <v>6.5978316669285997</v>
      </c>
      <c r="H762" s="19">
        <v>80.180487804878055</v>
      </c>
    </row>
    <row r="763" spans="1:8" x14ac:dyDescent="0.2">
      <c r="A763" s="18" t="s">
        <v>156</v>
      </c>
      <c r="B763" s="18" t="s">
        <v>573</v>
      </c>
      <c r="C763" s="18" t="s">
        <v>574</v>
      </c>
      <c r="D763" s="18" t="s">
        <v>575</v>
      </c>
      <c r="E763" s="18" t="s">
        <v>576</v>
      </c>
      <c r="F763" s="18">
        <v>2002</v>
      </c>
      <c r="G763" s="19">
        <v>6.5675179694218002</v>
      </c>
      <c r="H763" s="19">
        <v>80.385365853658541</v>
      </c>
    </row>
    <row r="764" spans="1:8" x14ac:dyDescent="0.2">
      <c r="A764" s="18" t="s">
        <v>156</v>
      </c>
      <c r="B764" s="18" t="s">
        <v>573</v>
      </c>
      <c r="C764" s="18" t="s">
        <v>574</v>
      </c>
      <c r="D764" s="18" t="s">
        <v>575</v>
      </c>
      <c r="E764" s="18" t="s">
        <v>576</v>
      </c>
      <c r="F764" s="18">
        <v>2003</v>
      </c>
      <c r="G764" s="19">
        <v>6.7296497702667999</v>
      </c>
      <c r="H764" s="19">
        <v>80.536585365853682</v>
      </c>
    </row>
    <row r="765" spans="1:8" x14ac:dyDescent="0.2">
      <c r="A765" s="18" t="s">
        <v>156</v>
      </c>
      <c r="B765" s="18" t="s">
        <v>573</v>
      </c>
      <c r="C765" s="18" t="s">
        <v>574</v>
      </c>
      <c r="D765" s="18" t="s">
        <v>575</v>
      </c>
      <c r="E765" s="18" t="s">
        <v>576</v>
      </c>
      <c r="F765" s="18">
        <v>2004</v>
      </c>
      <c r="G765" s="19">
        <v>6.5820988119911998</v>
      </c>
      <c r="H765" s="19">
        <v>81.0878048780488</v>
      </c>
    </row>
    <row r="766" spans="1:8" x14ac:dyDescent="0.2">
      <c r="A766" s="18" t="s">
        <v>156</v>
      </c>
      <c r="B766" s="18" t="s">
        <v>573</v>
      </c>
      <c r="C766" s="18" t="s">
        <v>574</v>
      </c>
      <c r="D766" s="18" t="s">
        <v>575</v>
      </c>
      <c r="E766" s="18" t="s">
        <v>576</v>
      </c>
      <c r="F766" s="18">
        <v>2005</v>
      </c>
      <c r="G766" s="19">
        <v>6.5732929594399003</v>
      </c>
      <c r="H766" s="19">
        <v>81.236585365853671</v>
      </c>
    </row>
    <row r="767" spans="1:8" x14ac:dyDescent="0.2">
      <c r="A767" s="18" t="s">
        <v>156</v>
      </c>
      <c r="B767" s="18" t="s">
        <v>573</v>
      </c>
      <c r="C767" s="18" t="s">
        <v>574</v>
      </c>
      <c r="D767" s="18" t="s">
        <v>575</v>
      </c>
      <c r="E767" s="18" t="s">
        <v>576</v>
      </c>
      <c r="F767" s="18">
        <v>2006</v>
      </c>
      <c r="G767" s="19">
        <v>6.2767922978295001</v>
      </c>
      <c r="H767" s="19">
        <v>81.490243902439033</v>
      </c>
    </row>
    <row r="768" spans="1:8" x14ac:dyDescent="0.2">
      <c r="A768" s="18" t="s">
        <v>156</v>
      </c>
      <c r="B768" s="18" t="s">
        <v>573</v>
      </c>
      <c r="C768" s="18" t="s">
        <v>574</v>
      </c>
      <c r="D768" s="18" t="s">
        <v>575</v>
      </c>
      <c r="E768" s="18" t="s">
        <v>576</v>
      </c>
      <c r="F768" s="18">
        <v>2007</v>
      </c>
      <c r="G768" s="19">
        <v>6.2010932991761996</v>
      </c>
      <c r="H768" s="19">
        <v>81.741463414634154</v>
      </c>
    </row>
    <row r="769" spans="1:8" x14ac:dyDescent="0.2">
      <c r="A769" s="18" t="s">
        <v>156</v>
      </c>
      <c r="B769" s="18" t="s">
        <v>573</v>
      </c>
      <c r="C769" s="18" t="s">
        <v>574</v>
      </c>
      <c r="D769" s="18" t="s">
        <v>575</v>
      </c>
      <c r="E769" s="18" t="s">
        <v>576</v>
      </c>
      <c r="F769" s="18">
        <v>2008</v>
      </c>
      <c r="G769" s="19">
        <v>6.0587965072736996</v>
      </c>
      <c r="H769" s="19">
        <v>81.992682926829275</v>
      </c>
    </row>
    <row r="770" spans="1:8" x14ac:dyDescent="0.2">
      <c r="A770" s="18" t="s">
        <v>156</v>
      </c>
      <c r="B770" s="18" t="s">
        <v>573</v>
      </c>
      <c r="C770" s="18" t="s">
        <v>574</v>
      </c>
      <c r="D770" s="18" t="s">
        <v>575</v>
      </c>
      <c r="E770" s="18" t="s">
        <v>576</v>
      </c>
      <c r="F770" s="18">
        <v>2009</v>
      </c>
      <c r="G770" s="19">
        <v>6.5536471917926997</v>
      </c>
      <c r="H770" s="19">
        <v>82.043902439024393</v>
      </c>
    </row>
    <row r="771" spans="1:8" x14ac:dyDescent="0.2">
      <c r="A771" s="18" t="s">
        <v>156</v>
      </c>
      <c r="B771" s="18" t="s">
        <v>573</v>
      </c>
      <c r="C771" s="18" t="s">
        <v>574</v>
      </c>
      <c r="D771" s="18" t="s">
        <v>575</v>
      </c>
      <c r="E771" s="18" t="s">
        <v>576</v>
      </c>
      <c r="F771" s="18">
        <v>2010</v>
      </c>
      <c r="G771" s="19">
        <v>6.4598789168556001</v>
      </c>
      <c r="H771" s="19">
        <v>82.246341463414652</v>
      </c>
    </row>
    <row r="772" spans="1:8" x14ac:dyDescent="0.2">
      <c r="A772" s="18" t="s">
        <v>156</v>
      </c>
      <c r="B772" s="18" t="s">
        <v>573</v>
      </c>
      <c r="C772" s="18" t="s">
        <v>574</v>
      </c>
      <c r="D772" s="18" t="s">
        <v>575</v>
      </c>
      <c r="E772" s="18" t="s">
        <v>576</v>
      </c>
      <c r="F772" s="18">
        <v>2011</v>
      </c>
      <c r="G772" s="19">
        <v>6.5629439189885002</v>
      </c>
      <c r="H772" s="19">
        <v>82.695121951219519</v>
      </c>
    </row>
    <row r="773" spans="1:8" x14ac:dyDescent="0.2">
      <c r="A773" s="18" t="s">
        <v>522</v>
      </c>
      <c r="B773" s="18" t="s">
        <v>573</v>
      </c>
      <c r="C773" s="18" t="s">
        <v>574</v>
      </c>
      <c r="D773" s="18" t="s">
        <v>575</v>
      </c>
      <c r="E773" s="18" t="s">
        <v>576</v>
      </c>
      <c r="F773" s="18">
        <v>1980</v>
      </c>
      <c r="G773" s="19">
        <v>1.2393788540934001</v>
      </c>
      <c r="H773" s="19">
        <v>58.691585365853662</v>
      </c>
    </row>
    <row r="774" spans="1:8" x14ac:dyDescent="0.2">
      <c r="A774" s="18" t="s">
        <v>522</v>
      </c>
      <c r="B774" s="18" t="s">
        <v>573</v>
      </c>
      <c r="C774" s="18" t="s">
        <v>574</v>
      </c>
      <c r="D774" s="18" t="s">
        <v>575</v>
      </c>
      <c r="E774" s="18" t="s">
        <v>576</v>
      </c>
      <c r="F774" s="18">
        <v>1981</v>
      </c>
      <c r="G774" s="19">
        <v>1.2397273557482</v>
      </c>
      <c r="H774" s="19">
        <v>59.32612195121952</v>
      </c>
    </row>
    <row r="775" spans="1:8" x14ac:dyDescent="0.2">
      <c r="A775" s="18" t="s">
        <v>522</v>
      </c>
      <c r="B775" s="18" t="s">
        <v>573</v>
      </c>
      <c r="C775" s="18" t="s">
        <v>574</v>
      </c>
      <c r="D775" s="18" t="s">
        <v>575</v>
      </c>
      <c r="E775" s="18" t="s">
        <v>576</v>
      </c>
      <c r="F775" s="18">
        <v>1982</v>
      </c>
      <c r="G775" s="19">
        <v>1.3690613538767999</v>
      </c>
      <c r="H775" s="19">
        <v>59.946463414634152</v>
      </c>
    </row>
    <row r="776" spans="1:8" x14ac:dyDescent="0.2">
      <c r="A776" s="18" t="s">
        <v>522</v>
      </c>
      <c r="B776" s="18" t="s">
        <v>573</v>
      </c>
      <c r="C776" s="18" t="s">
        <v>574</v>
      </c>
      <c r="D776" s="18" t="s">
        <v>575</v>
      </c>
      <c r="E776" s="18" t="s">
        <v>576</v>
      </c>
      <c r="F776" s="18">
        <v>1983</v>
      </c>
      <c r="G776" s="19">
        <v>1.5137689065705999</v>
      </c>
      <c r="H776" s="19">
        <v>60.552658536585369</v>
      </c>
    </row>
    <row r="777" spans="1:8" x14ac:dyDescent="0.2">
      <c r="A777" s="18" t="s">
        <v>522</v>
      </c>
      <c r="B777" s="18" t="s">
        <v>573</v>
      </c>
      <c r="C777" s="18" t="s">
        <v>574</v>
      </c>
      <c r="D777" s="18" t="s">
        <v>575</v>
      </c>
      <c r="E777" s="18" t="s">
        <v>576</v>
      </c>
      <c r="F777" s="18">
        <v>1984</v>
      </c>
      <c r="G777" s="19">
        <v>1.3995902725523</v>
      </c>
      <c r="H777" s="19">
        <v>61.14319512195123</v>
      </c>
    </row>
    <row r="778" spans="1:8" x14ac:dyDescent="0.2">
      <c r="A778" s="18" t="s">
        <v>522</v>
      </c>
      <c r="B778" s="18" t="s">
        <v>573</v>
      </c>
      <c r="C778" s="18" t="s">
        <v>574</v>
      </c>
      <c r="D778" s="18" t="s">
        <v>575</v>
      </c>
      <c r="E778" s="18" t="s">
        <v>576</v>
      </c>
      <c r="F778" s="18">
        <v>1985</v>
      </c>
      <c r="G778" s="19">
        <v>1.3201121282581001</v>
      </c>
      <c r="H778" s="19">
        <v>61.714439024390252</v>
      </c>
    </row>
    <row r="779" spans="1:8" x14ac:dyDescent="0.2">
      <c r="A779" s="18" t="s">
        <v>522</v>
      </c>
      <c r="B779" s="18" t="s">
        <v>573</v>
      </c>
      <c r="C779" s="18" t="s">
        <v>574</v>
      </c>
      <c r="D779" s="18" t="s">
        <v>575</v>
      </c>
      <c r="E779" s="18" t="s">
        <v>576</v>
      </c>
      <c r="F779" s="18">
        <v>1986</v>
      </c>
      <c r="G779" s="19">
        <v>1.2873070814070999</v>
      </c>
      <c r="H779" s="19">
        <v>62.262268292682933</v>
      </c>
    </row>
    <row r="780" spans="1:8" x14ac:dyDescent="0.2">
      <c r="A780" s="18" t="s">
        <v>522</v>
      </c>
      <c r="B780" s="18" t="s">
        <v>573</v>
      </c>
      <c r="C780" s="18" t="s">
        <v>574</v>
      </c>
      <c r="D780" s="18" t="s">
        <v>575</v>
      </c>
      <c r="E780" s="18" t="s">
        <v>576</v>
      </c>
      <c r="F780" s="18">
        <v>1987</v>
      </c>
      <c r="G780" s="19">
        <v>1.302966866267</v>
      </c>
      <c r="H780" s="19">
        <v>62.787512195121963</v>
      </c>
    </row>
    <row r="781" spans="1:8" x14ac:dyDescent="0.2">
      <c r="A781" s="18" t="s">
        <v>522</v>
      </c>
      <c r="B781" s="18" t="s">
        <v>573</v>
      </c>
      <c r="C781" s="18" t="s">
        <v>574</v>
      </c>
      <c r="D781" s="18" t="s">
        <v>575</v>
      </c>
      <c r="E781" s="18" t="s">
        <v>576</v>
      </c>
      <c r="F781" s="18">
        <v>1988</v>
      </c>
      <c r="G781" s="19">
        <v>1.5082943561685</v>
      </c>
      <c r="H781" s="19">
        <v>63.294536585365869</v>
      </c>
    </row>
    <row r="782" spans="1:8" x14ac:dyDescent="0.2">
      <c r="A782" s="18" t="s">
        <v>522</v>
      </c>
      <c r="B782" s="18" t="s">
        <v>573</v>
      </c>
      <c r="C782" s="18" t="s">
        <v>574</v>
      </c>
      <c r="D782" s="18" t="s">
        <v>575</v>
      </c>
      <c r="E782" s="18" t="s">
        <v>576</v>
      </c>
      <c r="F782" s="18">
        <v>1989</v>
      </c>
      <c r="G782" s="19">
        <v>1.7898236077431999</v>
      </c>
      <c r="H782" s="19">
        <v>63.790317073170741</v>
      </c>
    </row>
    <row r="783" spans="1:8" x14ac:dyDescent="0.2">
      <c r="A783" s="18" t="s">
        <v>522</v>
      </c>
      <c r="B783" s="18" t="s">
        <v>573</v>
      </c>
      <c r="C783" s="18" t="s">
        <v>574</v>
      </c>
      <c r="D783" s="18" t="s">
        <v>575</v>
      </c>
      <c r="E783" s="18" t="s">
        <v>576</v>
      </c>
      <c r="F783" s="18">
        <v>1990</v>
      </c>
      <c r="G783" s="19">
        <v>2.3618837412697999</v>
      </c>
      <c r="H783" s="19">
        <v>64.282341463414639</v>
      </c>
    </row>
    <row r="784" spans="1:8" x14ac:dyDescent="0.2">
      <c r="A784" s="18" t="s">
        <v>522</v>
      </c>
      <c r="B784" s="18" t="s">
        <v>573</v>
      </c>
      <c r="C784" s="18" t="s">
        <v>574</v>
      </c>
      <c r="D784" s="18" t="s">
        <v>575</v>
      </c>
      <c r="E784" s="18" t="s">
        <v>576</v>
      </c>
      <c r="F784" s="18">
        <v>1991</v>
      </c>
      <c r="G784" s="19">
        <v>2.4335990635484999</v>
      </c>
      <c r="H784" s="19">
        <v>64.783097560975619</v>
      </c>
    </row>
    <row r="785" spans="1:8" x14ac:dyDescent="0.2">
      <c r="A785" s="18" t="s">
        <v>522</v>
      </c>
      <c r="B785" s="18" t="s">
        <v>573</v>
      </c>
      <c r="C785" s="18" t="s">
        <v>574</v>
      </c>
      <c r="D785" s="18" t="s">
        <v>575</v>
      </c>
      <c r="E785" s="18" t="s">
        <v>576</v>
      </c>
      <c r="F785" s="18">
        <v>1992</v>
      </c>
      <c r="G785" s="19">
        <v>2.6130850537132999</v>
      </c>
      <c r="H785" s="19">
        <v>65.300219512195127</v>
      </c>
    </row>
    <row r="786" spans="1:8" x14ac:dyDescent="0.2">
      <c r="A786" s="18" t="s">
        <v>522</v>
      </c>
      <c r="B786" s="18" t="s">
        <v>573</v>
      </c>
      <c r="C786" s="18" t="s">
        <v>574</v>
      </c>
      <c r="D786" s="18" t="s">
        <v>575</v>
      </c>
      <c r="E786" s="18" t="s">
        <v>576</v>
      </c>
      <c r="F786" s="18">
        <v>1993</v>
      </c>
      <c r="G786" s="19">
        <v>2.6626165122645999</v>
      </c>
      <c r="H786" s="19">
        <v>65.837902439024404</v>
      </c>
    </row>
    <row r="787" spans="1:8" x14ac:dyDescent="0.2">
      <c r="A787" s="18" t="s">
        <v>522</v>
      </c>
      <c r="B787" s="18" t="s">
        <v>573</v>
      </c>
      <c r="C787" s="18" t="s">
        <v>574</v>
      </c>
      <c r="D787" s="18" t="s">
        <v>575</v>
      </c>
      <c r="E787" s="18" t="s">
        <v>576</v>
      </c>
      <c r="F787" s="18">
        <v>1994</v>
      </c>
      <c r="G787" s="19">
        <v>2.7042652953761999</v>
      </c>
      <c r="H787" s="19">
        <v>66.398731707317083</v>
      </c>
    </row>
    <row r="788" spans="1:8" x14ac:dyDescent="0.2">
      <c r="A788" s="18" t="s">
        <v>522</v>
      </c>
      <c r="B788" s="18" t="s">
        <v>573</v>
      </c>
      <c r="C788" s="18" t="s">
        <v>574</v>
      </c>
      <c r="D788" s="18" t="s">
        <v>575</v>
      </c>
      <c r="E788" s="18" t="s">
        <v>576</v>
      </c>
      <c r="F788" s="18">
        <v>1995</v>
      </c>
      <c r="G788" s="19">
        <v>2.7216638099031001</v>
      </c>
      <c r="H788" s="19">
        <v>66.981926829268303</v>
      </c>
    </row>
    <row r="789" spans="1:8" x14ac:dyDescent="0.2">
      <c r="A789" s="18" t="s">
        <v>522</v>
      </c>
      <c r="B789" s="18" t="s">
        <v>573</v>
      </c>
      <c r="C789" s="18" t="s">
        <v>574</v>
      </c>
      <c r="D789" s="18" t="s">
        <v>575</v>
      </c>
      <c r="E789" s="18" t="s">
        <v>576</v>
      </c>
      <c r="F789" s="18">
        <v>1996</v>
      </c>
      <c r="G789" s="19">
        <v>3.1742735423006998</v>
      </c>
      <c r="H789" s="19">
        <v>67.586219512195129</v>
      </c>
    </row>
    <row r="790" spans="1:8" x14ac:dyDescent="0.2">
      <c r="A790" s="18" t="s">
        <v>522</v>
      </c>
      <c r="B790" s="18" t="s">
        <v>573</v>
      </c>
      <c r="C790" s="18" t="s">
        <v>574</v>
      </c>
      <c r="D790" s="18" t="s">
        <v>575</v>
      </c>
      <c r="E790" s="18" t="s">
        <v>576</v>
      </c>
      <c r="F790" s="18">
        <v>1997</v>
      </c>
      <c r="G790" s="19">
        <v>3.9335951506299001</v>
      </c>
      <c r="H790" s="19">
        <v>68.199682926829269</v>
      </c>
    </row>
    <row r="791" spans="1:8" x14ac:dyDescent="0.2">
      <c r="A791" s="18" t="s">
        <v>522</v>
      </c>
      <c r="B791" s="18" t="s">
        <v>573</v>
      </c>
      <c r="C791" s="18" t="s">
        <v>574</v>
      </c>
      <c r="D791" s="18" t="s">
        <v>575</v>
      </c>
      <c r="E791" s="18" t="s">
        <v>576</v>
      </c>
      <c r="F791" s="18">
        <v>1998</v>
      </c>
      <c r="G791" s="19">
        <v>3.9045379586086</v>
      </c>
      <c r="H791" s="19">
        <v>68.812268292682944</v>
      </c>
    </row>
    <row r="792" spans="1:8" x14ac:dyDescent="0.2">
      <c r="A792" s="18" t="s">
        <v>522</v>
      </c>
      <c r="B792" s="18" t="s">
        <v>573</v>
      </c>
      <c r="C792" s="18" t="s">
        <v>574</v>
      </c>
      <c r="D792" s="18" t="s">
        <v>575</v>
      </c>
      <c r="E792" s="18" t="s">
        <v>576</v>
      </c>
      <c r="F792" s="18">
        <v>1999</v>
      </c>
      <c r="G792" s="19">
        <v>4.6765430252389004</v>
      </c>
      <c r="H792" s="19">
        <v>69.415390243902451</v>
      </c>
    </row>
    <row r="793" spans="1:8" x14ac:dyDescent="0.2">
      <c r="A793" s="18" t="s">
        <v>522</v>
      </c>
      <c r="B793" s="18" t="s">
        <v>573</v>
      </c>
      <c r="C793" s="18" t="s">
        <v>574</v>
      </c>
      <c r="D793" s="18" t="s">
        <v>575</v>
      </c>
      <c r="E793" s="18" t="s">
        <v>576</v>
      </c>
      <c r="F793" s="18">
        <v>2000</v>
      </c>
      <c r="G793" s="19">
        <v>4.8749442117013002</v>
      </c>
      <c r="H793" s="19">
        <v>69.998365853658555</v>
      </c>
    </row>
    <row r="794" spans="1:8" x14ac:dyDescent="0.2">
      <c r="A794" s="18" t="s">
        <v>522</v>
      </c>
      <c r="B794" s="18" t="s">
        <v>573</v>
      </c>
      <c r="C794" s="18" t="s">
        <v>574</v>
      </c>
      <c r="D794" s="18" t="s">
        <v>575</v>
      </c>
      <c r="E794" s="18" t="s">
        <v>576</v>
      </c>
      <c r="F794" s="18">
        <v>2001</v>
      </c>
      <c r="G794" s="19">
        <v>0</v>
      </c>
      <c r="H794" s="19">
        <v>70.551853658536601</v>
      </c>
    </row>
    <row r="795" spans="1:8" x14ac:dyDescent="0.2">
      <c r="A795" s="18" t="s">
        <v>522</v>
      </c>
      <c r="B795" s="18" t="s">
        <v>573</v>
      </c>
      <c r="C795" s="18" t="s">
        <v>574</v>
      </c>
      <c r="D795" s="18" t="s">
        <v>575</v>
      </c>
      <c r="E795" s="18" t="s">
        <v>576</v>
      </c>
      <c r="F795" s="18">
        <v>2002</v>
      </c>
      <c r="G795" s="19">
        <v>0</v>
      </c>
      <c r="H795" s="19">
        <v>71.073097560975626</v>
      </c>
    </row>
    <row r="796" spans="1:8" x14ac:dyDescent="0.2">
      <c r="A796" s="18" t="s">
        <v>522</v>
      </c>
      <c r="B796" s="18" t="s">
        <v>573</v>
      </c>
      <c r="C796" s="18" t="s">
        <v>574</v>
      </c>
      <c r="D796" s="18" t="s">
        <v>575</v>
      </c>
      <c r="E796" s="18" t="s">
        <v>576</v>
      </c>
      <c r="F796" s="18">
        <v>2003</v>
      </c>
      <c r="G796" s="19">
        <v>0</v>
      </c>
      <c r="H796" s="19">
        <v>71.559878048780504</v>
      </c>
    </row>
    <row r="797" spans="1:8" x14ac:dyDescent="0.2">
      <c r="A797" s="18" t="s">
        <v>522</v>
      </c>
      <c r="B797" s="18" t="s">
        <v>573</v>
      </c>
      <c r="C797" s="18" t="s">
        <v>574</v>
      </c>
      <c r="D797" s="18" t="s">
        <v>575</v>
      </c>
      <c r="E797" s="18" t="s">
        <v>576</v>
      </c>
      <c r="F797" s="18">
        <v>2004</v>
      </c>
      <c r="G797" s="19">
        <v>0</v>
      </c>
      <c r="H797" s="19">
        <v>72.011121951219522</v>
      </c>
    </row>
    <row r="798" spans="1:8" x14ac:dyDescent="0.2">
      <c r="A798" s="18" t="s">
        <v>522</v>
      </c>
      <c r="B798" s="18" t="s">
        <v>573</v>
      </c>
      <c r="C798" s="18" t="s">
        <v>574</v>
      </c>
      <c r="D798" s="18" t="s">
        <v>575</v>
      </c>
      <c r="E798" s="18" t="s">
        <v>576</v>
      </c>
      <c r="F798" s="18">
        <v>2005</v>
      </c>
      <c r="G798" s="19">
        <v>5.8669501440136003</v>
      </c>
      <c r="H798" s="19">
        <v>72.428365853658562</v>
      </c>
    </row>
    <row r="799" spans="1:8" x14ac:dyDescent="0.2">
      <c r="A799" s="18" t="s">
        <v>522</v>
      </c>
      <c r="B799" s="18" t="s">
        <v>573</v>
      </c>
      <c r="C799" s="18" t="s">
        <v>574</v>
      </c>
      <c r="D799" s="18" t="s">
        <v>575</v>
      </c>
      <c r="E799" s="18" t="s">
        <v>576</v>
      </c>
      <c r="F799" s="18">
        <v>2006</v>
      </c>
      <c r="G799" s="19">
        <v>5.7845112119118003</v>
      </c>
      <c r="H799" s="19">
        <v>72.81573170731707</v>
      </c>
    </row>
    <row r="800" spans="1:8" x14ac:dyDescent="0.2">
      <c r="A800" s="18" t="s">
        <v>522</v>
      </c>
      <c r="B800" s="18" t="s">
        <v>573</v>
      </c>
      <c r="C800" s="18" t="s">
        <v>574</v>
      </c>
      <c r="D800" s="18" t="s">
        <v>575</v>
      </c>
      <c r="E800" s="18" t="s">
        <v>576</v>
      </c>
      <c r="F800" s="18">
        <v>2007</v>
      </c>
      <c r="G800" s="19">
        <v>6.5830183258054999</v>
      </c>
      <c r="H800" s="19">
        <v>73.181926829268306</v>
      </c>
    </row>
    <row r="801" spans="1:8" x14ac:dyDescent="0.2">
      <c r="A801" s="18" t="s">
        <v>522</v>
      </c>
      <c r="B801" s="18" t="s">
        <v>573</v>
      </c>
      <c r="C801" s="18" t="s">
        <v>574</v>
      </c>
      <c r="D801" s="18" t="s">
        <v>575</v>
      </c>
      <c r="E801" s="18" t="s">
        <v>576</v>
      </c>
      <c r="F801" s="18">
        <v>2008</v>
      </c>
      <c r="G801" s="19">
        <v>6.6978007318637003</v>
      </c>
      <c r="H801" s="19">
        <v>73.534195121951228</v>
      </c>
    </row>
    <row r="802" spans="1:8" x14ac:dyDescent="0.2">
      <c r="A802" s="18" t="s">
        <v>522</v>
      </c>
      <c r="B802" s="18" t="s">
        <v>573</v>
      </c>
      <c r="C802" s="18" t="s">
        <v>574</v>
      </c>
      <c r="D802" s="18" t="s">
        <v>575</v>
      </c>
      <c r="E802" s="18" t="s">
        <v>576</v>
      </c>
      <c r="F802" s="18">
        <v>2009</v>
      </c>
      <c r="G802" s="19">
        <v>7.7511747459156997</v>
      </c>
      <c r="H802" s="19">
        <v>73.876097560975609</v>
      </c>
    </row>
    <row r="803" spans="1:8" x14ac:dyDescent="0.2">
      <c r="A803" s="18" t="s">
        <v>522</v>
      </c>
      <c r="B803" s="18" t="s">
        <v>573</v>
      </c>
      <c r="C803" s="18" t="s">
        <v>574</v>
      </c>
      <c r="D803" s="18" t="s">
        <v>575</v>
      </c>
      <c r="E803" s="18" t="s">
        <v>576</v>
      </c>
      <c r="F803" s="18">
        <v>2010</v>
      </c>
      <c r="G803" s="19">
        <v>7.7003576816828998</v>
      </c>
      <c r="H803" s="19">
        <v>74.211195121951221</v>
      </c>
    </row>
    <row r="804" spans="1:8" x14ac:dyDescent="0.2">
      <c r="A804" s="20" t="s">
        <v>522</v>
      </c>
      <c r="B804" s="20" t="s">
        <v>573</v>
      </c>
      <c r="C804" s="20" t="s">
        <v>574</v>
      </c>
      <c r="D804" s="20" t="s">
        <v>575</v>
      </c>
      <c r="E804" s="20" t="s">
        <v>576</v>
      </c>
      <c r="F804" s="20">
        <v>2011</v>
      </c>
      <c r="G804" s="21">
        <v>7.5433084325311004</v>
      </c>
      <c r="H804" s="21">
        <v>74.540487804878055</v>
      </c>
    </row>
    <row r="805" spans="1:8" x14ac:dyDescent="0.2">
      <c r="A805" s="18" t="s">
        <v>235</v>
      </c>
      <c r="B805" s="18" t="s">
        <v>573</v>
      </c>
      <c r="C805" s="18" t="s">
        <v>574</v>
      </c>
      <c r="D805" s="18" t="s">
        <v>575</v>
      </c>
      <c r="E805" s="18" t="s">
        <v>576</v>
      </c>
      <c r="F805" s="18">
        <v>1980</v>
      </c>
      <c r="G805" s="19">
        <v>5.4866348177321003</v>
      </c>
      <c r="H805" s="19">
        <v>73.675609756097572</v>
      </c>
    </row>
    <row r="806" spans="1:8" x14ac:dyDescent="0.2">
      <c r="A806" s="18" t="s">
        <v>235</v>
      </c>
      <c r="B806" s="18" t="s">
        <v>573</v>
      </c>
      <c r="C806" s="18" t="s">
        <v>574</v>
      </c>
      <c r="D806" s="18" t="s">
        <v>575</v>
      </c>
      <c r="E806" s="18" t="s">
        <v>576</v>
      </c>
      <c r="F806" s="18">
        <v>1981</v>
      </c>
      <c r="G806" s="19">
        <v>5.8110306116118</v>
      </c>
      <c r="H806" s="19">
        <v>74.026829268292687</v>
      </c>
    </row>
    <row r="807" spans="1:8" x14ac:dyDescent="0.2">
      <c r="A807" s="18" t="s">
        <v>235</v>
      </c>
      <c r="B807" s="18" t="s">
        <v>573</v>
      </c>
      <c r="C807" s="18" t="s">
        <v>574</v>
      </c>
      <c r="D807" s="18" t="s">
        <v>575</v>
      </c>
      <c r="E807" s="18" t="s">
        <v>576</v>
      </c>
      <c r="F807" s="18">
        <v>1982</v>
      </c>
      <c r="G807" s="19">
        <v>5.8797143708358002</v>
      </c>
      <c r="H807" s="19">
        <v>74.178048780487813</v>
      </c>
    </row>
    <row r="808" spans="1:8" x14ac:dyDescent="0.2">
      <c r="A808" s="18" t="s">
        <v>235</v>
      </c>
      <c r="B808" s="18" t="s">
        <v>573</v>
      </c>
      <c r="C808" s="18" t="s">
        <v>574</v>
      </c>
      <c r="D808" s="18" t="s">
        <v>575</v>
      </c>
      <c r="E808" s="18" t="s">
        <v>576</v>
      </c>
      <c r="F808" s="18">
        <v>1983</v>
      </c>
      <c r="G808" s="19">
        <v>5.7984910483072003</v>
      </c>
      <c r="H808" s="19">
        <v>74.378048780487816</v>
      </c>
    </row>
    <row r="809" spans="1:8" x14ac:dyDescent="0.2">
      <c r="A809" s="18" t="s">
        <v>235</v>
      </c>
      <c r="B809" s="18" t="s">
        <v>573</v>
      </c>
      <c r="C809" s="18" t="s">
        <v>574</v>
      </c>
      <c r="D809" s="18" t="s">
        <v>575</v>
      </c>
      <c r="E809" s="18" t="s">
        <v>576</v>
      </c>
      <c r="F809" s="18">
        <v>1984</v>
      </c>
      <c r="G809" s="19">
        <v>5.6862829918289997</v>
      </c>
      <c r="H809" s="19">
        <v>74.778048780487822</v>
      </c>
    </row>
    <row r="810" spans="1:8" x14ac:dyDescent="0.2">
      <c r="A810" s="18" t="s">
        <v>235</v>
      </c>
      <c r="B810" s="18" t="s">
        <v>573</v>
      </c>
      <c r="C810" s="18" t="s">
        <v>574</v>
      </c>
      <c r="D810" s="18" t="s">
        <v>575</v>
      </c>
      <c r="E810" s="18" t="s">
        <v>576</v>
      </c>
      <c r="F810" s="18">
        <v>1985</v>
      </c>
      <c r="G810" s="19">
        <v>5.5639392494555002</v>
      </c>
      <c r="H810" s="19">
        <v>74.629268292682937</v>
      </c>
    </row>
    <row r="811" spans="1:8" x14ac:dyDescent="0.2">
      <c r="A811" s="18" t="s">
        <v>235</v>
      </c>
      <c r="B811" s="18" t="s">
        <v>573</v>
      </c>
      <c r="C811" s="18" t="s">
        <v>574</v>
      </c>
      <c r="D811" s="18" t="s">
        <v>575</v>
      </c>
      <c r="E811" s="18" t="s">
        <v>576</v>
      </c>
      <c r="F811" s="18">
        <v>1986</v>
      </c>
      <c r="G811" s="19">
        <v>5.5469791593571998</v>
      </c>
      <c r="H811" s="19">
        <v>74.929268292682949</v>
      </c>
    </row>
    <row r="812" spans="1:8" x14ac:dyDescent="0.2">
      <c r="A812" s="17" t="s">
        <v>235</v>
      </c>
      <c r="B812" s="17" t="s">
        <v>573</v>
      </c>
      <c r="C812" s="17" t="s">
        <v>574</v>
      </c>
      <c r="D812" s="17" t="s">
        <v>575</v>
      </c>
      <c r="E812" s="17" t="s">
        <v>576</v>
      </c>
      <c r="F812" s="17">
        <v>1987</v>
      </c>
      <c r="G812" s="22">
        <v>5.2635725033367002</v>
      </c>
      <c r="H812" s="22">
        <v>75.280487804878049</v>
      </c>
    </row>
    <row r="813" spans="1:8" x14ac:dyDescent="0.2">
      <c r="A813" s="18" t="s">
        <v>235</v>
      </c>
      <c r="B813" s="18" t="s">
        <v>573</v>
      </c>
      <c r="C813" s="18" t="s">
        <v>574</v>
      </c>
      <c r="D813" s="18" t="s">
        <v>575</v>
      </c>
      <c r="E813" s="18" t="s">
        <v>576</v>
      </c>
      <c r="F813" s="18">
        <v>1988</v>
      </c>
      <c r="G813" s="19">
        <v>4.8629031764521997</v>
      </c>
      <c r="H813" s="19">
        <v>75.380487804878058</v>
      </c>
    </row>
    <row r="814" spans="1:8" x14ac:dyDescent="0.2">
      <c r="A814" s="18" t="s">
        <v>235</v>
      </c>
      <c r="B814" s="18" t="s">
        <v>573</v>
      </c>
      <c r="C814" s="18" t="s">
        <v>574</v>
      </c>
      <c r="D814" s="18" t="s">
        <v>575</v>
      </c>
      <c r="E814" s="18" t="s">
        <v>576</v>
      </c>
      <c r="F814" s="18">
        <v>1989</v>
      </c>
      <c r="G814" s="19">
        <v>4.6430152900420003</v>
      </c>
      <c r="H814" s="19">
        <v>75.582926829268317</v>
      </c>
    </row>
    <row r="815" spans="1:8" x14ac:dyDescent="0.2">
      <c r="A815" s="18" t="s">
        <v>235</v>
      </c>
      <c r="B815" s="18" t="s">
        <v>573</v>
      </c>
      <c r="C815" s="18" t="s">
        <v>574</v>
      </c>
      <c r="D815" s="18" t="s">
        <v>575</v>
      </c>
      <c r="E815" s="18" t="s">
        <v>576</v>
      </c>
      <c r="F815" s="18">
        <v>1990</v>
      </c>
      <c r="G815" s="19">
        <v>4.7959434510405003</v>
      </c>
      <c r="H815" s="19">
        <v>75.880487804878058</v>
      </c>
    </row>
    <row r="816" spans="1:8" x14ac:dyDescent="0.2">
      <c r="A816" s="18" t="s">
        <v>235</v>
      </c>
      <c r="B816" s="18" t="s">
        <v>573</v>
      </c>
      <c r="C816" s="18" t="s">
        <v>574</v>
      </c>
      <c r="D816" s="18" t="s">
        <v>575</v>
      </c>
      <c r="E816" s="18" t="s">
        <v>576</v>
      </c>
      <c r="F816" s="18">
        <v>1991</v>
      </c>
      <c r="G816" s="19">
        <v>5.1867447452804001</v>
      </c>
      <c r="H816" s="19">
        <v>76.082926829268317</v>
      </c>
    </row>
    <row r="817" spans="1:8" x14ac:dyDescent="0.2">
      <c r="A817" s="18" t="s">
        <v>235</v>
      </c>
      <c r="B817" s="18" t="s">
        <v>573</v>
      </c>
      <c r="C817" s="18" t="s">
        <v>574</v>
      </c>
      <c r="D817" s="18" t="s">
        <v>575</v>
      </c>
      <c r="E817" s="18" t="s">
        <v>576</v>
      </c>
      <c r="F817" s="18">
        <v>1992</v>
      </c>
      <c r="G817" s="19">
        <v>5.4603457821966996</v>
      </c>
      <c r="H817" s="19">
        <v>76.434146341463418</v>
      </c>
    </row>
    <row r="818" spans="1:8" x14ac:dyDescent="0.2">
      <c r="A818" s="18" t="s">
        <v>235</v>
      </c>
      <c r="B818" s="18" t="s">
        <v>573</v>
      </c>
      <c r="C818" s="18" t="s">
        <v>574</v>
      </c>
      <c r="D818" s="18" t="s">
        <v>575</v>
      </c>
      <c r="E818" s="18" t="s">
        <v>576</v>
      </c>
      <c r="F818" s="18">
        <v>1993</v>
      </c>
      <c r="G818" s="19">
        <v>5.5101151829977999</v>
      </c>
      <c r="H818" s="19">
        <v>76.385365853658527</v>
      </c>
    </row>
    <row r="819" spans="1:8" x14ac:dyDescent="0.2">
      <c r="A819" s="18" t="s">
        <v>235</v>
      </c>
      <c r="B819" s="18" t="s">
        <v>573</v>
      </c>
      <c r="C819" s="18" t="s">
        <v>574</v>
      </c>
      <c r="D819" s="18" t="s">
        <v>575</v>
      </c>
      <c r="E819" s="18" t="s">
        <v>576</v>
      </c>
      <c r="F819" s="18">
        <v>1994</v>
      </c>
      <c r="G819" s="19">
        <v>5.3316385559072996</v>
      </c>
      <c r="H819" s="19">
        <v>76.885365853658541</v>
      </c>
    </row>
    <row r="820" spans="1:8" x14ac:dyDescent="0.2">
      <c r="A820" s="18" t="s">
        <v>235</v>
      </c>
      <c r="B820" s="18" t="s">
        <v>573</v>
      </c>
      <c r="C820" s="18" t="s">
        <v>574</v>
      </c>
      <c r="D820" s="18" t="s">
        <v>575</v>
      </c>
      <c r="E820" s="18" t="s">
        <v>576</v>
      </c>
      <c r="F820" s="18">
        <v>1995</v>
      </c>
      <c r="G820" s="19">
        <v>5.2584695064878</v>
      </c>
      <c r="H820" s="19">
        <v>76.836585365853665</v>
      </c>
    </row>
    <row r="821" spans="1:8" x14ac:dyDescent="0.2">
      <c r="A821" s="18" t="s">
        <v>235</v>
      </c>
      <c r="B821" s="18" t="s">
        <v>573</v>
      </c>
      <c r="C821" s="18" t="s">
        <v>574</v>
      </c>
      <c r="D821" s="18" t="s">
        <v>575</v>
      </c>
      <c r="E821" s="18" t="s">
        <v>576</v>
      </c>
      <c r="F821" s="18">
        <v>1996</v>
      </c>
      <c r="G821" s="19">
        <v>5.2555595210334998</v>
      </c>
      <c r="H821" s="19">
        <v>77.087804878048786</v>
      </c>
    </row>
    <row r="822" spans="1:8" x14ac:dyDescent="0.2">
      <c r="A822" s="18" t="s">
        <v>235</v>
      </c>
      <c r="B822" s="18" t="s">
        <v>573</v>
      </c>
      <c r="C822" s="18" t="s">
        <v>574</v>
      </c>
      <c r="D822" s="18" t="s">
        <v>575</v>
      </c>
      <c r="E822" s="18" t="s">
        <v>576</v>
      </c>
      <c r="F822" s="18">
        <v>1997</v>
      </c>
      <c r="G822" s="19">
        <v>5.1846764693100003</v>
      </c>
      <c r="H822" s="19">
        <v>77.210975609756119</v>
      </c>
    </row>
    <row r="823" spans="1:8" x14ac:dyDescent="0.2">
      <c r="A823" s="18" t="s">
        <v>235</v>
      </c>
      <c r="B823" s="18" t="s">
        <v>573</v>
      </c>
      <c r="C823" s="18" t="s">
        <v>574</v>
      </c>
      <c r="D823" s="18" t="s">
        <v>575</v>
      </c>
      <c r="E823" s="18" t="s">
        <v>576</v>
      </c>
      <c r="F823" s="18">
        <v>1998</v>
      </c>
      <c r="G823" s="19">
        <v>5.1491547346257001</v>
      </c>
      <c r="H823" s="19">
        <v>77.190243902439036</v>
      </c>
    </row>
    <row r="824" spans="1:8" x14ac:dyDescent="0.2">
      <c r="A824" s="18" t="s">
        <v>235</v>
      </c>
      <c r="B824" s="18" t="s">
        <v>573</v>
      </c>
      <c r="C824" s="18" t="s">
        <v>574</v>
      </c>
      <c r="D824" s="18" t="s">
        <v>575</v>
      </c>
      <c r="E824" s="18" t="s">
        <v>576</v>
      </c>
      <c r="F824" s="18">
        <v>1999</v>
      </c>
      <c r="G824" s="19">
        <v>5.2519531738609002</v>
      </c>
      <c r="H824" s="19">
        <v>77.390243902439039</v>
      </c>
    </row>
    <row r="825" spans="1:8" x14ac:dyDescent="0.2">
      <c r="A825" s="18" t="s">
        <v>235</v>
      </c>
      <c r="B825" s="18" t="s">
        <v>573</v>
      </c>
      <c r="C825" s="18" t="s">
        <v>574</v>
      </c>
      <c r="D825" s="18" t="s">
        <v>575</v>
      </c>
      <c r="E825" s="18" t="s">
        <v>576</v>
      </c>
      <c r="F825" s="18">
        <v>2000</v>
      </c>
      <c r="G825" s="19">
        <v>5.2807445953055998</v>
      </c>
      <c r="H825" s="19">
        <v>77.741463414634154</v>
      </c>
    </row>
    <row r="826" spans="1:8" x14ac:dyDescent="0.2">
      <c r="A826" s="18" t="s">
        <v>235</v>
      </c>
      <c r="B826" s="18" t="s">
        <v>573</v>
      </c>
      <c r="C826" s="18" t="s">
        <v>574</v>
      </c>
      <c r="D826" s="18" t="s">
        <v>575</v>
      </c>
      <c r="E826" s="18" t="s">
        <v>576</v>
      </c>
      <c r="F826" s="18">
        <v>2001</v>
      </c>
      <c r="G826" s="19">
        <v>5.4244305908200001</v>
      </c>
      <c r="H826" s="19">
        <v>77.992682926829275</v>
      </c>
    </row>
    <row r="827" spans="1:8" x14ac:dyDescent="0.2">
      <c r="A827" s="18" t="s">
        <v>235</v>
      </c>
      <c r="B827" s="18" t="s">
        <v>573</v>
      </c>
      <c r="C827" s="18" t="s">
        <v>574</v>
      </c>
      <c r="D827" s="18" t="s">
        <v>575</v>
      </c>
      <c r="E827" s="18" t="s">
        <v>576</v>
      </c>
      <c r="F827" s="18">
        <v>2002</v>
      </c>
      <c r="G827" s="19">
        <v>5.3969274644035004</v>
      </c>
      <c r="H827" s="19">
        <v>78.143902439024387</v>
      </c>
    </row>
    <row r="828" spans="1:8" x14ac:dyDescent="0.2">
      <c r="A828" s="18" t="s">
        <v>235</v>
      </c>
      <c r="B828" s="18" t="s">
        <v>573</v>
      </c>
      <c r="C828" s="18" t="s">
        <v>574</v>
      </c>
      <c r="D828" s="18" t="s">
        <v>575</v>
      </c>
      <c r="E828" s="18" t="s">
        <v>576</v>
      </c>
      <c r="F828" s="18">
        <v>2003</v>
      </c>
      <c r="G828" s="19">
        <v>5.3542957235528998</v>
      </c>
      <c r="H828" s="19">
        <v>78.44634146341464</v>
      </c>
    </row>
    <row r="829" spans="1:8" x14ac:dyDescent="0.2">
      <c r="A829" s="18" t="s">
        <v>235</v>
      </c>
      <c r="B829" s="18" t="s">
        <v>573</v>
      </c>
      <c r="C829" s="18" t="s">
        <v>574</v>
      </c>
      <c r="D829" s="18" t="s">
        <v>575</v>
      </c>
      <c r="E829" s="18" t="s">
        <v>576</v>
      </c>
      <c r="F829" s="18">
        <v>2004</v>
      </c>
      <c r="G829" s="19">
        <v>5.4479848532655</v>
      </c>
      <c r="H829" s="19">
        <v>78.746341463414637</v>
      </c>
    </row>
    <row r="830" spans="1:8" x14ac:dyDescent="0.2">
      <c r="A830" s="18" t="s">
        <v>235</v>
      </c>
      <c r="B830" s="18" t="s">
        <v>573</v>
      </c>
      <c r="C830" s="18" t="s">
        <v>574</v>
      </c>
      <c r="D830" s="18" t="s">
        <v>575</v>
      </c>
      <c r="E830" s="18" t="s">
        <v>576</v>
      </c>
      <c r="F830" s="18">
        <v>2005</v>
      </c>
      <c r="G830" s="19">
        <v>5.4780358404114997</v>
      </c>
      <c r="H830" s="19">
        <v>79.048780487804891</v>
      </c>
    </row>
    <row r="831" spans="1:8" x14ac:dyDescent="0.2">
      <c r="A831" s="18" t="s">
        <v>235</v>
      </c>
      <c r="B831" s="18" t="s">
        <v>573</v>
      </c>
      <c r="C831" s="18" t="s">
        <v>574</v>
      </c>
      <c r="D831" s="18" t="s">
        <v>575</v>
      </c>
      <c r="E831" s="18" t="s">
        <v>576</v>
      </c>
      <c r="F831" s="18">
        <v>2006</v>
      </c>
      <c r="G831" s="19">
        <v>5.1899532236520001</v>
      </c>
      <c r="H831" s="19">
        <v>79.248780487804893</v>
      </c>
    </row>
    <row r="832" spans="1:8" x14ac:dyDescent="0.2">
      <c r="A832" s="18" t="s">
        <v>235</v>
      </c>
      <c r="B832" s="18" t="s">
        <v>573</v>
      </c>
      <c r="C832" s="18" t="s">
        <v>574</v>
      </c>
      <c r="D832" s="18" t="s">
        <v>575</v>
      </c>
      <c r="E832" s="18" t="s">
        <v>576</v>
      </c>
      <c r="F832" s="18">
        <v>2007</v>
      </c>
      <c r="G832" s="19">
        <v>5.3026212651223004</v>
      </c>
      <c r="H832" s="19">
        <v>79.448780487804882</v>
      </c>
    </row>
    <row r="833" spans="1:8" x14ac:dyDescent="0.2">
      <c r="A833" s="18" t="s">
        <v>235</v>
      </c>
      <c r="B833" s="18" t="s">
        <v>573</v>
      </c>
      <c r="C833" s="18" t="s">
        <v>574</v>
      </c>
      <c r="D833" s="18" t="s">
        <v>575</v>
      </c>
      <c r="E833" s="18" t="s">
        <v>576</v>
      </c>
      <c r="F833" s="18">
        <v>2008</v>
      </c>
      <c r="G833" s="19">
        <v>5.6428422579277999</v>
      </c>
      <c r="H833" s="19">
        <v>79.599999999999994</v>
      </c>
    </row>
    <row r="834" spans="1:8" x14ac:dyDescent="0.2">
      <c r="A834" s="18" t="s">
        <v>235</v>
      </c>
      <c r="B834" s="18" t="s">
        <v>573</v>
      </c>
      <c r="C834" s="18" t="s">
        <v>574</v>
      </c>
      <c r="D834" s="18" t="s">
        <v>575</v>
      </c>
      <c r="E834" s="18" t="s">
        <v>576</v>
      </c>
      <c r="F834" s="18">
        <v>2009</v>
      </c>
      <c r="G834" s="19">
        <v>5.9447175624212001</v>
      </c>
      <c r="H834" s="19">
        <v>80.051219512195118</v>
      </c>
    </row>
    <row r="835" spans="1:8" x14ac:dyDescent="0.2">
      <c r="A835" s="18" t="s">
        <v>235</v>
      </c>
      <c r="B835" s="18" t="s">
        <v>573</v>
      </c>
      <c r="C835" s="18" t="s">
        <v>574</v>
      </c>
      <c r="D835" s="18" t="s">
        <v>575</v>
      </c>
      <c r="E835" s="18" t="s">
        <v>576</v>
      </c>
      <c r="F835" s="18">
        <v>2010</v>
      </c>
      <c r="G835" s="19">
        <v>5.5794688562246</v>
      </c>
      <c r="H835" s="19">
        <v>80.402439024390247</v>
      </c>
    </row>
    <row r="836" spans="1:8" x14ac:dyDescent="0.2">
      <c r="A836" s="18" t="s">
        <v>235</v>
      </c>
      <c r="B836" s="18" t="s">
        <v>573</v>
      </c>
      <c r="C836" s="18" t="s">
        <v>574</v>
      </c>
      <c r="D836" s="18" t="s">
        <v>575</v>
      </c>
      <c r="E836" s="18" t="s">
        <v>576</v>
      </c>
      <c r="F836" s="18">
        <v>2011</v>
      </c>
      <c r="G836" s="19">
        <v>5.6104372250262999</v>
      </c>
      <c r="H836" s="19">
        <v>80.951219512195124</v>
      </c>
    </row>
    <row r="837" spans="1:8" x14ac:dyDescent="0.2">
      <c r="A837" s="18" t="s">
        <v>536</v>
      </c>
      <c r="B837" s="18" t="s">
        <v>573</v>
      </c>
      <c r="C837" s="18" t="s">
        <v>574</v>
      </c>
      <c r="D837" s="18" t="s">
        <v>575</v>
      </c>
      <c r="E837" s="18" t="s">
        <v>576</v>
      </c>
      <c r="F837" s="18">
        <v>1980</v>
      </c>
      <c r="G837" s="19">
        <v>5.9559939035260001</v>
      </c>
      <c r="H837" s="19">
        <v>73.658536585365866</v>
      </c>
    </row>
    <row r="838" spans="1:8" x14ac:dyDescent="0.2">
      <c r="A838" s="18" t="s">
        <v>536</v>
      </c>
      <c r="B838" s="18" t="s">
        <v>573</v>
      </c>
      <c r="C838" s="18" t="s">
        <v>574</v>
      </c>
      <c r="D838" s="18" t="s">
        <v>575</v>
      </c>
      <c r="E838" s="18" t="s">
        <v>576</v>
      </c>
      <c r="F838" s="18">
        <v>1981</v>
      </c>
      <c r="G838" s="19">
        <v>6.2281868237403</v>
      </c>
      <c r="H838" s="19">
        <v>74.007317073170739</v>
      </c>
    </row>
    <row r="839" spans="1:8" x14ac:dyDescent="0.2">
      <c r="A839" s="18" t="s">
        <v>536</v>
      </c>
      <c r="B839" s="18" t="s">
        <v>573</v>
      </c>
      <c r="C839" s="18" t="s">
        <v>574</v>
      </c>
      <c r="D839" s="18" t="s">
        <v>575</v>
      </c>
      <c r="E839" s="18" t="s">
        <v>576</v>
      </c>
      <c r="F839" s="18">
        <v>1982</v>
      </c>
      <c r="G839" s="19">
        <v>6.5575774843536996</v>
      </c>
      <c r="H839" s="19">
        <v>74.360975609756096</v>
      </c>
    </row>
    <row r="840" spans="1:8" x14ac:dyDescent="0.2">
      <c r="A840" s="18" t="s">
        <v>536</v>
      </c>
      <c r="B840" s="18" t="s">
        <v>573</v>
      </c>
      <c r="C840" s="18" t="s">
        <v>574</v>
      </c>
      <c r="D840" s="18" t="s">
        <v>575</v>
      </c>
      <c r="E840" s="18" t="s">
        <v>576</v>
      </c>
      <c r="F840" s="18">
        <v>1983</v>
      </c>
      <c r="G840" s="19">
        <v>6.4835970629694</v>
      </c>
      <c r="H840" s="19">
        <v>74.463414634146332</v>
      </c>
    </row>
    <row r="841" spans="1:8" x14ac:dyDescent="0.2">
      <c r="A841" s="18" t="s">
        <v>536</v>
      </c>
      <c r="B841" s="18" t="s">
        <v>573</v>
      </c>
      <c r="C841" s="18" t="s">
        <v>574</v>
      </c>
      <c r="D841" s="18" t="s">
        <v>575</v>
      </c>
      <c r="E841" s="18" t="s">
        <v>576</v>
      </c>
      <c r="F841" s="18">
        <v>1984</v>
      </c>
      <c r="G841" s="19">
        <v>6.2057801043134004</v>
      </c>
      <c r="H841" s="19">
        <v>74.563414634146355</v>
      </c>
    </row>
    <row r="842" spans="1:8" x14ac:dyDescent="0.2">
      <c r="A842" s="18" t="s">
        <v>536</v>
      </c>
      <c r="B842" s="18" t="s">
        <v>573</v>
      </c>
      <c r="C842" s="18" t="s">
        <v>574</v>
      </c>
      <c r="D842" s="18" t="s">
        <v>575</v>
      </c>
      <c r="E842" s="18" t="s">
        <v>576</v>
      </c>
      <c r="F842" s="18">
        <v>1985</v>
      </c>
      <c r="G842" s="19">
        <v>6.0178474076155002</v>
      </c>
      <c r="H842" s="19">
        <v>74.563414634146355</v>
      </c>
    </row>
    <row r="843" spans="1:8" x14ac:dyDescent="0.2">
      <c r="A843" s="18" t="s">
        <v>536</v>
      </c>
      <c r="B843" s="18" t="s">
        <v>573</v>
      </c>
      <c r="C843" s="18" t="s">
        <v>574</v>
      </c>
      <c r="D843" s="18" t="s">
        <v>575</v>
      </c>
      <c r="E843" s="18" t="s">
        <v>576</v>
      </c>
      <c r="F843" s="18">
        <v>1986</v>
      </c>
      <c r="G843" s="19">
        <v>6.0218829165976997</v>
      </c>
      <c r="H843" s="19">
        <v>74.614634146341473</v>
      </c>
    </row>
    <row r="844" spans="1:8" x14ac:dyDescent="0.2">
      <c r="A844" s="18" t="s">
        <v>536</v>
      </c>
      <c r="B844" s="18" t="s">
        <v>573</v>
      </c>
      <c r="C844" s="18" t="s">
        <v>574</v>
      </c>
      <c r="D844" s="18" t="s">
        <v>575</v>
      </c>
      <c r="E844" s="18" t="s">
        <v>576</v>
      </c>
      <c r="F844" s="18">
        <v>1987</v>
      </c>
      <c r="G844" s="19">
        <v>5.9318844417131</v>
      </c>
      <c r="H844" s="19">
        <v>74.765853658536599</v>
      </c>
    </row>
    <row r="845" spans="1:8" x14ac:dyDescent="0.2">
      <c r="A845" s="18" t="s">
        <v>536</v>
      </c>
      <c r="B845" s="18" t="s">
        <v>573</v>
      </c>
      <c r="C845" s="18" t="s">
        <v>574</v>
      </c>
      <c r="D845" s="18" t="s">
        <v>575</v>
      </c>
      <c r="E845" s="18" t="s">
        <v>576</v>
      </c>
      <c r="F845" s="18">
        <v>1988</v>
      </c>
      <c r="G845" s="19">
        <v>5.8973076207097002</v>
      </c>
      <c r="H845" s="19">
        <v>74.765853658536599</v>
      </c>
    </row>
    <row r="846" spans="1:8" x14ac:dyDescent="0.2">
      <c r="A846" s="18" t="s">
        <v>536</v>
      </c>
      <c r="B846" s="18" t="s">
        <v>573</v>
      </c>
      <c r="C846" s="18" t="s">
        <v>574</v>
      </c>
      <c r="D846" s="18" t="s">
        <v>575</v>
      </c>
      <c r="E846" s="18" t="s">
        <v>576</v>
      </c>
      <c r="F846" s="18">
        <v>1989</v>
      </c>
      <c r="G846" s="19">
        <v>5.8105539623049003</v>
      </c>
      <c r="H846" s="19">
        <v>75.01707317073172</v>
      </c>
    </row>
    <row r="847" spans="1:8" x14ac:dyDescent="0.2">
      <c r="A847" s="17" t="s">
        <v>536</v>
      </c>
      <c r="B847" s="17" t="s">
        <v>573</v>
      </c>
      <c r="C847" s="17" t="s">
        <v>574</v>
      </c>
      <c r="D847" s="17" t="s">
        <v>575</v>
      </c>
      <c r="E847" s="17" t="s">
        <v>576</v>
      </c>
      <c r="F847" s="17">
        <v>1990</v>
      </c>
      <c r="G847" s="22">
        <v>5.8248847074777999</v>
      </c>
      <c r="H847" s="22">
        <v>75.214634146341467</v>
      </c>
    </row>
    <row r="848" spans="1:8" x14ac:dyDescent="0.2">
      <c r="A848" s="18" t="s">
        <v>536</v>
      </c>
      <c r="B848" s="18" t="s">
        <v>573</v>
      </c>
      <c r="C848" s="18" t="s">
        <v>574</v>
      </c>
      <c r="D848" s="18" t="s">
        <v>575</v>
      </c>
      <c r="E848" s="18" t="s">
        <v>576</v>
      </c>
      <c r="F848" s="18">
        <v>1991</v>
      </c>
      <c r="G848" s="19">
        <v>6.0570066934403997</v>
      </c>
      <c r="H848" s="19">
        <v>75.365853658536594</v>
      </c>
    </row>
    <row r="849" spans="1:8" x14ac:dyDescent="0.2">
      <c r="A849" s="18" t="s">
        <v>536</v>
      </c>
      <c r="B849" s="18" t="s">
        <v>573</v>
      </c>
      <c r="C849" s="18" t="s">
        <v>574</v>
      </c>
      <c r="D849" s="18" t="s">
        <v>575</v>
      </c>
      <c r="E849" s="18" t="s">
        <v>576</v>
      </c>
      <c r="F849" s="18">
        <v>1992</v>
      </c>
      <c r="G849" s="19">
        <v>6.0891737948735001</v>
      </c>
      <c r="H849" s="19">
        <v>75.642195121951232</v>
      </c>
    </row>
    <row r="850" spans="1:8" x14ac:dyDescent="0.2">
      <c r="A850" s="18" t="s">
        <v>536</v>
      </c>
      <c r="B850" s="18" t="s">
        <v>573</v>
      </c>
      <c r="C850" s="18" t="s">
        <v>574</v>
      </c>
      <c r="D850" s="18" t="s">
        <v>575</v>
      </c>
      <c r="E850" s="18" t="s">
        <v>576</v>
      </c>
      <c r="F850" s="18">
        <v>1993</v>
      </c>
      <c r="G850" s="19">
        <v>6.0941746285244003</v>
      </c>
      <c r="H850" s="19">
        <v>75.419512195121968</v>
      </c>
    </row>
    <row r="851" spans="1:8" x14ac:dyDescent="0.2">
      <c r="A851" s="18" t="s">
        <v>536</v>
      </c>
      <c r="B851" s="18" t="s">
        <v>573</v>
      </c>
      <c r="C851" s="18" t="s">
        <v>574</v>
      </c>
      <c r="D851" s="18" t="s">
        <v>575</v>
      </c>
      <c r="E851" s="18" t="s">
        <v>576</v>
      </c>
      <c r="F851" s="18">
        <v>1994</v>
      </c>
      <c r="G851" s="19">
        <v>6.0394062933955004</v>
      </c>
      <c r="H851" s="19">
        <v>75.574390243902457</v>
      </c>
    </row>
    <row r="852" spans="1:8" x14ac:dyDescent="0.2">
      <c r="A852" s="18" t="s">
        <v>536</v>
      </c>
      <c r="B852" s="18" t="s">
        <v>573</v>
      </c>
      <c r="C852" s="18" t="s">
        <v>574</v>
      </c>
      <c r="D852" s="18" t="s">
        <v>575</v>
      </c>
      <c r="E852" s="18" t="s">
        <v>576</v>
      </c>
      <c r="F852" s="18">
        <v>1995</v>
      </c>
      <c r="G852" s="19">
        <v>6.0243290749059</v>
      </c>
      <c r="H852" s="19">
        <v>75.621951219512198</v>
      </c>
    </row>
    <row r="853" spans="1:8" x14ac:dyDescent="0.2">
      <c r="A853" s="18" t="s">
        <v>536</v>
      </c>
      <c r="B853" s="18" t="s">
        <v>573</v>
      </c>
      <c r="C853" s="18" t="s">
        <v>574</v>
      </c>
      <c r="D853" s="18" t="s">
        <v>575</v>
      </c>
      <c r="E853" s="18" t="s">
        <v>576</v>
      </c>
      <c r="F853" s="18">
        <v>1996</v>
      </c>
      <c r="G853" s="19">
        <v>5.9378534879210996</v>
      </c>
      <c r="H853" s="19">
        <v>75.996585365853662</v>
      </c>
    </row>
    <row r="854" spans="1:8" x14ac:dyDescent="0.2">
      <c r="A854" s="18" t="s">
        <v>536</v>
      </c>
      <c r="B854" s="18" t="s">
        <v>573</v>
      </c>
      <c r="C854" s="18" t="s">
        <v>574</v>
      </c>
      <c r="D854" s="18" t="s">
        <v>575</v>
      </c>
      <c r="E854" s="18" t="s">
        <v>576</v>
      </c>
      <c r="F854" s="18">
        <v>1997</v>
      </c>
      <c r="G854" s="19">
        <v>5.9090267614228003</v>
      </c>
      <c r="H854" s="19">
        <v>76.429268292682934</v>
      </c>
    </row>
    <row r="855" spans="1:8" x14ac:dyDescent="0.2">
      <c r="A855" s="18" t="s">
        <v>536</v>
      </c>
      <c r="B855" s="18" t="s">
        <v>573</v>
      </c>
      <c r="C855" s="18" t="s">
        <v>574</v>
      </c>
      <c r="D855" s="18" t="s">
        <v>575</v>
      </c>
      <c r="E855" s="18" t="s">
        <v>576</v>
      </c>
      <c r="F855" s="18">
        <v>1998</v>
      </c>
      <c r="G855" s="19">
        <v>5.802516203123</v>
      </c>
      <c r="H855" s="19">
        <v>76.580487804878061</v>
      </c>
    </row>
    <row r="856" spans="1:8" x14ac:dyDescent="0.2">
      <c r="A856" s="18" t="s">
        <v>536</v>
      </c>
      <c r="B856" s="18" t="s">
        <v>573</v>
      </c>
      <c r="C856" s="18" t="s">
        <v>574</v>
      </c>
      <c r="D856" s="18" t="s">
        <v>575</v>
      </c>
      <c r="E856" s="18" t="s">
        <v>576</v>
      </c>
      <c r="F856" s="18">
        <v>1999</v>
      </c>
      <c r="G856" s="19">
        <v>5.6632145081420999</v>
      </c>
      <c r="H856" s="19">
        <v>76.582926829268303</v>
      </c>
    </row>
    <row r="857" spans="1:8" x14ac:dyDescent="0.2">
      <c r="A857" s="18" t="s">
        <v>536</v>
      </c>
      <c r="B857" s="18" t="s">
        <v>573</v>
      </c>
      <c r="C857" s="18" t="s">
        <v>574</v>
      </c>
      <c r="D857" s="18" t="s">
        <v>575</v>
      </c>
      <c r="E857" s="18" t="s">
        <v>576</v>
      </c>
      <c r="F857" s="18">
        <v>2000</v>
      </c>
      <c r="G857" s="19">
        <v>5.6323333925416996</v>
      </c>
      <c r="H857" s="19">
        <v>76.636585365853662</v>
      </c>
    </row>
    <row r="858" spans="1:8" x14ac:dyDescent="0.2">
      <c r="A858" s="18" t="s">
        <v>536</v>
      </c>
      <c r="B858" s="18" t="s">
        <v>573</v>
      </c>
      <c r="C858" s="18" t="s">
        <v>574</v>
      </c>
      <c r="D858" s="18" t="s">
        <v>575</v>
      </c>
      <c r="E858" s="18" t="s">
        <v>576</v>
      </c>
      <c r="F858" s="18">
        <v>2001</v>
      </c>
      <c r="G858" s="19">
        <v>5.7041028136680003</v>
      </c>
      <c r="H858" s="19">
        <v>76.736585365853671</v>
      </c>
    </row>
    <row r="859" spans="1:8" x14ac:dyDescent="0.2">
      <c r="A859" s="18" t="s">
        <v>536</v>
      </c>
      <c r="B859" s="18" t="s">
        <v>573</v>
      </c>
      <c r="C859" s="18" t="s">
        <v>574</v>
      </c>
      <c r="D859" s="18" t="s">
        <v>575</v>
      </c>
      <c r="E859" s="18" t="s">
        <v>576</v>
      </c>
      <c r="F859" s="18">
        <v>2002</v>
      </c>
      <c r="G859" s="19">
        <v>5.8336630621656003</v>
      </c>
      <c r="H859" s="19">
        <v>76.836585365853665</v>
      </c>
    </row>
    <row r="860" spans="1:8" x14ac:dyDescent="0.2">
      <c r="A860" s="18" t="s">
        <v>536</v>
      </c>
      <c r="B860" s="18" t="s">
        <v>573</v>
      </c>
      <c r="C860" s="18" t="s">
        <v>574</v>
      </c>
      <c r="D860" s="18" t="s">
        <v>575</v>
      </c>
      <c r="E860" s="18" t="s">
        <v>576</v>
      </c>
      <c r="F860" s="18">
        <v>2003</v>
      </c>
      <c r="G860" s="19">
        <v>5.8370911839144997</v>
      </c>
      <c r="H860" s="19">
        <v>76.987804878048777</v>
      </c>
    </row>
    <row r="861" spans="1:8" x14ac:dyDescent="0.2">
      <c r="A861" s="18" t="s">
        <v>536</v>
      </c>
      <c r="B861" s="18" t="s">
        <v>573</v>
      </c>
      <c r="C861" s="18" t="s">
        <v>574</v>
      </c>
      <c r="D861" s="18" t="s">
        <v>575</v>
      </c>
      <c r="E861" s="18" t="s">
        <v>576</v>
      </c>
      <c r="F861" s="18">
        <v>2004</v>
      </c>
      <c r="G861" s="19">
        <v>5.7730359430074998</v>
      </c>
      <c r="H861" s="19">
        <v>77.339024390243921</v>
      </c>
    </row>
    <row r="862" spans="1:8" x14ac:dyDescent="0.2">
      <c r="A862" s="18" t="s">
        <v>536</v>
      </c>
      <c r="B862" s="18" t="s">
        <v>573</v>
      </c>
      <c r="C862" s="18" t="s">
        <v>574</v>
      </c>
      <c r="D862" s="18" t="s">
        <v>575</v>
      </c>
      <c r="E862" s="18" t="s">
        <v>576</v>
      </c>
      <c r="F862" s="18">
        <v>2005</v>
      </c>
      <c r="G862" s="19">
        <v>5.7154461088529001</v>
      </c>
      <c r="H862" s="19">
        <v>77.339024390243921</v>
      </c>
    </row>
    <row r="863" spans="1:8" x14ac:dyDescent="0.2">
      <c r="A863" s="18" t="s">
        <v>536</v>
      </c>
      <c r="B863" s="18" t="s">
        <v>573</v>
      </c>
      <c r="C863" s="18" t="s">
        <v>574</v>
      </c>
      <c r="D863" s="18" t="s">
        <v>575</v>
      </c>
      <c r="E863" s="18" t="s">
        <v>576</v>
      </c>
      <c r="F863" s="18">
        <v>2006</v>
      </c>
      <c r="G863" s="19">
        <v>5.6962401795530004</v>
      </c>
      <c r="H863" s="19">
        <v>77.587804878048786</v>
      </c>
    </row>
    <row r="864" spans="1:8" x14ac:dyDescent="0.2">
      <c r="A864" s="18" t="s">
        <v>536</v>
      </c>
      <c r="B864" s="18" t="s">
        <v>573</v>
      </c>
      <c r="C864" s="18" t="s">
        <v>574</v>
      </c>
      <c r="D864" s="18" t="s">
        <v>575</v>
      </c>
      <c r="E864" s="18" t="s">
        <v>576</v>
      </c>
      <c r="F864" s="18">
        <v>2007</v>
      </c>
      <c r="G864" s="19">
        <v>5.7714072685640998</v>
      </c>
      <c r="H864" s="19">
        <v>77.839024390243921</v>
      </c>
    </row>
    <row r="865" spans="1:8" x14ac:dyDescent="0.2">
      <c r="A865" s="18" t="s">
        <v>536</v>
      </c>
      <c r="B865" s="18" t="s">
        <v>573</v>
      </c>
      <c r="C865" s="18" t="s">
        <v>574</v>
      </c>
      <c r="D865" s="18" t="s">
        <v>575</v>
      </c>
      <c r="E865" s="18" t="s">
        <v>576</v>
      </c>
      <c r="F865" s="18">
        <v>2008</v>
      </c>
      <c r="G865" s="19">
        <v>5.9458327933261996</v>
      </c>
      <c r="H865" s="19">
        <v>77.939024390243915</v>
      </c>
    </row>
    <row r="866" spans="1:8" x14ac:dyDescent="0.2">
      <c r="A866" s="18" t="s">
        <v>536</v>
      </c>
      <c r="B866" s="18" t="s">
        <v>573</v>
      </c>
      <c r="C866" s="18" t="s">
        <v>574</v>
      </c>
      <c r="D866" s="18" t="s">
        <v>575</v>
      </c>
      <c r="E866" s="18" t="s">
        <v>576</v>
      </c>
      <c r="F866" s="18">
        <v>2009</v>
      </c>
      <c r="G866" s="19">
        <v>6.5245082485252004</v>
      </c>
      <c r="H866" s="19">
        <v>78.090243902439028</v>
      </c>
    </row>
    <row r="867" spans="1:8" x14ac:dyDescent="0.2">
      <c r="A867" s="18" t="s">
        <v>536</v>
      </c>
      <c r="B867" s="18" t="s">
        <v>573</v>
      </c>
      <c r="C867" s="18" t="s">
        <v>574</v>
      </c>
      <c r="D867" s="18" t="s">
        <v>575</v>
      </c>
      <c r="E867" s="18" t="s">
        <v>576</v>
      </c>
      <c r="F867" s="18">
        <v>2010</v>
      </c>
      <c r="G867" s="19">
        <v>6.6274238423552001</v>
      </c>
      <c r="H867" s="19">
        <v>78.541463414634151</v>
      </c>
    </row>
    <row r="868" spans="1:8" x14ac:dyDescent="0.2">
      <c r="A868" s="18" t="s">
        <v>536</v>
      </c>
      <c r="B868" s="18" t="s">
        <v>573</v>
      </c>
      <c r="C868" s="18" t="s">
        <v>574</v>
      </c>
      <c r="D868" s="18" t="s">
        <v>575</v>
      </c>
      <c r="E868" s="18" t="s">
        <v>576</v>
      </c>
      <c r="F868" s="18">
        <v>2011</v>
      </c>
      <c r="G868" s="19">
        <v>6.7169041824439999</v>
      </c>
      <c r="H868" s="19">
        <v>78.641463414634146</v>
      </c>
    </row>
    <row r="869" spans="1:8" x14ac:dyDescent="0.2">
      <c r="A869" s="18" t="s">
        <v>160</v>
      </c>
      <c r="B869" s="18" t="s">
        <v>573</v>
      </c>
      <c r="C869" s="18" t="s">
        <v>574</v>
      </c>
      <c r="D869" s="18" t="s">
        <v>575</v>
      </c>
      <c r="E869" s="18" t="s">
        <v>576</v>
      </c>
      <c r="F869" s="18">
        <v>1987</v>
      </c>
      <c r="G869" s="19">
        <v>9.5754345017292994</v>
      </c>
      <c r="H869" s="19">
        <v>67.93134146341464</v>
      </c>
    </row>
    <row r="870" spans="1:8" x14ac:dyDescent="0.2">
      <c r="A870" s="18" t="s">
        <v>160</v>
      </c>
      <c r="B870" s="18" t="s">
        <v>573</v>
      </c>
      <c r="C870" s="18" t="s">
        <v>574</v>
      </c>
      <c r="D870" s="18" t="s">
        <v>575</v>
      </c>
      <c r="E870" s="18" t="s">
        <v>576</v>
      </c>
      <c r="F870" s="18">
        <v>1988</v>
      </c>
      <c r="G870" s="19">
        <v>8.4451904055165006</v>
      </c>
      <c r="H870" s="19">
        <v>68.428073170731722</v>
      </c>
    </row>
    <row r="871" spans="1:8" x14ac:dyDescent="0.2">
      <c r="A871" s="18" t="s">
        <v>160</v>
      </c>
      <c r="B871" s="18" t="s">
        <v>573</v>
      </c>
      <c r="C871" s="18" t="s">
        <v>574</v>
      </c>
      <c r="D871" s="18" t="s">
        <v>575</v>
      </c>
      <c r="E871" s="18" t="s">
        <v>576</v>
      </c>
      <c r="F871" s="18">
        <v>1989</v>
      </c>
      <c r="G871" s="19">
        <v>8.0495028958397992</v>
      </c>
      <c r="H871" s="19">
        <v>68.919853658536596</v>
      </c>
    </row>
    <row r="872" spans="1:8" x14ac:dyDescent="0.2">
      <c r="A872" s="18" t="s">
        <v>160</v>
      </c>
      <c r="B872" s="18" t="s">
        <v>573</v>
      </c>
      <c r="C872" s="18" t="s">
        <v>574</v>
      </c>
      <c r="D872" s="18" t="s">
        <v>575</v>
      </c>
      <c r="E872" s="18" t="s">
        <v>576</v>
      </c>
      <c r="F872" s="18">
        <v>1991</v>
      </c>
      <c r="G872" s="19">
        <v>7.9306675741949997</v>
      </c>
      <c r="H872" s="19">
        <v>69.407658536585387</v>
      </c>
    </row>
    <row r="873" spans="1:8" x14ac:dyDescent="0.2">
      <c r="A873" s="18" t="s">
        <v>160</v>
      </c>
      <c r="B873" s="18" t="s">
        <v>573</v>
      </c>
      <c r="C873" s="18" t="s">
        <v>574</v>
      </c>
      <c r="D873" s="18" t="s">
        <v>575</v>
      </c>
      <c r="E873" s="18" t="s">
        <v>576</v>
      </c>
      <c r="F873" s="18">
        <v>1992</v>
      </c>
      <c r="G873" s="19">
        <v>7.5173737945366002</v>
      </c>
      <c r="H873" s="19">
        <v>69.891000000000005</v>
      </c>
    </row>
    <row r="874" spans="1:8" x14ac:dyDescent="0.2">
      <c r="A874" s="18" t="s">
        <v>160</v>
      </c>
      <c r="B874" s="18" t="s">
        <v>573</v>
      </c>
      <c r="C874" s="18" t="s">
        <v>574</v>
      </c>
      <c r="D874" s="18" t="s">
        <v>575</v>
      </c>
      <c r="E874" s="18" t="s">
        <v>576</v>
      </c>
      <c r="F874" s="18">
        <v>1993</v>
      </c>
      <c r="G874" s="19">
        <v>7.5713138960502997</v>
      </c>
      <c r="H874" s="19">
        <v>70.369390243902444</v>
      </c>
    </row>
    <row r="875" spans="1:8" x14ac:dyDescent="0.2">
      <c r="A875" s="18" t="s">
        <v>160</v>
      </c>
      <c r="B875" s="18" t="s">
        <v>573</v>
      </c>
      <c r="C875" s="18" t="s">
        <v>574</v>
      </c>
      <c r="D875" s="18" t="s">
        <v>575</v>
      </c>
      <c r="E875" s="18" t="s">
        <v>576</v>
      </c>
      <c r="F875" s="18">
        <v>1994</v>
      </c>
      <c r="G875" s="19">
        <v>7.3271982804525004</v>
      </c>
      <c r="H875" s="19">
        <v>70.842804878048796</v>
      </c>
    </row>
    <row r="876" spans="1:8" x14ac:dyDescent="0.2">
      <c r="A876" s="18" t="s">
        <v>160</v>
      </c>
      <c r="B876" s="18" t="s">
        <v>573</v>
      </c>
      <c r="C876" s="18" t="s">
        <v>574</v>
      </c>
      <c r="D876" s="18" t="s">
        <v>575</v>
      </c>
      <c r="E876" s="18" t="s">
        <v>576</v>
      </c>
      <c r="F876" s="18">
        <v>1995</v>
      </c>
      <c r="G876" s="19">
        <v>6.7103916107229002</v>
      </c>
      <c r="H876" s="19">
        <v>71.310756097560983</v>
      </c>
    </row>
    <row r="877" spans="1:8" x14ac:dyDescent="0.2">
      <c r="A877" s="18" t="s">
        <v>160</v>
      </c>
      <c r="B877" s="18" t="s">
        <v>573</v>
      </c>
      <c r="C877" s="18" t="s">
        <v>574</v>
      </c>
      <c r="D877" s="18" t="s">
        <v>575</v>
      </c>
      <c r="E877" s="18" t="s">
        <v>576</v>
      </c>
      <c r="F877" s="18">
        <v>1996</v>
      </c>
      <c r="G877" s="19">
        <v>7.2348443030323999</v>
      </c>
      <c r="H877" s="19">
        <v>71.773243902439035</v>
      </c>
    </row>
    <row r="878" spans="1:8" x14ac:dyDescent="0.2">
      <c r="A878" s="18" t="s">
        <v>160</v>
      </c>
      <c r="B878" s="18" t="s">
        <v>573</v>
      </c>
      <c r="C878" s="18" t="s">
        <v>574</v>
      </c>
      <c r="D878" s="18" t="s">
        <v>575</v>
      </c>
      <c r="E878" s="18" t="s">
        <v>576</v>
      </c>
      <c r="F878" s="18">
        <v>1997</v>
      </c>
      <c r="G878" s="19">
        <v>6.9393192981676997</v>
      </c>
      <c r="H878" s="19">
        <v>72.229243902439038</v>
      </c>
    </row>
    <row r="879" spans="1:8" x14ac:dyDescent="0.2">
      <c r="A879" s="18" t="s">
        <v>160</v>
      </c>
      <c r="B879" s="18" t="s">
        <v>573</v>
      </c>
      <c r="C879" s="18" t="s">
        <v>574</v>
      </c>
      <c r="D879" s="18" t="s">
        <v>575</v>
      </c>
      <c r="E879" s="18" t="s">
        <v>576</v>
      </c>
      <c r="F879" s="18">
        <v>1998</v>
      </c>
      <c r="G879" s="19">
        <v>6.9614975548483002</v>
      </c>
      <c r="H879" s="19">
        <v>72.6787804878049</v>
      </c>
    </row>
    <row r="880" spans="1:8" x14ac:dyDescent="0.2">
      <c r="A880" s="18" t="s">
        <v>160</v>
      </c>
      <c r="B880" s="18" t="s">
        <v>573</v>
      </c>
      <c r="C880" s="18" t="s">
        <v>574</v>
      </c>
      <c r="D880" s="18" t="s">
        <v>575</v>
      </c>
      <c r="E880" s="18" t="s">
        <v>576</v>
      </c>
      <c r="F880" s="18">
        <v>1999</v>
      </c>
      <c r="G880" s="19">
        <v>7.3510378859700003</v>
      </c>
      <c r="H880" s="19">
        <v>73.121341463414637</v>
      </c>
    </row>
    <row r="881" spans="1:8" x14ac:dyDescent="0.2">
      <c r="A881" s="18" t="s">
        <v>160</v>
      </c>
      <c r="B881" s="18" t="s">
        <v>573</v>
      </c>
      <c r="C881" s="18" t="s">
        <v>574</v>
      </c>
      <c r="D881" s="18" t="s">
        <v>575</v>
      </c>
      <c r="E881" s="18" t="s">
        <v>576</v>
      </c>
      <c r="F881" s="18">
        <v>2000</v>
      </c>
      <c r="G881" s="19">
        <v>7.2822081360709996</v>
      </c>
      <c r="H881" s="19">
        <v>73.558439024390253</v>
      </c>
    </row>
    <row r="882" spans="1:8" x14ac:dyDescent="0.2">
      <c r="A882" s="18" t="s">
        <v>160</v>
      </c>
      <c r="B882" s="18" t="s">
        <v>573</v>
      </c>
      <c r="C882" s="18" t="s">
        <v>574</v>
      </c>
      <c r="D882" s="18" t="s">
        <v>575</v>
      </c>
      <c r="E882" s="18" t="s">
        <v>576</v>
      </c>
      <c r="F882" s="18">
        <v>2001</v>
      </c>
      <c r="G882" s="19">
        <v>7.2487937599504999</v>
      </c>
      <c r="H882" s="19">
        <v>73.988560975609772</v>
      </c>
    </row>
    <row r="883" spans="1:8" x14ac:dyDescent="0.2">
      <c r="A883" s="18" t="s">
        <v>160</v>
      </c>
      <c r="B883" s="18" t="s">
        <v>573</v>
      </c>
      <c r="C883" s="18" t="s">
        <v>574</v>
      </c>
      <c r="D883" s="18" t="s">
        <v>575</v>
      </c>
      <c r="E883" s="18" t="s">
        <v>576</v>
      </c>
      <c r="F883" s="18">
        <v>2002</v>
      </c>
      <c r="G883" s="19">
        <v>7.1054692649754001</v>
      </c>
      <c r="H883" s="19">
        <v>74.412707317073171</v>
      </c>
    </row>
    <row r="884" spans="1:8" x14ac:dyDescent="0.2">
      <c r="A884" s="18" t="s">
        <v>160</v>
      </c>
      <c r="B884" s="18" t="s">
        <v>573</v>
      </c>
      <c r="C884" s="18" t="s">
        <v>574</v>
      </c>
      <c r="D884" s="18" t="s">
        <v>575</v>
      </c>
      <c r="E884" s="18" t="s">
        <v>576</v>
      </c>
      <c r="F884" s="18">
        <v>2003</v>
      </c>
      <c r="G884" s="19">
        <v>4.3086195474151001</v>
      </c>
      <c r="H884" s="19">
        <v>74.830390243902443</v>
      </c>
    </row>
    <row r="885" spans="1:8" x14ac:dyDescent="0.2">
      <c r="A885" s="17" t="s">
        <v>160</v>
      </c>
      <c r="B885" s="17" t="s">
        <v>573</v>
      </c>
      <c r="C885" s="17" t="s">
        <v>574</v>
      </c>
      <c r="D885" s="17" t="s">
        <v>575</v>
      </c>
      <c r="E885" s="17" t="s">
        <v>576</v>
      </c>
      <c r="F885" s="17">
        <v>2004</v>
      </c>
      <c r="G885" s="22">
        <v>3.8396440041678002</v>
      </c>
      <c r="H885" s="22">
        <v>75.24160975609756</v>
      </c>
    </row>
    <row r="886" spans="1:8" x14ac:dyDescent="0.2">
      <c r="A886" s="18" t="s">
        <v>160</v>
      </c>
      <c r="B886" s="18" t="s">
        <v>573</v>
      </c>
      <c r="C886" s="18" t="s">
        <v>574</v>
      </c>
      <c r="D886" s="18" t="s">
        <v>575</v>
      </c>
      <c r="E886" s="18" t="s">
        <v>576</v>
      </c>
      <c r="F886" s="18">
        <v>2005</v>
      </c>
      <c r="G886" s="19">
        <v>3.6872240877593998</v>
      </c>
      <c r="H886" s="19">
        <v>75.646365853658551</v>
      </c>
    </row>
    <row r="887" spans="1:8" x14ac:dyDescent="0.2">
      <c r="A887" s="18" t="s">
        <v>160</v>
      </c>
      <c r="B887" s="18" t="s">
        <v>573</v>
      </c>
      <c r="C887" s="18" t="s">
        <v>574</v>
      </c>
      <c r="D887" s="18" t="s">
        <v>575</v>
      </c>
      <c r="E887" s="18" t="s">
        <v>576</v>
      </c>
      <c r="F887" s="18">
        <v>2006</v>
      </c>
      <c r="G887" s="19">
        <v>3.2503724225955999</v>
      </c>
      <c r="H887" s="19">
        <v>76.044658536585374</v>
      </c>
    </row>
    <row r="888" spans="1:8" x14ac:dyDescent="0.2">
      <c r="A888" s="18" t="s">
        <v>160</v>
      </c>
      <c r="B888" s="18" t="s">
        <v>573</v>
      </c>
      <c r="C888" s="18" t="s">
        <v>574</v>
      </c>
      <c r="D888" s="18" t="s">
        <v>575</v>
      </c>
      <c r="E888" s="18" t="s">
        <v>576</v>
      </c>
      <c r="F888" s="18">
        <v>2007</v>
      </c>
      <c r="G888" s="19">
        <v>3.0997059539380998</v>
      </c>
      <c r="H888" s="19">
        <v>76.435975609756099</v>
      </c>
    </row>
    <row r="889" spans="1:8" x14ac:dyDescent="0.2">
      <c r="A889" s="18" t="s">
        <v>160</v>
      </c>
      <c r="B889" s="18" t="s">
        <v>573</v>
      </c>
      <c r="C889" s="18" t="s">
        <v>574</v>
      </c>
      <c r="D889" s="18" t="s">
        <v>575</v>
      </c>
      <c r="E889" s="18" t="s">
        <v>576</v>
      </c>
      <c r="F889" s="18">
        <v>2008</v>
      </c>
      <c r="G889" s="19">
        <v>3.3077617519257001</v>
      </c>
      <c r="H889" s="19">
        <v>76.820829268292684</v>
      </c>
    </row>
    <row r="890" spans="1:8" x14ac:dyDescent="0.2">
      <c r="A890" s="18" t="s">
        <v>160</v>
      </c>
      <c r="B890" s="18" t="s">
        <v>573</v>
      </c>
      <c r="C890" s="18" t="s">
        <v>574</v>
      </c>
      <c r="D890" s="18" t="s">
        <v>575</v>
      </c>
      <c r="E890" s="18" t="s">
        <v>576</v>
      </c>
      <c r="F890" s="18">
        <v>2009</v>
      </c>
      <c r="G890" s="19">
        <v>3.5500544201661999</v>
      </c>
      <c r="H890" s="19">
        <v>77.198707317073172</v>
      </c>
    </row>
    <row r="891" spans="1:8" x14ac:dyDescent="0.2">
      <c r="A891" s="18" t="s">
        <v>160</v>
      </c>
      <c r="B891" s="18" t="s">
        <v>573</v>
      </c>
      <c r="C891" s="18" t="s">
        <v>574</v>
      </c>
      <c r="D891" s="18" t="s">
        <v>575</v>
      </c>
      <c r="E891" s="18" t="s">
        <v>576</v>
      </c>
      <c r="F891" s="18">
        <v>2010</v>
      </c>
      <c r="G891" s="19">
        <v>3.3984531605216999</v>
      </c>
      <c r="H891" s="19">
        <v>77.569585365853669</v>
      </c>
    </row>
    <row r="892" spans="1:8" x14ac:dyDescent="0.2">
      <c r="A892" s="18" t="s">
        <v>160</v>
      </c>
      <c r="B892" s="18" t="s">
        <v>573</v>
      </c>
      <c r="C892" s="18" t="s">
        <v>574</v>
      </c>
      <c r="D892" s="18" t="s">
        <v>575</v>
      </c>
      <c r="E892" s="18" t="s">
        <v>576</v>
      </c>
      <c r="F892" s="18">
        <v>2011</v>
      </c>
      <c r="G892" s="19">
        <v>3.2302371027257002</v>
      </c>
      <c r="H892" s="19">
        <v>77.932975609756099</v>
      </c>
    </row>
    <row r="893" spans="1:8" x14ac:dyDescent="0.2">
      <c r="A893" s="20" t="s">
        <v>216</v>
      </c>
      <c r="B893" s="20" t="s">
        <v>573</v>
      </c>
      <c r="C893" s="20" t="s">
        <v>574</v>
      </c>
      <c r="D893" s="20" t="s">
        <v>575</v>
      </c>
      <c r="E893" s="20" t="s">
        <v>576</v>
      </c>
      <c r="F893" s="20">
        <v>1999</v>
      </c>
      <c r="G893" s="21">
        <v>6.6651398050313997</v>
      </c>
      <c r="H893" s="21">
        <v>78.28939024390246</v>
      </c>
    </row>
    <row r="894" spans="1:8" x14ac:dyDescent="0.2">
      <c r="A894" s="18" t="s">
        <v>216</v>
      </c>
      <c r="B894" s="18" t="s">
        <v>573</v>
      </c>
      <c r="C894" s="18" t="s">
        <v>574</v>
      </c>
      <c r="D894" s="18" t="s">
        <v>575</v>
      </c>
      <c r="E894" s="18" t="s">
        <v>576</v>
      </c>
      <c r="F894" s="18">
        <v>2000</v>
      </c>
      <c r="G894" s="19">
        <v>6.0219149605871003</v>
      </c>
      <c r="H894" s="19">
        <v>78.638292682926846</v>
      </c>
    </row>
    <row r="895" spans="1:8" x14ac:dyDescent="0.2">
      <c r="A895" s="18" t="s">
        <v>216</v>
      </c>
      <c r="B895" s="18" t="s">
        <v>573</v>
      </c>
      <c r="C895" s="18" t="s">
        <v>574</v>
      </c>
      <c r="D895" s="18" t="s">
        <v>575</v>
      </c>
      <c r="E895" s="18" t="s">
        <v>576</v>
      </c>
      <c r="F895" s="18">
        <v>2001</v>
      </c>
      <c r="G895" s="19">
        <v>5.5031875287170999</v>
      </c>
      <c r="H895" s="19">
        <v>78.979170731707327</v>
      </c>
    </row>
    <row r="896" spans="1:8" x14ac:dyDescent="0.2">
      <c r="A896" s="18" t="s">
        <v>216</v>
      </c>
      <c r="B896" s="18" t="s">
        <v>573</v>
      </c>
      <c r="C896" s="18" t="s">
        <v>574</v>
      </c>
      <c r="D896" s="18" t="s">
        <v>575</v>
      </c>
      <c r="E896" s="18" t="s">
        <v>576</v>
      </c>
      <c r="F896" s="18">
        <v>2002</v>
      </c>
      <c r="G896" s="19">
        <v>5.4502747542362</v>
      </c>
      <c r="H896" s="19">
        <v>79.313536585365867</v>
      </c>
    </row>
    <row r="897" spans="1:8" x14ac:dyDescent="0.2">
      <c r="A897" s="18" t="s">
        <v>216</v>
      </c>
      <c r="B897" s="18" t="s">
        <v>573</v>
      </c>
      <c r="C897" s="18" t="s">
        <v>574</v>
      </c>
      <c r="D897" s="18" t="s">
        <v>575</v>
      </c>
      <c r="E897" s="18" t="s">
        <v>576</v>
      </c>
      <c r="F897" s="18">
        <v>2003</v>
      </c>
      <c r="G897" s="19">
        <v>5.4199508018096001</v>
      </c>
      <c r="H897" s="19">
        <v>79.640902439024387</v>
      </c>
    </row>
    <row r="898" spans="1:8" x14ac:dyDescent="0.2">
      <c r="A898" s="18" t="s">
        <v>216</v>
      </c>
      <c r="B898" s="18" t="s">
        <v>573</v>
      </c>
      <c r="C898" s="18" t="s">
        <v>574</v>
      </c>
      <c r="D898" s="18" t="s">
        <v>575</v>
      </c>
      <c r="E898" s="18" t="s">
        <v>576</v>
      </c>
      <c r="F898" s="18">
        <v>2004</v>
      </c>
      <c r="G898" s="19">
        <v>5.4793492827587</v>
      </c>
      <c r="H898" s="19">
        <v>79.960804878048776</v>
      </c>
    </row>
    <row r="899" spans="1:8" x14ac:dyDescent="0.2">
      <c r="A899" s="18" t="s">
        <v>216</v>
      </c>
      <c r="B899" s="18" t="s">
        <v>573</v>
      </c>
      <c r="C899" s="18" t="s">
        <v>574</v>
      </c>
      <c r="D899" s="18" t="s">
        <v>575</v>
      </c>
      <c r="E899" s="18" t="s">
        <v>576</v>
      </c>
      <c r="F899" s="18">
        <v>2005</v>
      </c>
      <c r="G899" s="19">
        <v>5.3312812581633002</v>
      </c>
      <c r="H899" s="19">
        <v>80.275804878048788</v>
      </c>
    </row>
    <row r="900" spans="1:8" x14ac:dyDescent="0.2">
      <c r="A900" s="18" t="s">
        <v>216</v>
      </c>
      <c r="B900" s="18" t="s">
        <v>573</v>
      </c>
      <c r="C900" s="18" t="s">
        <v>574</v>
      </c>
      <c r="D900" s="18" t="s">
        <v>575</v>
      </c>
      <c r="E900" s="18" t="s">
        <v>576</v>
      </c>
      <c r="F900" s="18">
        <v>2006</v>
      </c>
      <c r="G900" s="19">
        <v>5.3087315584850003</v>
      </c>
      <c r="H900" s="19">
        <v>80.586975609756109</v>
      </c>
    </row>
    <row r="901" spans="1:8" x14ac:dyDescent="0.2">
      <c r="A901" s="18" t="s">
        <v>216</v>
      </c>
      <c r="B901" s="18" t="s">
        <v>573</v>
      </c>
      <c r="C901" s="18" t="s">
        <v>574</v>
      </c>
      <c r="D901" s="18" t="s">
        <v>575</v>
      </c>
      <c r="E901" s="18" t="s">
        <v>576</v>
      </c>
      <c r="F901" s="18">
        <v>2007</v>
      </c>
      <c r="G901" s="19">
        <v>5.1484177732237999</v>
      </c>
      <c r="H901" s="19">
        <v>72.814634146341476</v>
      </c>
    </row>
    <row r="902" spans="1:8" x14ac:dyDescent="0.2">
      <c r="A902" s="18" t="s">
        <v>216</v>
      </c>
      <c r="B902" s="18" t="s">
        <v>573</v>
      </c>
      <c r="C902" s="18" t="s">
        <v>574</v>
      </c>
      <c r="D902" s="18" t="s">
        <v>575</v>
      </c>
      <c r="E902" s="18" t="s">
        <v>576</v>
      </c>
      <c r="F902" s="18">
        <v>2008</v>
      </c>
      <c r="G902" s="19">
        <v>6.2480818467879997</v>
      </c>
      <c r="H902" s="19">
        <v>73.770731707317083</v>
      </c>
    </row>
    <row r="903" spans="1:8" x14ac:dyDescent="0.2">
      <c r="A903" s="18" t="s">
        <v>216</v>
      </c>
      <c r="B903" s="18" t="s">
        <v>573</v>
      </c>
      <c r="C903" s="18" t="s">
        <v>574</v>
      </c>
      <c r="D903" s="18" t="s">
        <v>575</v>
      </c>
      <c r="E903" s="18" t="s">
        <v>576</v>
      </c>
      <c r="F903" s="18">
        <v>2009</v>
      </c>
      <c r="G903" s="19">
        <v>7.8750300906347999</v>
      </c>
      <c r="H903" s="19">
        <v>74.824390243902442</v>
      </c>
    </row>
    <row r="904" spans="1:8" x14ac:dyDescent="0.2">
      <c r="A904" s="18" t="s">
        <v>216</v>
      </c>
      <c r="B904" s="18" t="s">
        <v>573</v>
      </c>
      <c r="C904" s="18" t="s">
        <v>574</v>
      </c>
      <c r="D904" s="18" t="s">
        <v>575</v>
      </c>
      <c r="E904" s="18" t="s">
        <v>576</v>
      </c>
      <c r="F904" s="18">
        <v>2010</v>
      </c>
      <c r="G904" s="19">
        <v>7.7675573277046999</v>
      </c>
      <c r="H904" s="19">
        <v>75.429268292682934</v>
      </c>
    </row>
    <row r="905" spans="1:8" x14ac:dyDescent="0.2">
      <c r="A905" s="18" t="s">
        <v>216</v>
      </c>
      <c r="B905" s="18" t="s">
        <v>573</v>
      </c>
      <c r="C905" s="18" t="s">
        <v>574</v>
      </c>
      <c r="D905" s="18" t="s">
        <v>575</v>
      </c>
      <c r="E905" s="18" t="s">
        <v>576</v>
      </c>
      <c r="F905" s="18">
        <v>2011</v>
      </c>
      <c r="G905" s="19">
        <v>6.8894648766969002</v>
      </c>
      <c r="H905" s="19">
        <v>76.229268292682931</v>
      </c>
    </row>
    <row r="906" spans="1:8" x14ac:dyDescent="0.2">
      <c r="A906" s="20" t="s">
        <v>291</v>
      </c>
      <c r="B906" s="20" t="s">
        <v>573</v>
      </c>
      <c r="C906" s="20" t="s">
        <v>574</v>
      </c>
      <c r="D906" s="20" t="s">
        <v>575</v>
      </c>
      <c r="E906" s="20" t="s">
        <v>576</v>
      </c>
      <c r="F906" s="20">
        <v>1995</v>
      </c>
      <c r="G906" s="21">
        <v>4.5370861118840997</v>
      </c>
      <c r="H906" s="21">
        <v>77.451219512195138</v>
      </c>
    </row>
    <row r="907" spans="1:8" x14ac:dyDescent="0.2">
      <c r="A907" s="18" t="s">
        <v>291</v>
      </c>
      <c r="B907" s="18" t="s">
        <v>573</v>
      </c>
      <c r="C907" s="18" t="s">
        <v>574</v>
      </c>
      <c r="D907" s="18" t="s">
        <v>575</v>
      </c>
      <c r="E907" s="18" t="s">
        <v>576</v>
      </c>
      <c r="F907" s="18">
        <v>1996</v>
      </c>
      <c r="G907" s="19">
        <v>4.6223104627938003</v>
      </c>
      <c r="H907" s="19">
        <v>78.104878048780506</v>
      </c>
    </row>
    <row r="908" spans="1:8" x14ac:dyDescent="0.2">
      <c r="A908" s="18" t="s">
        <v>291</v>
      </c>
      <c r="B908" s="18" t="s">
        <v>573</v>
      </c>
      <c r="C908" s="18" t="s">
        <v>574</v>
      </c>
      <c r="D908" s="18" t="s">
        <v>575</v>
      </c>
      <c r="E908" s="18" t="s">
        <v>576</v>
      </c>
      <c r="F908" s="18">
        <v>1997</v>
      </c>
      <c r="G908" s="19">
        <v>4.7841600976322001</v>
      </c>
      <c r="H908" s="19">
        <v>78</v>
      </c>
    </row>
    <row r="909" spans="1:8" x14ac:dyDescent="0.2">
      <c r="A909" s="18" t="s">
        <v>291</v>
      </c>
      <c r="B909" s="18" t="s">
        <v>573</v>
      </c>
      <c r="C909" s="18" t="s">
        <v>574</v>
      </c>
      <c r="D909" s="18" t="s">
        <v>575</v>
      </c>
      <c r="E909" s="18" t="s">
        <v>576</v>
      </c>
      <c r="F909" s="18">
        <v>1998</v>
      </c>
      <c r="G909" s="19">
        <v>4.7632373856939996</v>
      </c>
      <c r="H909" s="19">
        <v>78.148780487804871</v>
      </c>
    </row>
    <row r="910" spans="1:8" x14ac:dyDescent="0.2">
      <c r="A910" s="18" t="s">
        <v>291</v>
      </c>
      <c r="B910" s="18" t="s">
        <v>573</v>
      </c>
      <c r="C910" s="18" t="s">
        <v>574</v>
      </c>
      <c r="D910" s="18" t="s">
        <v>575</v>
      </c>
      <c r="E910" s="18" t="s">
        <v>576</v>
      </c>
      <c r="F910" s="18">
        <v>1999</v>
      </c>
      <c r="G910" s="19">
        <v>4.7012875134665997</v>
      </c>
      <c r="H910" s="19">
        <v>78.658536585365866</v>
      </c>
    </row>
    <row r="911" spans="1:8" x14ac:dyDescent="0.2">
      <c r="A911" s="18" t="s">
        <v>291</v>
      </c>
      <c r="B911" s="18" t="s">
        <v>573</v>
      </c>
      <c r="C911" s="18" t="s">
        <v>574</v>
      </c>
      <c r="D911" s="18" t="s">
        <v>575</v>
      </c>
      <c r="E911" s="18" t="s">
        <v>576</v>
      </c>
      <c r="F911" s="18">
        <v>2000</v>
      </c>
      <c r="G911" s="19">
        <v>4.7063477422217002</v>
      </c>
      <c r="H911" s="19">
        <v>78.95365853658538</v>
      </c>
    </row>
    <row r="912" spans="1:8" x14ac:dyDescent="0.2">
      <c r="A912" s="18" t="s">
        <v>291</v>
      </c>
      <c r="B912" s="18" t="s">
        <v>573</v>
      </c>
      <c r="C912" s="18" t="s">
        <v>574</v>
      </c>
      <c r="D912" s="18" t="s">
        <v>575</v>
      </c>
      <c r="E912" s="18" t="s">
        <v>576</v>
      </c>
      <c r="F912" s="18">
        <v>2001</v>
      </c>
      <c r="G912" s="19">
        <v>5.1560399584903003</v>
      </c>
      <c r="H912" s="19">
        <v>79.407317073170745</v>
      </c>
    </row>
    <row r="913" spans="1:8" x14ac:dyDescent="0.2">
      <c r="A913" s="18" t="s">
        <v>291</v>
      </c>
      <c r="B913" s="18" t="s">
        <v>573</v>
      </c>
      <c r="C913" s="18" t="s">
        <v>574</v>
      </c>
      <c r="D913" s="18" t="s">
        <v>575</v>
      </c>
      <c r="E913" s="18" t="s">
        <v>576</v>
      </c>
      <c r="F913" s="18">
        <v>2002</v>
      </c>
      <c r="G913" s="19">
        <v>5.2175787872049</v>
      </c>
      <c r="H913" s="19">
        <v>79.451219512195124</v>
      </c>
    </row>
    <row r="914" spans="1:8" x14ac:dyDescent="0.2">
      <c r="A914" s="18" t="s">
        <v>291</v>
      </c>
      <c r="B914" s="18" t="s">
        <v>573</v>
      </c>
      <c r="C914" s="18" t="s">
        <v>574</v>
      </c>
      <c r="D914" s="18" t="s">
        <v>575</v>
      </c>
      <c r="E914" s="18" t="s">
        <v>576</v>
      </c>
      <c r="F914" s="18">
        <v>2003</v>
      </c>
      <c r="G914" s="19">
        <v>5.3275837974489999</v>
      </c>
      <c r="H914" s="19">
        <v>79.648780487804885</v>
      </c>
    </row>
    <row r="915" spans="1:8" x14ac:dyDescent="0.2">
      <c r="A915" s="18" t="s">
        <v>291</v>
      </c>
      <c r="B915" s="18" t="s">
        <v>573</v>
      </c>
      <c r="C915" s="18" t="s">
        <v>574</v>
      </c>
      <c r="D915" s="18" t="s">
        <v>575</v>
      </c>
      <c r="E915" s="18" t="s">
        <v>576</v>
      </c>
      <c r="F915" s="18">
        <v>2004</v>
      </c>
      <c r="G915" s="19">
        <v>5.1629836119438002</v>
      </c>
      <c r="H915" s="19">
        <v>80.146341463414643</v>
      </c>
    </row>
    <row r="916" spans="1:8" x14ac:dyDescent="0.2">
      <c r="A916" s="18" t="s">
        <v>291</v>
      </c>
      <c r="B916" s="18" t="s">
        <v>573</v>
      </c>
      <c r="C916" s="18" t="s">
        <v>574</v>
      </c>
      <c r="D916" s="18" t="s">
        <v>575</v>
      </c>
      <c r="E916" s="18" t="s">
        <v>576</v>
      </c>
      <c r="F916" s="18">
        <v>2005</v>
      </c>
      <c r="G916" s="19">
        <v>4.9147798244983001</v>
      </c>
      <c r="H916" s="19">
        <v>80.151219512195127</v>
      </c>
    </row>
    <row r="917" spans="1:8" x14ac:dyDescent="0.2">
      <c r="A917" s="18" t="s">
        <v>291</v>
      </c>
      <c r="B917" s="18" t="s">
        <v>573</v>
      </c>
      <c r="C917" s="18" t="s">
        <v>574</v>
      </c>
      <c r="D917" s="18" t="s">
        <v>575</v>
      </c>
      <c r="E917" s="18" t="s">
        <v>576</v>
      </c>
      <c r="F917" s="18">
        <v>2006</v>
      </c>
      <c r="G917" s="19">
        <v>4.8402376305679002</v>
      </c>
      <c r="H917" s="19">
        <v>80.553658536585374</v>
      </c>
    </row>
    <row r="918" spans="1:8" x14ac:dyDescent="0.2">
      <c r="A918" s="18" t="s">
        <v>291</v>
      </c>
      <c r="B918" s="18" t="s">
        <v>573</v>
      </c>
      <c r="C918" s="18" t="s">
        <v>574</v>
      </c>
      <c r="D918" s="18" t="s">
        <v>575</v>
      </c>
      <c r="E918" s="18" t="s">
        <v>576</v>
      </c>
      <c r="F918" s="18">
        <v>2007</v>
      </c>
      <c r="G918" s="19">
        <v>4.7674505131478</v>
      </c>
      <c r="H918" s="19">
        <v>80.504878048780512</v>
      </c>
    </row>
    <row r="919" spans="1:8" x14ac:dyDescent="0.2">
      <c r="A919" s="18" t="s">
        <v>291</v>
      </c>
      <c r="B919" s="18" t="s">
        <v>573</v>
      </c>
      <c r="C919" s="18" t="s">
        <v>574</v>
      </c>
      <c r="D919" s="18" t="s">
        <v>575</v>
      </c>
      <c r="E919" s="18" t="s">
        <v>576</v>
      </c>
      <c r="F919" s="18">
        <v>2008</v>
      </c>
      <c r="G919" s="19">
        <v>4.5584034858141003</v>
      </c>
      <c r="H919" s="19">
        <v>80.951219512195124</v>
      </c>
    </row>
    <row r="920" spans="1:8" x14ac:dyDescent="0.2">
      <c r="A920" s="18" t="s">
        <v>291</v>
      </c>
      <c r="B920" s="18" t="s">
        <v>573</v>
      </c>
      <c r="C920" s="18" t="s">
        <v>574</v>
      </c>
      <c r="D920" s="18" t="s">
        <v>575</v>
      </c>
      <c r="E920" s="18" t="s">
        <v>576</v>
      </c>
      <c r="F920" s="18">
        <v>2009</v>
      </c>
      <c r="G920" s="19">
        <v>4.7895620157297998</v>
      </c>
      <c r="H920" s="19">
        <v>81.404878048780489</v>
      </c>
    </row>
    <row r="921" spans="1:8" x14ac:dyDescent="0.2">
      <c r="A921" s="18" t="s">
        <v>291</v>
      </c>
      <c r="B921" s="18" t="s">
        <v>573</v>
      </c>
      <c r="C921" s="18" t="s">
        <v>574</v>
      </c>
      <c r="D921" s="18" t="s">
        <v>575</v>
      </c>
      <c r="E921" s="18" t="s">
        <v>576</v>
      </c>
      <c r="F921" s="18">
        <v>2010</v>
      </c>
      <c r="G921" s="19">
        <v>4.7355932911806997</v>
      </c>
      <c r="H921" s="19">
        <v>81.60243902439025</v>
      </c>
    </row>
    <row r="922" spans="1:8" x14ac:dyDescent="0.2">
      <c r="A922" s="18" t="s">
        <v>291</v>
      </c>
      <c r="B922" s="18" t="s">
        <v>573</v>
      </c>
      <c r="C922" s="18" t="s">
        <v>574</v>
      </c>
      <c r="D922" s="18" t="s">
        <v>575</v>
      </c>
      <c r="E922" s="18" t="s">
        <v>576</v>
      </c>
      <c r="F922" s="18">
        <v>2011</v>
      </c>
      <c r="G922" s="19">
        <v>4.7819062899681999</v>
      </c>
      <c r="H922" s="19">
        <v>81.656097560975624</v>
      </c>
    </row>
    <row r="923" spans="1:8" x14ac:dyDescent="0.2">
      <c r="A923" s="18" t="s">
        <v>490</v>
      </c>
      <c r="B923" s="18" t="s">
        <v>573</v>
      </c>
      <c r="C923" s="18" t="s">
        <v>574</v>
      </c>
      <c r="D923" s="18" t="s">
        <v>575</v>
      </c>
      <c r="E923" s="18" t="s">
        <v>576</v>
      </c>
      <c r="F923" s="18">
        <v>1996</v>
      </c>
      <c r="G923" s="19">
        <v>10.384854751317</v>
      </c>
      <c r="H923" s="19">
        <v>74.458536585365849</v>
      </c>
    </row>
    <row r="924" spans="1:8" x14ac:dyDescent="0.2">
      <c r="A924" s="18" t="s">
        <v>490</v>
      </c>
      <c r="B924" s="18" t="s">
        <v>573</v>
      </c>
      <c r="C924" s="18" t="s">
        <v>574</v>
      </c>
      <c r="D924" s="18" t="s">
        <v>575</v>
      </c>
      <c r="E924" s="18" t="s">
        <v>576</v>
      </c>
      <c r="F924" s="18">
        <v>1997</v>
      </c>
      <c r="G924" s="19">
        <v>10.453327045838</v>
      </c>
      <c r="H924" s="19">
        <v>74.707317073170728</v>
      </c>
    </row>
    <row r="925" spans="1:8" x14ac:dyDescent="0.2">
      <c r="A925" s="18" t="s">
        <v>490</v>
      </c>
      <c r="B925" s="18" t="s">
        <v>573</v>
      </c>
      <c r="C925" s="18" t="s">
        <v>574</v>
      </c>
      <c r="D925" s="18" t="s">
        <v>575</v>
      </c>
      <c r="E925" s="18" t="s">
        <v>576</v>
      </c>
      <c r="F925" s="18">
        <v>1998</v>
      </c>
      <c r="G925" s="19">
        <v>10.554898699341001</v>
      </c>
      <c r="H925" s="19">
        <v>74.807317073170751</v>
      </c>
    </row>
    <row r="926" spans="1:8" x14ac:dyDescent="0.2">
      <c r="A926" s="17" t="s">
        <v>490</v>
      </c>
      <c r="B926" s="17" t="s">
        <v>573</v>
      </c>
      <c r="C926" s="17" t="s">
        <v>574</v>
      </c>
      <c r="D926" s="17" t="s">
        <v>575</v>
      </c>
      <c r="E926" s="17" t="s">
        <v>576</v>
      </c>
      <c r="F926" s="17">
        <v>1999</v>
      </c>
      <c r="G926" s="22">
        <v>10.433607461844</v>
      </c>
      <c r="H926" s="22">
        <v>75.009756097560981</v>
      </c>
    </row>
    <row r="927" spans="1:8" x14ac:dyDescent="0.2">
      <c r="A927" s="18" t="s">
        <v>490</v>
      </c>
      <c r="B927" s="18" t="s">
        <v>573</v>
      </c>
      <c r="C927" s="18" t="s">
        <v>574</v>
      </c>
      <c r="D927" s="18" t="s">
        <v>575</v>
      </c>
      <c r="E927" s="18" t="s">
        <v>576</v>
      </c>
      <c r="F927" s="18">
        <v>2000</v>
      </c>
      <c r="G927" s="19">
        <v>10.51208817092</v>
      </c>
      <c r="H927" s="19">
        <v>75.412195121951228</v>
      </c>
    </row>
    <row r="928" spans="1:8" x14ac:dyDescent="0.2">
      <c r="A928" s="18" t="s">
        <v>490</v>
      </c>
      <c r="B928" s="18" t="s">
        <v>573</v>
      </c>
      <c r="C928" s="18" t="s">
        <v>574</v>
      </c>
      <c r="D928" s="18" t="s">
        <v>575</v>
      </c>
      <c r="E928" s="18" t="s">
        <v>576</v>
      </c>
      <c r="F928" s="18">
        <v>2001</v>
      </c>
      <c r="G928" s="19">
        <v>10.709651086584</v>
      </c>
      <c r="H928" s="19">
        <v>75.75853658536586</v>
      </c>
    </row>
    <row r="929" spans="1:8" x14ac:dyDescent="0.2">
      <c r="A929" s="18" t="s">
        <v>490</v>
      </c>
      <c r="B929" s="18" t="s">
        <v>573</v>
      </c>
      <c r="C929" s="18" t="s">
        <v>574</v>
      </c>
      <c r="D929" s="18" t="s">
        <v>575</v>
      </c>
      <c r="E929" s="18" t="s">
        <v>576</v>
      </c>
      <c r="F929" s="18">
        <v>2002</v>
      </c>
      <c r="G929" s="19">
        <v>10.946577242535</v>
      </c>
      <c r="H929" s="19">
        <v>76.007317073170739</v>
      </c>
    </row>
    <row r="930" spans="1:8" x14ac:dyDescent="0.2">
      <c r="A930" s="18" t="s">
        <v>490</v>
      </c>
      <c r="B930" s="18" t="s">
        <v>573</v>
      </c>
      <c r="C930" s="18" t="s">
        <v>574</v>
      </c>
      <c r="D930" s="18" t="s">
        <v>575</v>
      </c>
      <c r="E930" s="18" t="s">
        <v>576</v>
      </c>
      <c r="F930" s="18">
        <v>2003</v>
      </c>
      <c r="G930" s="19">
        <v>10.29727083375</v>
      </c>
      <c r="H930" s="19">
        <v>76.858536585365854</v>
      </c>
    </row>
    <row r="931" spans="1:8" x14ac:dyDescent="0.2">
      <c r="A931" s="18" t="s">
        <v>490</v>
      </c>
      <c r="B931" s="18" t="s">
        <v>573</v>
      </c>
      <c r="C931" s="18" t="s">
        <v>574</v>
      </c>
      <c r="D931" s="18" t="s">
        <v>575</v>
      </c>
      <c r="E931" s="18" t="s">
        <v>576</v>
      </c>
      <c r="F931" s="18">
        <v>2004</v>
      </c>
      <c r="G931" s="19">
        <v>10.141627541307001</v>
      </c>
      <c r="H931" s="19">
        <v>77.207317073170728</v>
      </c>
    </row>
    <row r="932" spans="1:8" x14ac:dyDescent="0.2">
      <c r="A932" s="18" t="s">
        <v>490</v>
      </c>
      <c r="B932" s="18" t="s">
        <v>573</v>
      </c>
      <c r="C932" s="18" t="s">
        <v>574</v>
      </c>
      <c r="D932" s="18" t="s">
        <v>575</v>
      </c>
      <c r="E932" s="18" t="s">
        <v>576</v>
      </c>
      <c r="F932" s="18">
        <v>2005</v>
      </c>
      <c r="G932" s="19">
        <v>9.8917590731411007</v>
      </c>
      <c r="H932" s="19">
        <v>77.612195121951217</v>
      </c>
    </row>
    <row r="933" spans="1:8" x14ac:dyDescent="0.2">
      <c r="A933" s="18" t="s">
        <v>490</v>
      </c>
      <c r="B933" s="18" t="s">
        <v>573</v>
      </c>
      <c r="C933" s="18" t="s">
        <v>574</v>
      </c>
      <c r="D933" s="18" t="s">
        <v>575</v>
      </c>
      <c r="E933" s="18" t="s">
        <v>576</v>
      </c>
      <c r="F933" s="18">
        <v>2006</v>
      </c>
      <c r="G933" s="19">
        <v>10.006609682826999</v>
      </c>
      <c r="H933" s="19">
        <v>78.086585365853665</v>
      </c>
    </row>
    <row r="934" spans="1:8" x14ac:dyDescent="0.2">
      <c r="A934" s="18" t="s">
        <v>490</v>
      </c>
      <c r="B934" s="18" t="s">
        <v>573</v>
      </c>
      <c r="C934" s="18" t="s">
        <v>574</v>
      </c>
      <c r="D934" s="18" t="s">
        <v>575</v>
      </c>
      <c r="E934" s="18" t="s">
        <v>576</v>
      </c>
      <c r="F934" s="18">
        <v>2007</v>
      </c>
      <c r="G934" s="19">
        <v>9.6399590623248006</v>
      </c>
      <c r="H934" s="19">
        <v>78.560975609756113</v>
      </c>
    </row>
    <row r="935" spans="1:8" x14ac:dyDescent="0.2">
      <c r="A935" s="18" t="s">
        <v>490</v>
      </c>
      <c r="B935" s="18" t="s">
        <v>573</v>
      </c>
      <c r="C935" s="18" t="s">
        <v>574</v>
      </c>
      <c r="D935" s="18" t="s">
        <v>575</v>
      </c>
      <c r="E935" s="18" t="s">
        <v>576</v>
      </c>
      <c r="F935" s="18">
        <v>2008</v>
      </c>
      <c r="G935" s="19">
        <v>9.5147525222322997</v>
      </c>
      <c r="H935" s="19">
        <v>78.765853658536599</v>
      </c>
    </row>
    <row r="936" spans="1:8" x14ac:dyDescent="0.2">
      <c r="A936" s="18" t="s">
        <v>490</v>
      </c>
      <c r="B936" s="18" t="s">
        <v>573</v>
      </c>
      <c r="C936" s="18" t="s">
        <v>574</v>
      </c>
      <c r="D936" s="18" t="s">
        <v>575</v>
      </c>
      <c r="E936" s="18" t="s">
        <v>576</v>
      </c>
      <c r="F936" s="18">
        <v>2009</v>
      </c>
      <c r="G936" s="19">
        <v>10.838522201745</v>
      </c>
      <c r="H936" s="19">
        <v>78.970731707317071</v>
      </c>
    </row>
    <row r="937" spans="1:8" x14ac:dyDescent="0.2">
      <c r="A937" s="18" t="s">
        <v>490</v>
      </c>
      <c r="B937" s="18" t="s">
        <v>573</v>
      </c>
      <c r="C937" s="18" t="s">
        <v>574</v>
      </c>
      <c r="D937" s="18" t="s">
        <v>575</v>
      </c>
      <c r="E937" s="18" t="s">
        <v>576</v>
      </c>
      <c r="F937" s="18">
        <v>2010</v>
      </c>
      <c r="G937" s="19">
        <v>11.204819360525001</v>
      </c>
      <c r="H937" s="19">
        <v>79.421951219512195</v>
      </c>
    </row>
    <row r="938" spans="1:8" x14ac:dyDescent="0.2">
      <c r="A938" s="18" t="s">
        <v>490</v>
      </c>
      <c r="B938" s="18" t="s">
        <v>573</v>
      </c>
      <c r="C938" s="18" t="s">
        <v>574</v>
      </c>
      <c r="D938" s="18" t="s">
        <v>575</v>
      </c>
      <c r="E938" s="18" t="s">
        <v>576</v>
      </c>
      <c r="F938" s="18">
        <v>2011</v>
      </c>
      <c r="G938" s="19">
        <v>11.394840874802</v>
      </c>
      <c r="H938" s="19">
        <v>79.970731707317086</v>
      </c>
    </row>
    <row r="939" spans="1:8" x14ac:dyDescent="0.2">
      <c r="A939" s="18" t="s">
        <v>577</v>
      </c>
      <c r="B939" s="18" t="s">
        <v>573</v>
      </c>
      <c r="C939" s="18" t="s">
        <v>574</v>
      </c>
      <c r="D939" s="18" t="s">
        <v>575</v>
      </c>
      <c r="E939" s="18" t="s">
        <v>576</v>
      </c>
      <c r="F939" s="18">
        <v>1980</v>
      </c>
      <c r="G939" s="19">
        <v>6.1593124093584004</v>
      </c>
      <c r="H939" s="19">
        <v>72.26538229476553</v>
      </c>
    </row>
    <row r="940" spans="1:8" x14ac:dyDescent="0.2">
      <c r="A940" s="18" t="s">
        <v>577</v>
      </c>
      <c r="B940" s="18" t="s">
        <v>573</v>
      </c>
      <c r="C940" s="18" t="s">
        <v>574</v>
      </c>
      <c r="D940" s="18" t="s">
        <v>575</v>
      </c>
      <c r="E940" s="18" t="s">
        <v>576</v>
      </c>
      <c r="F940" s="18">
        <v>1981</v>
      </c>
      <c r="G940" s="19">
        <v>6.2772918727754003</v>
      </c>
      <c r="H940" s="19">
        <v>72.623561942652984</v>
      </c>
    </row>
    <row r="941" spans="1:8" x14ac:dyDescent="0.2">
      <c r="A941" s="18" t="s">
        <v>577</v>
      </c>
      <c r="B941" s="18" t="s">
        <v>573</v>
      </c>
      <c r="C941" s="18" t="s">
        <v>574</v>
      </c>
      <c r="D941" s="18" t="s">
        <v>575</v>
      </c>
      <c r="E941" s="18" t="s">
        <v>576</v>
      </c>
      <c r="F941" s="18">
        <v>1982</v>
      </c>
      <c r="G941" s="19">
        <v>6.5219287341265</v>
      </c>
      <c r="H941" s="19">
        <v>72.962511874555702</v>
      </c>
    </row>
    <row r="942" spans="1:8" x14ac:dyDescent="0.2">
      <c r="A942" s="18" t="s">
        <v>577</v>
      </c>
      <c r="B942" s="18" t="s">
        <v>573</v>
      </c>
      <c r="C942" s="18" t="s">
        <v>574</v>
      </c>
      <c r="D942" s="18" t="s">
        <v>575</v>
      </c>
      <c r="E942" s="18" t="s">
        <v>576</v>
      </c>
      <c r="F942" s="18">
        <v>1983</v>
      </c>
      <c r="G942" s="19">
        <v>6.6107121686024</v>
      </c>
      <c r="H942" s="19">
        <v>73.096292492744638</v>
      </c>
    </row>
    <row r="943" spans="1:8" x14ac:dyDescent="0.2">
      <c r="A943" s="18" t="s">
        <v>577</v>
      </c>
      <c r="B943" s="18" t="s">
        <v>573</v>
      </c>
      <c r="C943" s="18" t="s">
        <v>574</v>
      </c>
      <c r="D943" s="18" t="s">
        <v>575</v>
      </c>
      <c r="E943" s="18" t="s">
        <v>576</v>
      </c>
      <c r="F943" s="18">
        <v>1984</v>
      </c>
      <c r="G943" s="19">
        <v>6.5862438952584998</v>
      </c>
      <c r="H943" s="19">
        <v>73.389950308343728</v>
      </c>
    </row>
    <row r="944" spans="1:8" x14ac:dyDescent="0.2">
      <c r="A944" s="18" t="s">
        <v>577</v>
      </c>
      <c r="B944" s="18" t="s">
        <v>573</v>
      </c>
      <c r="C944" s="18" t="s">
        <v>574</v>
      </c>
      <c r="D944" s="18" t="s">
        <v>575</v>
      </c>
      <c r="E944" s="18" t="s">
        <v>576</v>
      </c>
      <c r="F944" s="18">
        <v>1985</v>
      </c>
      <c r="G944" s="19">
        <v>6.4848654202359999</v>
      </c>
      <c r="H944" s="19">
        <v>73.531985057628447</v>
      </c>
    </row>
    <row r="945" spans="1:8" x14ac:dyDescent="0.2">
      <c r="A945" s="18" t="s">
        <v>577</v>
      </c>
      <c r="B945" s="18" t="s">
        <v>573</v>
      </c>
      <c r="C945" s="18" t="s">
        <v>574</v>
      </c>
      <c r="D945" s="18" t="s">
        <v>575</v>
      </c>
      <c r="E945" s="18" t="s">
        <v>576</v>
      </c>
      <c r="F945" s="18">
        <v>1986</v>
      </c>
      <c r="G945" s="19">
        <v>6.3218107246452</v>
      </c>
      <c r="H945" s="19">
        <v>73.789004781685463</v>
      </c>
    </row>
    <row r="946" spans="1:8" x14ac:dyDescent="0.2">
      <c r="A946" s="18" t="s">
        <v>577</v>
      </c>
      <c r="B946" s="18" t="s">
        <v>573</v>
      </c>
      <c r="C946" s="18" t="s">
        <v>574</v>
      </c>
      <c r="D946" s="18" t="s">
        <v>575</v>
      </c>
      <c r="E946" s="18" t="s">
        <v>576</v>
      </c>
      <c r="F946" s="18">
        <v>1987</v>
      </c>
      <c r="G946" s="19">
        <v>6.4958670302027999</v>
      </c>
      <c r="H946" s="19">
        <v>74.079600712118676</v>
      </c>
    </row>
    <row r="947" spans="1:8" x14ac:dyDescent="0.2">
      <c r="A947" s="18" t="s">
        <v>577</v>
      </c>
      <c r="B947" s="18" t="s">
        <v>573</v>
      </c>
      <c r="C947" s="18" t="s">
        <v>574</v>
      </c>
      <c r="D947" s="18" t="s">
        <v>575</v>
      </c>
      <c r="E947" s="18" t="s">
        <v>576</v>
      </c>
      <c r="F947" s="18">
        <v>1988</v>
      </c>
      <c r="G947" s="19">
        <v>6.3392782980817</v>
      </c>
      <c r="H947" s="19">
        <v>74.225406934190431</v>
      </c>
    </row>
    <row r="948" spans="1:8" x14ac:dyDescent="0.2">
      <c r="A948" s="18" t="s">
        <v>577</v>
      </c>
      <c r="B948" s="18" t="s">
        <v>573</v>
      </c>
      <c r="C948" s="18" t="s">
        <v>574</v>
      </c>
      <c r="D948" s="18" t="s">
        <v>575</v>
      </c>
      <c r="E948" s="18" t="s">
        <v>576</v>
      </c>
      <c r="F948" s="18">
        <v>1989</v>
      </c>
      <c r="G948" s="19">
        <v>6.2851585639816996</v>
      </c>
      <c r="H948" s="19">
        <v>74.495848714571721</v>
      </c>
    </row>
    <row r="949" spans="1:8" x14ac:dyDescent="0.2">
      <c r="A949" s="18" t="s">
        <v>577</v>
      </c>
      <c r="B949" s="18" t="s">
        <v>573</v>
      </c>
      <c r="C949" s="18" t="s">
        <v>574</v>
      </c>
      <c r="D949" s="18" t="s">
        <v>575</v>
      </c>
      <c r="E949" s="18" t="s">
        <v>576</v>
      </c>
      <c r="F949" s="18">
        <v>1990</v>
      </c>
      <c r="G949" s="19">
        <v>6.1647683100709001</v>
      </c>
      <c r="H949" s="19">
        <v>74.678140047338857</v>
      </c>
    </row>
    <row r="950" spans="1:8" x14ac:dyDescent="0.2">
      <c r="A950" s="18" t="s">
        <v>577</v>
      </c>
      <c r="B950" s="18" t="s">
        <v>573</v>
      </c>
      <c r="C950" s="18" t="s">
        <v>574</v>
      </c>
      <c r="D950" s="18" t="s">
        <v>575</v>
      </c>
      <c r="E950" s="18" t="s">
        <v>576</v>
      </c>
      <c r="F950" s="18">
        <v>1991</v>
      </c>
      <c r="G950" s="19">
        <v>6.5120368729865001</v>
      </c>
      <c r="H950" s="19">
        <v>74.877879476576751</v>
      </c>
    </row>
    <row r="951" spans="1:8" x14ac:dyDescent="0.2">
      <c r="A951" s="17" t="s">
        <v>577</v>
      </c>
      <c r="B951" s="17" t="s">
        <v>573</v>
      </c>
      <c r="C951" s="17" t="s">
        <v>574</v>
      </c>
      <c r="D951" s="17" t="s">
        <v>575</v>
      </c>
      <c r="E951" s="17" t="s">
        <v>576</v>
      </c>
      <c r="F951" s="17">
        <v>1992</v>
      </c>
      <c r="G951" s="22">
        <v>6.7238997677723003</v>
      </c>
      <c r="H951" s="22">
        <v>75.164545779882445</v>
      </c>
    </row>
    <row r="952" spans="1:8" x14ac:dyDescent="0.2">
      <c r="A952" s="18" t="s">
        <v>577</v>
      </c>
      <c r="B952" s="18" t="s">
        <v>573</v>
      </c>
      <c r="C952" s="18" t="s">
        <v>574</v>
      </c>
      <c r="D952" s="18" t="s">
        <v>575</v>
      </c>
      <c r="E952" s="18" t="s">
        <v>576</v>
      </c>
      <c r="F952" s="18">
        <v>1993</v>
      </c>
      <c r="G952" s="19">
        <v>6.8448449619621998</v>
      </c>
      <c r="H952" s="19">
        <v>75.284396659385934</v>
      </c>
    </row>
    <row r="953" spans="1:8" x14ac:dyDescent="0.2">
      <c r="A953" s="18" t="s">
        <v>577</v>
      </c>
      <c r="B953" s="18" t="s">
        <v>573</v>
      </c>
      <c r="C953" s="18" t="s">
        <v>574</v>
      </c>
      <c r="D953" s="18" t="s">
        <v>575</v>
      </c>
      <c r="E953" s="18" t="s">
        <v>576</v>
      </c>
      <c r="F953" s="18">
        <v>1994</v>
      </c>
      <c r="G953" s="19">
        <v>6.8277335140081004</v>
      </c>
      <c r="H953" s="19">
        <v>75.580950726471158</v>
      </c>
    </row>
    <row r="954" spans="1:8" x14ac:dyDescent="0.2">
      <c r="A954" s="18" t="s">
        <v>577</v>
      </c>
      <c r="B954" s="18" t="s">
        <v>573</v>
      </c>
      <c r="C954" s="18" t="s">
        <v>574</v>
      </c>
      <c r="D954" s="18" t="s">
        <v>575</v>
      </c>
      <c r="E954" s="18" t="s">
        <v>576</v>
      </c>
      <c r="F954" s="18">
        <v>1995</v>
      </c>
      <c r="G954" s="19">
        <v>6.7290266726706998</v>
      </c>
      <c r="H954" s="19">
        <v>75.700004507728863</v>
      </c>
    </row>
    <row r="955" spans="1:8" x14ac:dyDescent="0.2">
      <c r="A955" s="18" t="s">
        <v>577</v>
      </c>
      <c r="B955" s="18" t="s">
        <v>573</v>
      </c>
      <c r="C955" s="18" t="s">
        <v>574</v>
      </c>
      <c r="D955" s="18" t="s">
        <v>575</v>
      </c>
      <c r="E955" s="18" t="s">
        <v>576</v>
      </c>
      <c r="F955" s="18">
        <v>1996</v>
      </c>
      <c r="G955" s="19">
        <v>6.9075710495563998</v>
      </c>
      <c r="H955" s="19">
        <v>76.064548356940264</v>
      </c>
    </row>
    <row r="956" spans="1:8" x14ac:dyDescent="0.2">
      <c r="A956" s="18" t="s">
        <v>577</v>
      </c>
      <c r="B956" s="18" t="s">
        <v>573</v>
      </c>
      <c r="C956" s="18" t="s">
        <v>574</v>
      </c>
      <c r="D956" s="18" t="s">
        <v>575</v>
      </c>
      <c r="E956" s="18" t="s">
        <v>576</v>
      </c>
      <c r="F956" s="18">
        <v>1997</v>
      </c>
      <c r="G956" s="19">
        <v>6.9190184559584003</v>
      </c>
      <c r="H956" s="19">
        <v>76.410147547372091</v>
      </c>
    </row>
    <row r="957" spans="1:8" x14ac:dyDescent="0.2">
      <c r="A957" s="18" t="s">
        <v>577</v>
      </c>
      <c r="B957" s="18" t="s">
        <v>573</v>
      </c>
      <c r="C957" s="18" t="s">
        <v>574</v>
      </c>
      <c r="D957" s="18" t="s">
        <v>575</v>
      </c>
      <c r="E957" s="18" t="s">
        <v>576</v>
      </c>
      <c r="F957" s="18">
        <v>1998</v>
      </c>
      <c r="G957" s="19">
        <v>6.9099186429639996</v>
      </c>
      <c r="H957" s="19">
        <v>76.62050215075655</v>
      </c>
    </row>
    <row r="958" spans="1:8" x14ac:dyDescent="0.2">
      <c r="A958" s="18" t="s">
        <v>577</v>
      </c>
      <c r="B958" s="18" t="s">
        <v>573</v>
      </c>
      <c r="C958" s="18" t="s">
        <v>574</v>
      </c>
      <c r="D958" s="18" t="s">
        <v>575</v>
      </c>
      <c r="E958" s="18" t="s">
        <v>576</v>
      </c>
      <c r="F958" s="18">
        <v>1999</v>
      </c>
      <c r="G958" s="19">
        <v>6.9474102746149002</v>
      </c>
      <c r="H958" s="19">
        <v>76.80194788488987</v>
      </c>
    </row>
    <row r="959" spans="1:8" x14ac:dyDescent="0.2">
      <c r="A959" s="18" t="s">
        <v>577</v>
      </c>
      <c r="B959" s="18" t="s">
        <v>573</v>
      </c>
      <c r="C959" s="18" t="s">
        <v>574</v>
      </c>
      <c r="D959" s="18" t="s">
        <v>575</v>
      </c>
      <c r="E959" s="18" t="s">
        <v>576</v>
      </c>
      <c r="F959" s="18">
        <v>2000</v>
      </c>
      <c r="G959" s="19">
        <v>6.8446547067359997</v>
      </c>
      <c r="H959" s="19">
        <v>77.083223339054229</v>
      </c>
    </row>
    <row r="960" spans="1:8" x14ac:dyDescent="0.2">
      <c r="A960" s="18" t="s">
        <v>577</v>
      </c>
      <c r="B960" s="18" t="s">
        <v>573</v>
      </c>
      <c r="C960" s="18" t="s">
        <v>574</v>
      </c>
      <c r="D960" s="18" t="s">
        <v>575</v>
      </c>
      <c r="E960" s="18" t="s">
        <v>576</v>
      </c>
      <c r="F960" s="18">
        <v>2001</v>
      </c>
      <c r="G960" s="19">
        <v>6.7479583825195002</v>
      </c>
      <c r="H960" s="19">
        <v>77.365056955181927</v>
      </c>
    </row>
    <row r="961" spans="1:8" x14ac:dyDescent="0.2">
      <c r="A961" s="18" t="s">
        <v>577</v>
      </c>
      <c r="B961" s="18" t="s">
        <v>573</v>
      </c>
      <c r="C961" s="18" t="s">
        <v>574</v>
      </c>
      <c r="D961" s="18" t="s">
        <v>575</v>
      </c>
      <c r="E961" s="18" t="s">
        <v>576</v>
      </c>
      <c r="F961" s="18">
        <v>2002</v>
      </c>
      <c r="G961" s="19">
        <v>6.8430415379443996</v>
      </c>
      <c r="H961" s="19">
        <v>77.52612450191576</v>
      </c>
    </row>
    <row r="962" spans="1:8" x14ac:dyDescent="0.2">
      <c r="A962" s="18" t="s">
        <v>577</v>
      </c>
      <c r="B962" s="18" t="s">
        <v>573</v>
      </c>
      <c r="C962" s="18" t="s">
        <v>574</v>
      </c>
      <c r="D962" s="18" t="s">
        <v>575</v>
      </c>
      <c r="E962" s="18" t="s">
        <v>576</v>
      </c>
      <c r="F962" s="18">
        <v>2003</v>
      </c>
      <c r="G962" s="19">
        <v>6.8197455378390996</v>
      </c>
      <c r="H962" s="19">
        <v>77.687318068578918</v>
      </c>
    </row>
    <row r="963" spans="1:8" x14ac:dyDescent="0.2">
      <c r="A963" s="18" t="s">
        <v>577</v>
      </c>
      <c r="B963" s="18" t="s">
        <v>573</v>
      </c>
      <c r="C963" s="18" t="s">
        <v>574</v>
      </c>
      <c r="D963" s="18" t="s">
        <v>575</v>
      </c>
      <c r="E963" s="18" t="s">
        <v>576</v>
      </c>
      <c r="F963" s="18">
        <v>2004</v>
      </c>
      <c r="G963" s="19">
        <v>6.7775971132880004</v>
      </c>
      <c r="H963" s="19">
        <v>78.080549014807161</v>
      </c>
    </row>
    <row r="964" spans="1:8" x14ac:dyDescent="0.2">
      <c r="A964" s="18" t="s">
        <v>577</v>
      </c>
      <c r="B964" s="18" t="s">
        <v>573</v>
      </c>
      <c r="C964" s="18" t="s">
        <v>574</v>
      </c>
      <c r="D964" s="18" t="s">
        <v>575</v>
      </c>
      <c r="E964" s="18" t="s">
        <v>576</v>
      </c>
      <c r="F964" s="18">
        <v>2005</v>
      </c>
      <c r="G964" s="19">
        <v>6.9584477739526998</v>
      </c>
      <c r="H964" s="19">
        <v>78.210295074912821</v>
      </c>
    </row>
    <row r="965" spans="1:8" x14ac:dyDescent="0.2">
      <c r="A965" s="18" t="s">
        <v>577</v>
      </c>
      <c r="B965" s="18" t="s">
        <v>573</v>
      </c>
      <c r="C965" s="18" t="s">
        <v>574</v>
      </c>
      <c r="D965" s="18" t="s">
        <v>575</v>
      </c>
      <c r="E965" s="18" t="s">
        <v>576</v>
      </c>
      <c r="F965" s="18">
        <v>2006</v>
      </c>
      <c r="G965" s="19">
        <v>6.8905054603896003</v>
      </c>
      <c r="H965" s="19">
        <v>78.534231242168389</v>
      </c>
    </row>
    <row r="966" spans="1:8" x14ac:dyDescent="0.2">
      <c r="A966" s="18" t="s">
        <v>577</v>
      </c>
      <c r="B966" s="18" t="s">
        <v>573</v>
      </c>
      <c r="C966" s="18" t="s">
        <v>574</v>
      </c>
      <c r="D966" s="18" t="s">
        <v>575</v>
      </c>
      <c r="E966" s="18" t="s">
        <v>576</v>
      </c>
      <c r="F966" s="18">
        <v>2007</v>
      </c>
      <c r="G966" s="19">
        <v>6.8826770630188001</v>
      </c>
      <c r="H966" s="19">
        <v>78.746360843398904</v>
      </c>
    </row>
    <row r="967" spans="1:8" x14ac:dyDescent="0.2">
      <c r="A967" s="18" t="s">
        <v>577</v>
      </c>
      <c r="B967" s="18" t="s">
        <v>573</v>
      </c>
      <c r="C967" s="18" t="s">
        <v>574</v>
      </c>
      <c r="D967" s="18" t="s">
        <v>575</v>
      </c>
      <c r="E967" s="18" t="s">
        <v>576</v>
      </c>
      <c r="F967" s="18">
        <v>2008</v>
      </c>
      <c r="G967" s="19">
        <v>7.1117083680097002</v>
      </c>
      <c r="H967" s="19">
        <v>78.919665683497215</v>
      </c>
    </row>
    <row r="968" spans="1:8" x14ac:dyDescent="0.2">
      <c r="A968" s="18" t="s">
        <v>577</v>
      </c>
      <c r="B968" s="18" t="s">
        <v>573</v>
      </c>
      <c r="C968" s="18" t="s">
        <v>574</v>
      </c>
      <c r="D968" s="18" t="s">
        <v>575</v>
      </c>
      <c r="E968" s="18" t="s">
        <v>576</v>
      </c>
      <c r="F968" s="18">
        <v>2009</v>
      </c>
      <c r="G968" s="19">
        <v>7.8196645787522003</v>
      </c>
      <c r="H968" s="19">
        <v>79.137126071561497</v>
      </c>
    </row>
    <row r="969" spans="1:8" x14ac:dyDescent="0.2">
      <c r="A969" s="18" t="s">
        <v>577</v>
      </c>
      <c r="B969" s="18" t="s">
        <v>573</v>
      </c>
      <c r="C969" s="18" t="s">
        <v>574</v>
      </c>
      <c r="D969" s="18" t="s">
        <v>575</v>
      </c>
      <c r="E969" s="18" t="s">
        <v>576</v>
      </c>
      <c r="F969" s="18">
        <v>2010</v>
      </c>
      <c r="G969" s="19">
        <v>7.8080720236649004</v>
      </c>
      <c r="H969" s="19">
        <v>79.398577180004352</v>
      </c>
    </row>
    <row r="970" spans="1:8" x14ac:dyDescent="0.2">
      <c r="A970" s="18" t="s">
        <v>577</v>
      </c>
      <c r="B970" s="18" t="s">
        <v>573</v>
      </c>
      <c r="C970" s="18" t="s">
        <v>574</v>
      </c>
      <c r="D970" s="18" t="s">
        <v>575</v>
      </c>
      <c r="E970" s="18" t="s">
        <v>576</v>
      </c>
      <c r="F970" s="18">
        <v>2011</v>
      </c>
      <c r="G970" s="19">
        <v>7.8779497113271004</v>
      </c>
      <c r="H970" s="19">
        <v>79.665541958715338</v>
      </c>
    </row>
  </sheetData>
  <autoFilter ref="A1:H970" xr:uid="{00000000-0009-0000-0000-000007000000}"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36"/>
  <sheetViews>
    <sheetView topLeftCell="A16" workbookViewId="0"/>
  </sheetViews>
  <sheetFormatPr defaultRowHeight="12.75" x14ac:dyDescent="0.2"/>
  <cols>
    <col min="1" max="1" width="14.28515625" bestFit="1" customWidth="1"/>
    <col min="2" max="2" width="8.7109375" bestFit="1" customWidth="1"/>
    <col min="3" max="3" width="6.7109375" bestFit="1" customWidth="1"/>
    <col min="4" max="4" width="17.140625" bestFit="1" customWidth="1"/>
    <col min="8" max="8" width="14.28515625" style="23" bestFit="1" customWidth="1"/>
    <col min="9" max="9" width="34.140625" style="23" bestFit="1" customWidth="1"/>
    <col min="10" max="10" width="8.28515625" style="23" bestFit="1" customWidth="1"/>
    <col min="12" max="12" width="9.140625" style="23"/>
    <col min="17" max="17" width="31.7109375" bestFit="1" customWidth="1"/>
    <col min="18" max="18" width="11.42578125" bestFit="1" customWidth="1"/>
    <col min="19" max="19" width="12" bestFit="1" customWidth="1"/>
  </cols>
  <sheetData>
    <row r="1" spans="1:19" x14ac:dyDescent="0.2">
      <c r="A1" s="18"/>
      <c r="B1" s="18" t="s">
        <v>645</v>
      </c>
      <c r="C1" s="18" t="s">
        <v>646</v>
      </c>
      <c r="D1" s="18" t="s">
        <v>578</v>
      </c>
      <c r="E1" s="18"/>
      <c r="F1" s="18"/>
      <c r="G1" s="18"/>
      <c r="H1" s="46">
        <v>2011</v>
      </c>
      <c r="I1" s="18" t="s">
        <v>683</v>
      </c>
      <c r="J1" s="18" t="s">
        <v>646</v>
      </c>
      <c r="K1" s="18" t="s">
        <v>578</v>
      </c>
      <c r="L1" s="18"/>
      <c r="M1" t="s">
        <v>677</v>
      </c>
    </row>
    <row r="2" spans="1:19" s="23" customFormat="1" x14ac:dyDescent="0.2">
      <c r="A2" s="26" t="s">
        <v>648</v>
      </c>
      <c r="B2" s="26">
        <v>2014</v>
      </c>
      <c r="C2" s="40">
        <f>100*'Dados - Anual'!$D$42</f>
        <v>6.8213264359954788</v>
      </c>
      <c r="D2" s="40">
        <f>'Dados - Anual'!$B$42</f>
        <v>75.143353565118701</v>
      </c>
      <c r="E2" s="18"/>
      <c r="F2" s="18"/>
      <c r="G2" s="18"/>
      <c r="H2" s="26" t="s">
        <v>648</v>
      </c>
      <c r="I2" s="40">
        <v>14.827</v>
      </c>
      <c r="J2" s="40">
        <f>'Dados - Anual'!$D$39*100</f>
        <v>6.4308421784106136</v>
      </c>
      <c r="K2" s="40">
        <f>'Dados - Anual'!$B$39</f>
        <v>74.195954082863111</v>
      </c>
      <c r="L2" s="40"/>
      <c r="N2" s="23">
        <v>1992</v>
      </c>
      <c r="O2" s="23">
        <v>2014</v>
      </c>
      <c r="Q2" s="42"/>
      <c r="R2" s="42" t="s">
        <v>678</v>
      </c>
      <c r="S2" s="42" t="s">
        <v>679</v>
      </c>
    </row>
    <row r="3" spans="1:19" x14ac:dyDescent="0.2">
      <c r="A3" s="18" t="s">
        <v>644</v>
      </c>
      <c r="B3" s="18">
        <f>OECD!F10</f>
        <v>1988</v>
      </c>
      <c r="C3" s="16">
        <f>OECD!G10</f>
        <v>2.8768754465348998</v>
      </c>
      <c r="D3" s="16">
        <f>OECD!H10</f>
        <v>75.217073170731709</v>
      </c>
      <c r="E3" s="18"/>
      <c r="F3" s="18"/>
      <c r="G3" s="18"/>
      <c r="H3" s="18" t="s">
        <v>644</v>
      </c>
      <c r="I3" s="39">
        <v>41.762999999999998</v>
      </c>
      <c r="J3" s="16">
        <f>OECD!G33</f>
        <v>3.5082443571001001</v>
      </c>
      <c r="K3" s="16">
        <f>OECD!H33</f>
        <v>80.982926829268294</v>
      </c>
      <c r="L3" s="16"/>
      <c r="M3" t="s">
        <v>648</v>
      </c>
      <c r="N3" s="37">
        <v>10.02</v>
      </c>
      <c r="O3" s="37">
        <v>15.162000000000001</v>
      </c>
      <c r="Q3" s="42" t="s">
        <v>578</v>
      </c>
      <c r="R3" s="43">
        <f>D2</f>
        <v>75.143353565118701</v>
      </c>
      <c r="S3" s="43">
        <f>D32</f>
        <v>75.164545779882445</v>
      </c>
    </row>
    <row r="4" spans="1:19" x14ac:dyDescent="0.2">
      <c r="A4" s="18" t="s">
        <v>647</v>
      </c>
      <c r="B4" s="18">
        <f>OECD!F35</f>
        <v>1985</v>
      </c>
      <c r="C4" s="16">
        <f>OECD!G35</f>
        <v>11.391741760291</v>
      </c>
      <c r="D4" s="16">
        <f>OECD!H35</f>
        <v>75.629268292682937</v>
      </c>
      <c r="E4" s="18"/>
      <c r="F4" s="18"/>
      <c r="G4" s="18"/>
      <c r="H4" s="18" t="s">
        <v>647</v>
      </c>
      <c r="I4" s="39">
        <v>44.021999999999998</v>
      </c>
      <c r="J4" s="19">
        <v>13.246215601018999</v>
      </c>
      <c r="K4" s="19">
        <v>81.895121951219508</v>
      </c>
      <c r="L4" s="19"/>
      <c r="M4" t="s">
        <v>676</v>
      </c>
      <c r="N4" s="37">
        <v>27.282</v>
      </c>
      <c r="O4" s="37">
        <v>37.124000000000002</v>
      </c>
      <c r="Q4" s="42" t="s">
        <v>680</v>
      </c>
      <c r="R4" s="43">
        <f>C2</f>
        <v>6.8213264359954788</v>
      </c>
      <c r="S4" s="43">
        <f>C32</f>
        <v>6.7238997677723003</v>
      </c>
    </row>
    <row r="5" spans="1:19" x14ac:dyDescent="0.2">
      <c r="A5" s="18" t="s">
        <v>649</v>
      </c>
      <c r="B5" s="18">
        <f>OECD!F65</f>
        <v>1987</v>
      </c>
      <c r="C5" s="16">
        <f>OECD!G65</f>
        <v>9.2549264471303996</v>
      </c>
      <c r="D5" s="16">
        <f>OECD!H65</f>
        <v>75.365853658536594</v>
      </c>
      <c r="E5" s="18"/>
      <c r="F5" s="18"/>
      <c r="G5" s="18"/>
      <c r="H5" s="18" t="s">
        <v>649</v>
      </c>
      <c r="I5" s="39">
        <v>40.859000000000002</v>
      </c>
      <c r="J5" s="19">
        <v>10.174157650846</v>
      </c>
      <c r="K5" s="19">
        <v>80.585365853658544</v>
      </c>
      <c r="L5" s="19"/>
      <c r="Q5" s="42" t="s">
        <v>682</v>
      </c>
      <c r="R5" s="44">
        <f>'Exp de Vida Fecundidade - IBGE'!E17</f>
        <v>1.7421530324093195</v>
      </c>
      <c r="S5" s="45">
        <v>1.9252038951593455</v>
      </c>
    </row>
    <row r="6" spans="1:19" x14ac:dyDescent="0.2">
      <c r="A6" s="18" t="s">
        <v>650</v>
      </c>
      <c r="B6">
        <f>OECD!F90</f>
        <v>1980</v>
      </c>
      <c r="C6" s="16">
        <f>OECD!G90</f>
        <v>3.0423499479240999</v>
      </c>
      <c r="D6" s="16">
        <f>OECD!H90</f>
        <v>75.078048780487805</v>
      </c>
      <c r="H6" s="18" t="s">
        <v>650</v>
      </c>
      <c r="I6" s="39">
        <v>41.564999999999998</v>
      </c>
      <c r="J6" s="19">
        <v>4.3130704225352003</v>
      </c>
      <c r="K6" s="19">
        <v>81.068317073170746</v>
      </c>
      <c r="L6" s="19"/>
      <c r="Q6" s="42" t="s">
        <v>681</v>
      </c>
      <c r="R6" s="43">
        <f>N3</f>
        <v>10.02</v>
      </c>
      <c r="S6" s="43">
        <f>N4</f>
        <v>27.282</v>
      </c>
    </row>
    <row r="7" spans="1:19" x14ac:dyDescent="0.2">
      <c r="A7" s="18" t="s">
        <v>651</v>
      </c>
      <c r="B7">
        <f>OECD!F122</f>
        <v>1990</v>
      </c>
      <c r="C7" s="39">
        <f>OECD!G122</f>
        <v>5.7659696530839</v>
      </c>
      <c r="D7" s="39">
        <f>OECD!H122</f>
        <v>76.513951219512208</v>
      </c>
      <c r="H7" s="18" t="s">
        <v>651</v>
      </c>
      <c r="I7" s="39">
        <v>28.603999999999999</v>
      </c>
      <c r="J7" s="19">
        <v>8.8681500298649993</v>
      </c>
      <c r="K7" s="19">
        <v>79.571512195121954</v>
      </c>
      <c r="L7" s="19"/>
    </row>
    <row r="8" spans="1:19" x14ac:dyDescent="0.2">
      <c r="A8" s="18" t="s">
        <v>652</v>
      </c>
      <c r="B8">
        <f>OECD!F155</f>
        <v>1991</v>
      </c>
      <c r="C8" s="39">
        <f>OECD!G155</f>
        <v>5.2491928409595996</v>
      </c>
      <c r="D8" s="39">
        <f>OECD!H155</f>
        <v>75.157804878048793</v>
      </c>
      <c r="H8" s="18" t="s">
        <v>652</v>
      </c>
      <c r="I8" s="39">
        <v>43.314</v>
      </c>
      <c r="J8" s="19">
        <v>6.2117874306622003</v>
      </c>
      <c r="K8" s="19">
        <v>79.8</v>
      </c>
      <c r="L8" s="19"/>
    </row>
    <row r="9" spans="1:19" x14ac:dyDescent="0.2">
      <c r="A9" s="18" t="s">
        <v>653</v>
      </c>
      <c r="B9">
        <f>OECD!F187</f>
        <v>1991</v>
      </c>
      <c r="C9" s="39">
        <f>OECD!G187</f>
        <v>8.4762041350229005</v>
      </c>
      <c r="D9" s="39">
        <f>OECD!H187</f>
        <v>75.227560975609762</v>
      </c>
      <c r="H9" s="18" t="s">
        <v>653</v>
      </c>
      <c r="I9" s="39">
        <v>40.250999999999998</v>
      </c>
      <c r="J9" s="19">
        <v>10.283137477218</v>
      </c>
      <c r="K9" s="19">
        <v>80.470731707317086</v>
      </c>
      <c r="L9" s="19"/>
    </row>
    <row r="10" spans="1:19" x14ac:dyDescent="0.2">
      <c r="A10" s="18" t="s">
        <v>654</v>
      </c>
      <c r="B10">
        <f>OECD!F212</f>
        <v>1984</v>
      </c>
      <c r="C10" s="39">
        <f>OECD!G212</f>
        <v>10.282069899983</v>
      </c>
      <c r="D10" s="39">
        <f>OECD!H212</f>
        <v>75</v>
      </c>
      <c r="H10" s="18" t="s">
        <v>654</v>
      </c>
      <c r="I10" s="39">
        <v>37.325000000000003</v>
      </c>
      <c r="J10" s="19">
        <v>13.769449656885</v>
      </c>
      <c r="K10" s="19">
        <v>82.114634146341473</v>
      </c>
      <c r="L10" s="19"/>
    </row>
    <row r="11" spans="1:19" x14ac:dyDescent="0.2">
      <c r="A11" s="18" t="s">
        <v>655</v>
      </c>
      <c r="B11">
        <f>OECD!F250</f>
        <v>1990</v>
      </c>
      <c r="C11" s="39">
        <f>OECD!G250</f>
        <v>9.4693853013130003</v>
      </c>
      <c r="D11" s="39">
        <f>OECD!H250</f>
        <v>75.177365853658557</v>
      </c>
      <c r="H11" s="18" t="s">
        <v>655</v>
      </c>
      <c r="I11" s="39">
        <v>42.143000000000001</v>
      </c>
      <c r="J11" s="19">
        <v>10.565147399763999</v>
      </c>
      <c r="K11" s="19">
        <v>80.741463414634154</v>
      </c>
      <c r="L11" s="19"/>
    </row>
    <row r="12" spans="1:19" x14ac:dyDescent="0.2">
      <c r="A12" s="18" t="s">
        <v>656</v>
      </c>
      <c r="B12">
        <f>OECD!F277</f>
        <v>1985</v>
      </c>
      <c r="C12" s="39">
        <f>OECD!G277</f>
        <v>8.6814855674216993</v>
      </c>
      <c r="D12" s="39">
        <f>OECD!H277</f>
        <v>75.076560975609766</v>
      </c>
      <c r="H12" s="18" t="s">
        <v>656</v>
      </c>
      <c r="I12" s="39">
        <v>26.626000000000001</v>
      </c>
      <c r="J12" s="19">
        <v>14.547471206618001</v>
      </c>
      <c r="K12" s="19">
        <v>80.731707317073173</v>
      </c>
      <c r="L12" s="19"/>
    </row>
    <row r="13" spans="1:19" x14ac:dyDescent="0.2">
      <c r="A13" s="18" t="s">
        <v>657</v>
      </c>
      <c r="B13">
        <f>OECD!F316</f>
        <v>2011</v>
      </c>
      <c r="C13" s="39">
        <f>OECD!G316</f>
        <v>9.9715349152274992</v>
      </c>
      <c r="D13" s="39">
        <f>OECD!H316</f>
        <v>74.858536585365869</v>
      </c>
      <c r="H13" s="18" t="s">
        <v>657</v>
      </c>
      <c r="I13" s="39">
        <v>22.603000000000002</v>
      </c>
      <c r="J13" s="19">
        <v>9.9715349152274992</v>
      </c>
      <c r="K13" s="19">
        <v>74.858536585365869</v>
      </c>
      <c r="L13" s="19"/>
    </row>
    <row r="14" spans="1:19" x14ac:dyDescent="0.2">
      <c r="A14" s="18" t="s">
        <v>658</v>
      </c>
      <c r="B14">
        <f>OECD!F351</f>
        <v>1992</v>
      </c>
      <c r="C14" s="39">
        <f>OECD!G351</f>
        <v>4.9934723974624999</v>
      </c>
      <c r="D14" s="39">
        <f>OECD!H351</f>
        <v>75.136243902439034</v>
      </c>
      <c r="H14" s="18" t="s">
        <v>658</v>
      </c>
      <c r="I14" s="39">
        <v>45.673999999999999</v>
      </c>
      <c r="J14" s="19">
        <v>5.2540636368886</v>
      </c>
      <c r="K14" s="19">
        <v>80.746341463414637</v>
      </c>
      <c r="L14" s="19"/>
    </row>
    <row r="15" spans="1:19" x14ac:dyDescent="0.2">
      <c r="A15" s="18" t="s">
        <v>659</v>
      </c>
      <c r="B15">
        <f>OECD!F375</f>
        <v>1984</v>
      </c>
      <c r="C15" s="39">
        <f>OECD!G375</f>
        <v>10.768907988814</v>
      </c>
      <c r="D15" s="39">
        <f>OECD!H375</f>
        <v>75.389512195121952</v>
      </c>
      <c r="H15" s="18" t="s">
        <v>659</v>
      </c>
      <c r="I15" s="39">
        <v>35.871000000000002</v>
      </c>
      <c r="J15" s="19">
        <v>15.845663968706999</v>
      </c>
      <c r="K15" s="19">
        <v>82.187804878048794</v>
      </c>
      <c r="L15" s="19"/>
    </row>
    <row r="16" spans="1:19" x14ac:dyDescent="0.2">
      <c r="A16" s="18" t="s">
        <v>660</v>
      </c>
      <c r="B16">
        <f>OECD!F444</f>
        <v>1999</v>
      </c>
      <c r="C16" s="39">
        <f>OECD!G444</f>
        <v>2.4986346208139998</v>
      </c>
      <c r="D16" s="39">
        <f>OECD!H444</f>
        <v>75.373414634146329</v>
      </c>
      <c r="H16" s="18" t="s">
        <v>660</v>
      </c>
      <c r="I16" s="39">
        <v>31.327000000000002</v>
      </c>
      <c r="J16" s="19">
        <v>2.2379391106662001</v>
      </c>
      <c r="K16" s="19">
        <v>80.967073170731723</v>
      </c>
      <c r="L16" s="19"/>
    </row>
    <row r="17" spans="1:12" x14ac:dyDescent="0.2">
      <c r="A17" s="18" t="s">
        <v>661</v>
      </c>
      <c r="B17">
        <f>OECD!F467</f>
        <v>1990</v>
      </c>
      <c r="C17" s="39">
        <f>OECD!G467</f>
        <v>8.1541337973928005</v>
      </c>
      <c r="D17" s="39">
        <f>OECD!H467</f>
        <v>75.009926829268309</v>
      </c>
      <c r="H17" s="18" t="s">
        <v>661</v>
      </c>
      <c r="I17" s="39">
        <v>91.072999999999993</v>
      </c>
      <c r="J17" s="19">
        <v>7.7219869775943</v>
      </c>
      <c r="K17" s="19">
        <v>80.987804878048777</v>
      </c>
      <c r="L17" s="19"/>
    </row>
    <row r="18" spans="1:12" x14ac:dyDescent="0.2">
      <c r="A18" s="18" t="s">
        <v>662</v>
      </c>
      <c r="B18">
        <f>OECD!F508</f>
        <v>2004</v>
      </c>
      <c r="C18" s="39">
        <f>OECD!G508</f>
        <v>1.0807754394243001</v>
      </c>
      <c r="D18" s="39">
        <f>OECD!H508</f>
        <v>75.115487804878057</v>
      </c>
      <c r="H18" s="18" t="s">
        <v>662</v>
      </c>
      <c r="I18" s="39">
        <v>15.754</v>
      </c>
      <c r="J18" s="19">
        <v>1.8370309836345999</v>
      </c>
      <c r="K18" s="19">
        <v>76.185658536585365</v>
      </c>
      <c r="L18" s="19"/>
    </row>
    <row r="19" spans="1:12" x14ac:dyDescent="0.2">
      <c r="A19" s="18" t="s">
        <v>663</v>
      </c>
      <c r="B19">
        <f>OECD!F516</f>
        <v>1980</v>
      </c>
      <c r="C19" s="39">
        <f>OECD!G516</f>
        <v>6.3844331569491999</v>
      </c>
      <c r="D19" s="39">
        <f>OECD!H516</f>
        <v>75.743170731707323</v>
      </c>
      <c r="H19" s="18" t="s">
        <v>663</v>
      </c>
      <c r="I19" s="39">
        <v>46.387999999999998</v>
      </c>
      <c r="J19" s="19">
        <v>5.4563331424747004</v>
      </c>
      <c r="K19" s="19">
        <v>81.2048780487805</v>
      </c>
      <c r="L19" s="19"/>
    </row>
    <row r="20" spans="1:12" x14ac:dyDescent="0.2">
      <c r="A20" s="18" t="s">
        <v>664</v>
      </c>
      <c r="B20">
        <f>OECD!F558</f>
        <v>1990</v>
      </c>
      <c r="C20" s="39">
        <f>OECD!G558</f>
        <v>7.3133884889224996</v>
      </c>
      <c r="D20" s="39">
        <f>OECD!H558</f>
        <v>75.378048780487816</v>
      </c>
      <c r="H20" s="18" t="s">
        <v>664</v>
      </c>
      <c r="I20" s="39">
        <v>32.734000000000002</v>
      </c>
      <c r="J20" s="19">
        <v>4.8567228388638997</v>
      </c>
      <c r="K20" s="19">
        <v>80.904878048780489</v>
      </c>
      <c r="L20" s="19"/>
    </row>
    <row r="21" spans="1:12" x14ac:dyDescent="0.2">
      <c r="A21" s="18" t="s">
        <v>665</v>
      </c>
      <c r="B21">
        <f>OECD!F580</f>
        <v>1980</v>
      </c>
      <c r="C21" s="39">
        <f>OECD!G580</f>
        <v>4.5251692098455996</v>
      </c>
      <c r="D21" s="39">
        <f>OECD!H580</f>
        <v>75.671707317073185</v>
      </c>
      <c r="H21" s="18" t="s">
        <v>665</v>
      </c>
      <c r="I21" s="39">
        <v>62.737000000000002</v>
      </c>
      <c r="J21" s="19">
        <v>5.4309809581283002</v>
      </c>
      <c r="K21" s="19">
        <v>81.2951219512195</v>
      </c>
      <c r="L21" s="19"/>
    </row>
    <row r="22" spans="1:12" x14ac:dyDescent="0.2">
      <c r="A22" s="18" t="s">
        <v>666</v>
      </c>
      <c r="B22">
        <f>OECD!F622</f>
        <v>2006</v>
      </c>
      <c r="C22" s="39">
        <f>OECD!G622</f>
        <v>11.461029949124001</v>
      </c>
      <c r="D22" s="39">
        <f>OECD!H622</f>
        <v>75.143902439024401</v>
      </c>
      <c r="H22" s="18" t="s">
        <v>666</v>
      </c>
      <c r="I22" s="39">
        <v>22.52</v>
      </c>
      <c r="J22" s="19">
        <v>10.817205801611999</v>
      </c>
      <c r="K22" s="19">
        <v>76.746341463414637</v>
      </c>
      <c r="L22" s="19"/>
    </row>
    <row r="23" spans="1:12" x14ac:dyDescent="0.2">
      <c r="A23" s="18" t="s">
        <v>439</v>
      </c>
      <c r="B23">
        <f>OECD!F643</f>
        <v>1995</v>
      </c>
      <c r="C23" s="39">
        <f>OECD!G643</f>
        <v>7.1967172581336998</v>
      </c>
      <c r="D23" s="39">
        <f>OECD!H643</f>
        <v>75.31219512195122</v>
      </c>
      <c r="H23" s="18" t="s">
        <v>439</v>
      </c>
      <c r="I23" s="39">
        <v>26.931999999999999</v>
      </c>
      <c r="J23" s="19">
        <v>13.041373058633001</v>
      </c>
      <c r="K23" s="19">
        <v>80.470731707317086</v>
      </c>
      <c r="L23" s="19"/>
    </row>
    <row r="24" spans="1:12" x14ac:dyDescent="0.2">
      <c r="A24" s="18" t="s">
        <v>667</v>
      </c>
      <c r="B24">
        <f>OECD!F675</f>
        <v>2010</v>
      </c>
      <c r="C24" s="39">
        <f>OECD!G675</f>
        <v>6.9657444297177999</v>
      </c>
      <c r="D24" s="39">
        <f>OECD!H675</f>
        <v>75.112195121951217</v>
      </c>
      <c r="H24" s="18" t="s">
        <v>667</v>
      </c>
      <c r="I24" s="39">
        <v>25.167000000000002</v>
      </c>
      <c r="J24" s="19">
        <v>6.9528207142399001</v>
      </c>
      <c r="K24" s="19">
        <v>75.958536585365863</v>
      </c>
      <c r="L24" s="19"/>
    </row>
    <row r="25" spans="1:12" x14ac:dyDescent="0.2">
      <c r="A25" s="18" t="s">
        <v>668</v>
      </c>
      <c r="B25">
        <f>OECD!F677</f>
        <v>1980</v>
      </c>
      <c r="C25" s="39">
        <f>OECD!G677</f>
        <v>6.2276741944653997</v>
      </c>
      <c r="D25" s="39">
        <f>OECD!H677</f>
        <v>75.349268292682936</v>
      </c>
      <c r="H25" s="18" t="s">
        <v>668</v>
      </c>
      <c r="I25" s="39">
        <v>32.53</v>
      </c>
      <c r="J25" s="19">
        <v>10.48923520085</v>
      </c>
      <c r="K25" s="19">
        <v>82.475609756097569</v>
      </c>
      <c r="L25" s="19"/>
    </row>
    <row r="26" spans="1:12" x14ac:dyDescent="0.2">
      <c r="A26" s="18" t="s">
        <v>669</v>
      </c>
      <c r="B26">
        <f>OECD!F709</f>
        <v>1980</v>
      </c>
      <c r="C26" s="39">
        <f>OECD!G709</f>
        <v>6.9463176115906</v>
      </c>
      <c r="D26" s="39">
        <f>OECD!H709</f>
        <v>75.740975609756106</v>
      </c>
      <c r="H26" s="18" t="s">
        <v>669</v>
      </c>
      <c r="I26" s="39">
        <v>43.709000000000003</v>
      </c>
      <c r="J26" s="19">
        <v>7.3779005172468999</v>
      </c>
      <c r="K26" s="19">
        <v>81.802439024390253</v>
      </c>
      <c r="L26" s="19"/>
    </row>
    <row r="27" spans="1:12" x14ac:dyDescent="0.2">
      <c r="A27" s="18" t="s">
        <v>670</v>
      </c>
      <c r="B27">
        <f>OECD!F741</f>
        <v>1980</v>
      </c>
      <c r="C27" s="39">
        <f>OECD!G741</f>
        <v>5.7953228937326999</v>
      </c>
      <c r="D27" s="39">
        <f>OECD!H741</f>
        <v>75.45926829268295</v>
      </c>
      <c r="H27" s="18" t="s">
        <v>670</v>
      </c>
      <c r="I27" s="39">
        <v>54.551000000000002</v>
      </c>
      <c r="J27" s="19">
        <v>6.5629439189885002</v>
      </c>
      <c r="K27" s="19">
        <v>82.695121951219519</v>
      </c>
      <c r="L27" s="19"/>
    </row>
    <row r="28" spans="1:12" x14ac:dyDescent="0.2">
      <c r="A28" s="18" t="s">
        <v>671</v>
      </c>
      <c r="B28">
        <f>OECD!F804</f>
        <v>2011</v>
      </c>
      <c r="C28" s="39">
        <f>OECD!G804</f>
        <v>7.5433084325311004</v>
      </c>
      <c r="D28" s="39">
        <f>OECD!H804</f>
        <v>74.540487804878055</v>
      </c>
      <c r="H28" s="18" t="s">
        <v>671</v>
      </c>
      <c r="I28" s="16">
        <v>17.795999999999999</v>
      </c>
      <c r="J28" s="19">
        <v>7.5433084325311004</v>
      </c>
      <c r="K28" s="19">
        <v>74.540487804878055</v>
      </c>
      <c r="L28" s="19"/>
    </row>
    <row r="29" spans="1:12" x14ac:dyDescent="0.2">
      <c r="A29" s="18" t="s">
        <v>672</v>
      </c>
      <c r="B29">
        <f>OECD!F812</f>
        <v>1987</v>
      </c>
      <c r="C29" s="39">
        <f>OECD!G812</f>
        <v>5.2635725033367002</v>
      </c>
      <c r="D29" s="39">
        <f>OECD!H812</f>
        <v>75.280487804878049</v>
      </c>
      <c r="H29" s="18" t="s">
        <v>672</v>
      </c>
      <c r="I29" s="39">
        <v>36.590000000000003</v>
      </c>
      <c r="J29" s="19">
        <v>5.6104372250262999</v>
      </c>
      <c r="K29" s="19">
        <v>80.951219512195124</v>
      </c>
      <c r="L29" s="19"/>
    </row>
    <row r="30" spans="1:12" x14ac:dyDescent="0.2">
      <c r="A30" s="18" t="s">
        <v>673</v>
      </c>
      <c r="B30">
        <f>OECD!F847</f>
        <v>1990</v>
      </c>
      <c r="C30" s="39">
        <f>OECD!G847</f>
        <v>5.8248847074777999</v>
      </c>
      <c r="D30" s="39">
        <f>OECD!H847</f>
        <v>75.214634146341467</v>
      </c>
      <c r="H30" s="18" t="s">
        <v>673</v>
      </c>
      <c r="I30" s="39">
        <v>49.781999999999996</v>
      </c>
      <c r="J30" s="19">
        <v>6.7169041824439999</v>
      </c>
      <c r="K30" s="19">
        <v>78.641463414634146</v>
      </c>
      <c r="L30" s="19"/>
    </row>
    <row r="31" spans="1:12" x14ac:dyDescent="0.2">
      <c r="A31" t="s">
        <v>159</v>
      </c>
      <c r="B31">
        <f>OECD!F885</f>
        <v>2004</v>
      </c>
      <c r="C31" s="39">
        <f>OECD!G885</f>
        <v>3.8396440041678002</v>
      </c>
      <c r="D31" s="39">
        <f>OECD!H885</f>
        <v>75.24160975609756</v>
      </c>
      <c r="H31" s="23" t="s">
        <v>159</v>
      </c>
      <c r="I31" s="39">
        <v>20.265999999999998</v>
      </c>
      <c r="J31" s="19">
        <v>3.2302371027257002</v>
      </c>
      <c r="K31" s="19">
        <v>77.932975609756099</v>
      </c>
      <c r="L31" s="19"/>
    </row>
    <row r="32" spans="1:12" x14ac:dyDescent="0.2">
      <c r="A32" s="17" t="s">
        <v>674</v>
      </c>
      <c r="B32" s="17">
        <f>OECD!F951</f>
        <v>1992</v>
      </c>
      <c r="C32" s="41">
        <f>OECD!G951</f>
        <v>6.7238997677723003</v>
      </c>
      <c r="D32" s="41">
        <f>OECD!H951</f>
        <v>75.164545779882445</v>
      </c>
      <c r="H32" s="17" t="s">
        <v>674</v>
      </c>
      <c r="I32" s="41">
        <v>36.235999999999997</v>
      </c>
      <c r="J32" s="22">
        <v>7.8779497113271004</v>
      </c>
      <c r="K32" s="22">
        <v>79.665541958715338</v>
      </c>
      <c r="L32" s="22"/>
    </row>
    <row r="33" spans="1:12" x14ac:dyDescent="0.2">
      <c r="A33" t="s">
        <v>675</v>
      </c>
      <c r="B33">
        <f>OECD!F926</f>
        <v>1999</v>
      </c>
      <c r="C33" s="39">
        <f>OECD!G926</f>
        <v>10.433607461844</v>
      </c>
      <c r="D33" s="39">
        <f>OECD!H926</f>
        <v>75.009756097560981</v>
      </c>
      <c r="H33" s="23" t="s">
        <v>675</v>
      </c>
      <c r="I33" s="39">
        <v>28.513000000000002</v>
      </c>
      <c r="J33" s="19">
        <v>11.394840874802</v>
      </c>
      <c r="K33" s="19">
        <v>79.970731707317086</v>
      </c>
      <c r="L33" s="19"/>
    </row>
    <row r="34" spans="1:12" x14ac:dyDescent="0.2">
      <c r="H34" s="23" t="s">
        <v>684</v>
      </c>
      <c r="I34" s="39">
        <v>34.335000000000001</v>
      </c>
      <c r="J34" s="19">
        <v>10.20637398159</v>
      </c>
      <c r="K34" s="19">
        <v>82.591219512195138</v>
      </c>
      <c r="L34" s="19"/>
    </row>
    <row r="35" spans="1:12" x14ac:dyDescent="0.2">
      <c r="H35" s="23" t="s">
        <v>685</v>
      </c>
      <c r="I35" s="39">
        <v>39.558</v>
      </c>
      <c r="J35" s="19">
        <v>2.1362502430708998</v>
      </c>
      <c r="K35" s="19">
        <v>82.358536585365869</v>
      </c>
      <c r="L35" s="19"/>
    </row>
    <row r="36" spans="1:12" x14ac:dyDescent="0.2">
      <c r="H36" s="23" t="s">
        <v>290</v>
      </c>
      <c r="I36" s="39">
        <v>30.574000000000002</v>
      </c>
      <c r="J36" s="19">
        <v>4.7819062899681999</v>
      </c>
      <c r="K36" s="19">
        <v>81.656097560975624</v>
      </c>
      <c r="L36" s="19"/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33"/>
  <sheetViews>
    <sheetView workbookViewId="0"/>
  </sheetViews>
  <sheetFormatPr defaultRowHeight="12.75" x14ac:dyDescent="0.2"/>
  <cols>
    <col min="1" max="1" width="11.5703125" bestFit="1" customWidth="1"/>
    <col min="2" max="2" width="12.28515625" bestFit="1" customWidth="1"/>
    <col min="3" max="3" width="7.85546875" bestFit="1" customWidth="1"/>
    <col min="4" max="5" width="7.85546875" style="23" customWidth="1"/>
    <col min="9" max="9" width="11.140625" bestFit="1" customWidth="1"/>
    <col min="10" max="10" width="5.7109375" bestFit="1" customWidth="1"/>
    <col min="12" max="12" width="15.28515625" bestFit="1" customWidth="1"/>
    <col min="13" max="13" width="10.140625" bestFit="1" customWidth="1"/>
    <col min="14" max="14" width="9.140625" bestFit="1" customWidth="1"/>
    <col min="15" max="15" width="10.140625" bestFit="1" customWidth="1"/>
    <col min="17" max="17" width="10" bestFit="1" customWidth="1"/>
  </cols>
  <sheetData>
    <row r="1" spans="1:18" x14ac:dyDescent="0.2">
      <c r="A1" s="57"/>
      <c r="B1" s="58" t="s">
        <v>693</v>
      </c>
      <c r="C1" s="59" t="s">
        <v>694</v>
      </c>
      <c r="D1" s="197"/>
      <c r="E1" s="197"/>
      <c r="G1" s="57"/>
      <c r="H1" s="58" t="s">
        <v>695</v>
      </c>
      <c r="I1" s="58" t="s">
        <v>696</v>
      </c>
      <c r="J1" s="59" t="s">
        <v>697</v>
      </c>
      <c r="M1" s="58" t="s">
        <v>693</v>
      </c>
      <c r="N1" s="197" t="s">
        <v>694</v>
      </c>
    </row>
    <row r="2" spans="1:18" x14ac:dyDescent="0.2">
      <c r="A2" s="60" t="s">
        <v>67</v>
      </c>
      <c r="B2" s="61">
        <v>13078876</v>
      </c>
      <c r="C2" s="61">
        <v>6493872</v>
      </c>
      <c r="D2" s="61"/>
      <c r="E2" s="61"/>
      <c r="G2" s="60" t="s">
        <v>67</v>
      </c>
      <c r="H2" s="61">
        <v>17517731</v>
      </c>
      <c r="I2" s="61">
        <v>2022708</v>
      </c>
      <c r="J2" s="61">
        <v>32309</v>
      </c>
      <c r="L2" s="199" t="s">
        <v>716</v>
      </c>
      <c r="M2" s="168">
        <f>'Benefícios segundo grupo'!J11</f>
        <v>18954904</v>
      </c>
      <c r="N2" s="168">
        <f>'Benefícios segundo grupo'!K11</f>
        <v>9386965</v>
      </c>
      <c r="O2" s="168">
        <f>SUM(M2:N2)</f>
        <v>28341869</v>
      </c>
    </row>
    <row r="3" spans="1:18" x14ac:dyDescent="0.2">
      <c r="A3" s="60" t="s">
        <v>68</v>
      </c>
      <c r="B3" s="61">
        <v>13411599</v>
      </c>
      <c r="C3" s="61">
        <v>6621259</v>
      </c>
      <c r="D3" s="198">
        <f>B3/B2-1</f>
        <v>2.5439724331051128E-2</v>
      </c>
      <c r="E3" s="198">
        <f>C3/C2-1</f>
        <v>1.9616493826795534E-2</v>
      </c>
      <c r="G3" s="60" t="s">
        <v>68</v>
      </c>
      <c r="H3" s="61">
        <v>17914884</v>
      </c>
      <c r="I3" s="61">
        <v>2086503</v>
      </c>
      <c r="J3" s="61">
        <v>31471</v>
      </c>
      <c r="L3" s="199" t="s">
        <v>728</v>
      </c>
      <c r="M3" s="168">
        <f>'Benefícios segundo grupo'!J23</f>
        <v>808742</v>
      </c>
      <c r="N3" s="168">
        <f>'Benefícios segundo grupo'!K23</f>
        <v>32772</v>
      </c>
      <c r="O3" s="168">
        <f t="shared" ref="O3:O6" si="0">SUM(M3:N3)</f>
        <v>841514</v>
      </c>
    </row>
    <row r="4" spans="1:18" x14ac:dyDescent="0.2">
      <c r="A4" s="60" t="s">
        <v>69</v>
      </c>
      <c r="B4" s="61">
        <v>14255920</v>
      </c>
      <c r="C4" s="61">
        <v>6869592</v>
      </c>
      <c r="D4" s="198">
        <f t="shared" ref="D4:D18" si="1">B4/B3-1</f>
        <v>6.2954536591796506E-2</v>
      </c>
      <c r="E4" s="198">
        <f t="shared" ref="E4:E18" si="2">C4/C3-1</f>
        <v>3.7505404938849241E-2</v>
      </c>
      <c r="G4" s="60" t="s">
        <v>69</v>
      </c>
      <c r="H4" s="61">
        <v>18859775</v>
      </c>
      <c r="I4" s="61">
        <v>2234688</v>
      </c>
      <c r="J4" s="61">
        <v>31049</v>
      </c>
      <c r="K4" s="23"/>
      <c r="L4" s="199" t="s">
        <v>696</v>
      </c>
      <c r="M4" s="168">
        <f>'Benefícios segundo grupo'!J29</f>
        <v>4485246</v>
      </c>
      <c r="N4" s="168">
        <f>'Benefícios segundo grupo'!K29</f>
        <v>66255</v>
      </c>
      <c r="O4" s="168">
        <f t="shared" si="0"/>
        <v>4551501</v>
      </c>
      <c r="Q4" s="11">
        <f>N4/O4</f>
        <v>1.4556736338188216E-2</v>
      </c>
    </row>
    <row r="5" spans="1:18" x14ac:dyDescent="0.2">
      <c r="A5" s="60" t="s">
        <v>70</v>
      </c>
      <c r="B5" s="61">
        <v>14822661</v>
      </c>
      <c r="C5" s="61">
        <v>7029024</v>
      </c>
      <c r="D5" s="198">
        <f t="shared" si="1"/>
        <v>3.9754782574537462E-2</v>
      </c>
      <c r="E5" s="198">
        <f t="shared" si="2"/>
        <v>2.3208365212955773E-2</v>
      </c>
      <c r="G5" s="60" t="s">
        <v>70</v>
      </c>
      <c r="H5" s="61">
        <v>19510519</v>
      </c>
      <c r="I5" s="61">
        <v>2312711</v>
      </c>
      <c r="J5" s="61">
        <v>28455</v>
      </c>
      <c r="K5" s="23"/>
      <c r="L5" s="199" t="s">
        <v>697</v>
      </c>
      <c r="M5" s="168">
        <f>'Benefícios segundo grupo'!J36</f>
        <v>21033</v>
      </c>
      <c r="N5" s="168">
        <f>'Benefícios segundo grupo'!K36</f>
        <v>0</v>
      </c>
      <c r="O5" s="168">
        <f t="shared" si="0"/>
        <v>21033</v>
      </c>
    </row>
    <row r="6" spans="1:18" x14ac:dyDescent="0.2">
      <c r="A6" s="60" t="s">
        <v>71</v>
      </c>
      <c r="B6" s="61">
        <v>15956087</v>
      </c>
      <c r="C6" s="61">
        <v>7190882</v>
      </c>
      <c r="D6" s="198">
        <f t="shared" si="1"/>
        <v>7.6465757396732004E-2</v>
      </c>
      <c r="E6" s="198">
        <f t="shared" si="2"/>
        <v>2.3027094515540192E-2</v>
      </c>
      <c r="G6" s="60" t="s">
        <v>71</v>
      </c>
      <c r="H6" s="61">
        <v>20506649</v>
      </c>
      <c r="I6" s="61">
        <v>2612106</v>
      </c>
      <c r="J6" s="61">
        <v>28214</v>
      </c>
      <c r="K6" s="23"/>
      <c r="M6" s="168">
        <f>SUM(M2:M5)</f>
        <v>24269925</v>
      </c>
      <c r="N6" s="168">
        <f>SUM(N2:N5)</f>
        <v>9485992</v>
      </c>
      <c r="O6" s="168">
        <f t="shared" si="0"/>
        <v>33755917</v>
      </c>
      <c r="Q6">
        <v>207000000</v>
      </c>
      <c r="R6" s="24">
        <f>O6/Q6</f>
        <v>0.16307206280193237</v>
      </c>
    </row>
    <row r="7" spans="1:18" x14ac:dyDescent="0.2">
      <c r="A7" s="60" t="s">
        <v>72</v>
      </c>
      <c r="B7" s="61">
        <v>16599421</v>
      </c>
      <c r="C7" s="61">
        <v>7351917</v>
      </c>
      <c r="D7" s="198">
        <f t="shared" si="1"/>
        <v>4.0319033106299917E-2</v>
      </c>
      <c r="E7" s="198">
        <f t="shared" si="2"/>
        <v>2.239433215563813E-2</v>
      </c>
      <c r="G7" s="60" t="s">
        <v>72</v>
      </c>
      <c r="H7" s="61">
        <v>21149561</v>
      </c>
      <c r="I7" s="61">
        <v>2775940</v>
      </c>
      <c r="J7" s="61">
        <v>25837</v>
      </c>
      <c r="K7" s="23"/>
    </row>
    <row r="8" spans="1:18" x14ac:dyDescent="0.2">
      <c r="A8" s="60" t="s">
        <v>73</v>
      </c>
      <c r="B8" s="61">
        <v>17088587</v>
      </c>
      <c r="C8" s="61">
        <v>7504803</v>
      </c>
      <c r="D8" s="198">
        <f t="shared" si="1"/>
        <v>2.9468859184907714E-2</v>
      </c>
      <c r="E8" s="198">
        <f t="shared" si="2"/>
        <v>2.079539254863727E-2</v>
      </c>
      <c r="G8" s="60" t="s">
        <v>73</v>
      </c>
      <c r="H8" s="61">
        <v>21644886</v>
      </c>
      <c r="I8" s="61">
        <v>2923894</v>
      </c>
      <c r="J8" s="61">
        <v>24610</v>
      </c>
      <c r="K8" s="23"/>
    </row>
    <row r="9" spans="1:18" x14ac:dyDescent="0.2">
      <c r="A9" s="60" t="s">
        <v>74</v>
      </c>
      <c r="B9" s="61">
        <v>17493668</v>
      </c>
      <c r="C9" s="61">
        <v>7676615</v>
      </c>
      <c r="D9" s="198">
        <f t="shared" si="1"/>
        <v>2.3704768568635792E-2</v>
      </c>
      <c r="E9" s="198">
        <f t="shared" si="2"/>
        <v>2.2893605601639333E-2</v>
      </c>
      <c r="G9" s="60" t="s">
        <v>74</v>
      </c>
      <c r="H9" s="61">
        <v>22066263</v>
      </c>
      <c r="I9" s="61">
        <v>3080821</v>
      </c>
      <c r="J9" s="61">
        <v>23199</v>
      </c>
      <c r="K9" s="23"/>
      <c r="L9" s="42"/>
      <c r="M9" s="205" t="s">
        <v>693</v>
      </c>
      <c r="N9" s="206" t="s">
        <v>694</v>
      </c>
      <c r="O9" s="42" t="s">
        <v>707</v>
      </c>
    </row>
    <row r="10" spans="1:18" x14ac:dyDescent="0.2">
      <c r="A10" s="60" t="s">
        <v>75</v>
      </c>
      <c r="B10" s="61">
        <v>18193777</v>
      </c>
      <c r="C10" s="61">
        <v>7901848</v>
      </c>
      <c r="D10" s="198">
        <f t="shared" si="1"/>
        <v>4.0020709207468697E-2</v>
      </c>
      <c r="E10" s="198">
        <f t="shared" si="2"/>
        <v>2.9340145363548897E-2</v>
      </c>
      <c r="G10" s="60" t="s">
        <v>75</v>
      </c>
      <c r="H10" s="61">
        <v>22776205</v>
      </c>
      <c r="I10" s="61">
        <v>3296566</v>
      </c>
      <c r="J10" s="61">
        <v>22854</v>
      </c>
      <c r="K10" s="23"/>
      <c r="L10" s="207" t="s">
        <v>716</v>
      </c>
      <c r="M10" s="220">
        <f>M2/$O$6</f>
        <v>0.56152833886870857</v>
      </c>
      <c r="N10" s="220">
        <f t="shared" ref="N10:O10" si="3">N2/$O$6</f>
        <v>0.27808354310149536</v>
      </c>
      <c r="O10" s="220">
        <f t="shared" si="3"/>
        <v>0.83961188197020387</v>
      </c>
    </row>
    <row r="11" spans="1:18" x14ac:dyDescent="0.2">
      <c r="A11" s="60" t="s">
        <v>76</v>
      </c>
      <c r="B11" s="61">
        <v>18906231</v>
      </c>
      <c r="C11" s="61">
        <v>8142125</v>
      </c>
      <c r="D11" s="198">
        <f t="shared" si="1"/>
        <v>3.9159213614633259E-2</v>
      </c>
      <c r="E11" s="198">
        <f t="shared" si="2"/>
        <v>3.040769703492141E-2</v>
      </c>
      <c r="G11" s="60" t="s">
        <v>76</v>
      </c>
      <c r="H11" s="61">
        <v>23534497</v>
      </c>
      <c r="I11" s="61">
        <v>3489242</v>
      </c>
      <c r="J11" s="61">
        <v>24617</v>
      </c>
      <c r="K11" s="23"/>
      <c r="L11" s="207" t="s">
        <v>728</v>
      </c>
      <c r="M11" s="220">
        <f t="shared" ref="M11:O14" si="4">M3/$O$6</f>
        <v>2.3958525552720135E-2</v>
      </c>
      <c r="N11" s="220">
        <f t="shared" si="4"/>
        <v>9.7085201388544707E-4</v>
      </c>
      <c r="O11" s="220">
        <f t="shared" si="4"/>
        <v>2.4929377566605581E-2</v>
      </c>
    </row>
    <row r="12" spans="1:18" x14ac:dyDescent="0.2">
      <c r="A12" s="60" t="s">
        <v>77</v>
      </c>
      <c r="B12" s="61">
        <v>19763710</v>
      </c>
      <c r="C12" s="61">
        <v>8377553</v>
      </c>
      <c r="D12" s="198">
        <f t="shared" si="1"/>
        <v>4.5354306736228978E-2</v>
      </c>
      <c r="E12" s="198">
        <f t="shared" si="2"/>
        <v>2.8914810322858031E-2</v>
      </c>
      <c r="G12" s="60" t="s">
        <v>77</v>
      </c>
      <c r="H12" s="61">
        <v>24426882</v>
      </c>
      <c r="I12" s="61">
        <v>3689221</v>
      </c>
      <c r="J12" s="61">
        <v>25160</v>
      </c>
      <c r="K12" s="23"/>
      <c r="L12" s="207" t="s">
        <v>696</v>
      </c>
      <c r="M12" s="220">
        <f t="shared" si="4"/>
        <v>0.13287288270083139</v>
      </c>
      <c r="N12" s="220">
        <f t="shared" si="4"/>
        <v>1.9627670017081746E-3</v>
      </c>
      <c r="O12" s="220">
        <f t="shared" si="4"/>
        <v>0.13483564970253956</v>
      </c>
      <c r="Q12" s="209">
        <f>M12/O12</f>
        <v>0.9854432636618119</v>
      </c>
    </row>
    <row r="13" spans="1:18" x14ac:dyDescent="0.2">
      <c r="A13" s="60" t="s">
        <v>78</v>
      </c>
      <c r="B13" s="61">
        <v>20473754</v>
      </c>
      <c r="C13" s="61">
        <v>8577669</v>
      </c>
      <c r="D13" s="198">
        <f t="shared" si="1"/>
        <v>3.5926655471062885E-2</v>
      </c>
      <c r="E13" s="198">
        <f t="shared" si="2"/>
        <v>2.3887166097307899E-2</v>
      </c>
      <c r="G13" s="60" t="s">
        <v>78</v>
      </c>
      <c r="H13" s="61">
        <v>25176323</v>
      </c>
      <c r="I13" s="61">
        <v>3849895</v>
      </c>
      <c r="J13" s="61">
        <v>25205</v>
      </c>
      <c r="K13" s="23"/>
      <c r="L13" s="207" t="s">
        <v>697</v>
      </c>
      <c r="M13" s="220">
        <f t="shared" si="4"/>
        <v>6.230907606509401E-4</v>
      </c>
      <c r="N13" s="220">
        <f t="shared" ref="N13" si="5">N5/$O$6</f>
        <v>0</v>
      </c>
      <c r="O13" s="220">
        <f t="shared" ref="O13:O14" si="6">O5/$O$6</f>
        <v>6.230907606509401E-4</v>
      </c>
    </row>
    <row r="14" spans="1:18" x14ac:dyDescent="0.2">
      <c r="A14" s="60" t="s">
        <v>79</v>
      </c>
      <c r="B14" s="61">
        <v>21251776</v>
      </c>
      <c r="C14" s="61">
        <v>8805489</v>
      </c>
      <c r="D14" s="198">
        <f t="shared" si="1"/>
        <v>3.8000945014773579E-2</v>
      </c>
      <c r="E14" s="198">
        <f t="shared" si="2"/>
        <v>2.6559663237180064E-2</v>
      </c>
      <c r="G14" s="60" t="s">
        <v>79</v>
      </c>
      <c r="H14" s="61">
        <v>26032855</v>
      </c>
      <c r="I14" s="61">
        <v>3999462</v>
      </c>
      <c r="J14" s="61">
        <v>25205</v>
      </c>
      <c r="K14" s="23"/>
      <c r="L14" s="42" t="s">
        <v>707</v>
      </c>
      <c r="M14" s="220">
        <f t="shared" si="4"/>
        <v>0.71898283788291106</v>
      </c>
      <c r="N14" s="220">
        <f t="shared" ref="N14" si="7">N6/$O$6</f>
        <v>0.28101716211708899</v>
      </c>
      <c r="O14" s="220">
        <f t="shared" si="6"/>
        <v>1</v>
      </c>
    </row>
    <row r="15" spans="1:18" x14ac:dyDescent="0.2">
      <c r="A15" s="60" t="s">
        <v>80</v>
      </c>
      <c r="B15" s="61">
        <v>22151402</v>
      </c>
      <c r="C15" s="61">
        <v>9047641</v>
      </c>
      <c r="D15" s="198">
        <f t="shared" si="1"/>
        <v>4.2331803233762733E-2</v>
      </c>
      <c r="E15" s="198">
        <f t="shared" si="2"/>
        <v>2.7500119527717359E-2</v>
      </c>
      <c r="G15" s="60" t="s">
        <v>80</v>
      </c>
      <c r="H15" s="61">
        <v>27009011</v>
      </c>
      <c r="I15" s="61">
        <v>4165956</v>
      </c>
      <c r="J15" s="61">
        <v>24076</v>
      </c>
      <c r="K15" s="23"/>
    </row>
    <row r="16" spans="1:18" x14ac:dyDescent="0.2">
      <c r="A16" s="60" t="s">
        <v>81</v>
      </c>
      <c r="B16" s="61">
        <v>22900497</v>
      </c>
      <c r="C16" s="61">
        <v>9252021</v>
      </c>
      <c r="D16" s="198">
        <f t="shared" si="1"/>
        <v>3.3817046884887958E-2</v>
      </c>
      <c r="E16" s="198">
        <f t="shared" si="2"/>
        <v>2.2589313612244366E-2</v>
      </c>
      <c r="G16" s="60" t="s">
        <v>81</v>
      </c>
      <c r="H16" s="61">
        <v>27818973</v>
      </c>
      <c r="I16" s="61">
        <v>4310448</v>
      </c>
      <c r="J16" s="61">
        <v>23097</v>
      </c>
      <c r="K16" s="23"/>
    </row>
    <row r="17" spans="1:18" x14ac:dyDescent="0.2">
      <c r="A17" s="60" t="s">
        <v>82</v>
      </c>
      <c r="B17" s="61">
        <v>23355198</v>
      </c>
      <c r="C17" s="61">
        <v>9346364</v>
      </c>
      <c r="D17" s="198">
        <f t="shared" si="1"/>
        <v>1.9855507939412931E-2</v>
      </c>
      <c r="E17" s="198">
        <f t="shared" si="2"/>
        <v>1.0197015333190507E-2</v>
      </c>
      <c r="G17" s="60" t="s">
        <v>82</v>
      </c>
      <c r="H17" s="61">
        <v>28276347</v>
      </c>
      <c r="I17" s="61">
        <v>4403154</v>
      </c>
      <c r="J17" s="61">
        <v>22061</v>
      </c>
      <c r="K17" s="23"/>
    </row>
    <row r="18" spans="1:18" x14ac:dyDescent="0.2">
      <c r="A18" s="60" t="s">
        <v>792</v>
      </c>
      <c r="B18" s="61">
        <v>24269925</v>
      </c>
      <c r="C18" s="61">
        <v>9485992</v>
      </c>
      <c r="D18" s="198">
        <f t="shared" si="1"/>
        <v>3.9165885041950732E-2</v>
      </c>
      <c r="E18" s="198">
        <f t="shared" si="2"/>
        <v>1.4939285480428444E-2</v>
      </c>
      <c r="G18" s="60" t="s">
        <v>792</v>
      </c>
      <c r="H18" s="61">
        <v>29183383</v>
      </c>
      <c r="I18" s="61">
        <v>4551501</v>
      </c>
      <c r="J18" s="61">
        <v>21033</v>
      </c>
      <c r="K18" s="23"/>
      <c r="L18" s="11">
        <f>(B18+C18)/(B17+C17)-1</f>
        <v>3.2241732061606188E-2</v>
      </c>
    </row>
    <row r="20" spans="1:18" x14ac:dyDescent="0.2">
      <c r="B20" s="11">
        <f>(B18/B2)^(1/16)-1</f>
        <v>3.9396202455662221E-2</v>
      </c>
      <c r="C20" s="11">
        <f t="shared" ref="C20:J20" si="8">(C18/C2)^(1/16)-1</f>
        <v>2.3967539410219008E-2</v>
      </c>
      <c r="D20" s="11"/>
      <c r="E20" s="11"/>
      <c r="F20" s="11"/>
      <c r="G20" s="11"/>
      <c r="H20" s="11">
        <f t="shared" si="8"/>
        <v>3.2413349157741411E-2</v>
      </c>
      <c r="I20" s="11">
        <f t="shared" si="8"/>
        <v>5.1995399610382131E-2</v>
      </c>
      <c r="J20" s="11">
        <f t="shared" si="8"/>
        <v>-2.6471642114626825E-2</v>
      </c>
    </row>
    <row r="22" spans="1:18" x14ac:dyDescent="0.2">
      <c r="A22">
        <v>2000</v>
      </c>
      <c r="B22" s="200">
        <v>173448386</v>
      </c>
      <c r="L22" s="285" t="s">
        <v>778</v>
      </c>
      <c r="M22" s="285" t="s">
        <v>779</v>
      </c>
      <c r="N22" s="285"/>
      <c r="O22" s="285"/>
      <c r="P22" s="285"/>
      <c r="Q22" s="285"/>
      <c r="R22" s="208"/>
    </row>
    <row r="23" spans="1:18" x14ac:dyDescent="0.2">
      <c r="A23">
        <v>2016</v>
      </c>
      <c r="B23" s="200">
        <v>206081432</v>
      </c>
      <c r="D23" s="24">
        <f>O6/B23</f>
        <v>0.16379892488324713</v>
      </c>
      <c r="L23" s="285"/>
      <c r="M23" t="s">
        <v>693</v>
      </c>
      <c r="N23" t="s">
        <v>694</v>
      </c>
      <c r="O23" t="s">
        <v>695</v>
      </c>
      <c r="P23" t="s">
        <v>696</v>
      </c>
      <c r="Q23" t="s">
        <v>697</v>
      </c>
    </row>
    <row r="24" spans="1:18" x14ac:dyDescent="0.2">
      <c r="B24" s="11">
        <f>(B23/B22)^(1/16)-1</f>
        <v>1.083271122026308E-2</v>
      </c>
      <c r="K24" t="s">
        <v>777</v>
      </c>
      <c r="L24" s="209">
        <f>B24</f>
        <v>1.083271122026308E-2</v>
      </c>
      <c r="M24" s="209">
        <f>B20</f>
        <v>3.9396202455662221E-2</v>
      </c>
      <c r="N24" s="209">
        <f>C20</f>
        <v>2.3967539410219008E-2</v>
      </c>
      <c r="O24" s="209">
        <f>H20</f>
        <v>3.2413349157741411E-2</v>
      </c>
      <c r="P24" s="209">
        <f t="shared" ref="P24:Q24" si="9">I20</f>
        <v>5.1995399610382131E-2</v>
      </c>
      <c r="Q24" s="209">
        <f t="shared" si="9"/>
        <v>-2.6471642114626825E-2</v>
      </c>
    </row>
    <row r="32" spans="1:18" x14ac:dyDescent="0.2">
      <c r="A32" s="212" t="s">
        <v>773</v>
      </c>
    </row>
    <row r="33" spans="1:1" x14ac:dyDescent="0.2">
      <c r="A33" t="s">
        <v>774</v>
      </c>
    </row>
  </sheetData>
  <mergeCells count="2">
    <mergeCell ref="M22:Q22"/>
    <mergeCell ref="L22:L23"/>
  </mergeCells>
  <hyperlinks>
    <hyperlink ref="A32" r:id="rId1" xr:uid="{00000000-0004-0000-0900-000000000000}"/>
  </hyperlinks>
  <pageMargins left="0.511811024" right="0.511811024" top="0.78740157499999996" bottom="0.78740157499999996" header="0.31496062000000002" footer="0.31496062000000002"/>
  <pageSetup paperSize="9" orientation="portrait" horizontalDpi="90" verticalDpi="90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C58"/>
  <sheetViews>
    <sheetView workbookViewId="0"/>
  </sheetViews>
  <sheetFormatPr defaultColWidth="11.42578125" defaultRowHeight="12.75" x14ac:dyDescent="0.2"/>
  <cols>
    <col min="1" max="1" width="5.7109375" style="68" customWidth="1"/>
    <col min="2" max="2" width="0.85546875" style="68" customWidth="1"/>
    <col min="3" max="3" width="17.7109375" style="68" customWidth="1"/>
    <col min="4" max="4" width="0.85546875" style="68" customWidth="1"/>
    <col min="5" max="5" width="8.7109375" style="68" customWidth="1"/>
    <col min="6" max="7" width="5.7109375" style="68" customWidth="1"/>
    <col min="8" max="8" width="5.5703125" style="68" customWidth="1"/>
    <col min="9" max="9" width="9.28515625" style="68" customWidth="1"/>
    <col min="10" max="10" width="8.7109375" style="68" customWidth="1"/>
    <col min="11" max="11" width="7.85546875" style="68" customWidth="1"/>
    <col min="12" max="12" width="0.85546875" style="68" customWidth="1"/>
    <col min="13" max="13" width="11.7109375" style="68" hidden="1" customWidth="1"/>
    <col min="14" max="16" width="5.7109375" style="68" hidden="1" customWidth="1"/>
    <col min="17" max="17" width="9.28515625" style="68" hidden="1" customWidth="1"/>
    <col min="18" max="19" width="11.7109375" style="68" hidden="1" customWidth="1"/>
    <col min="20" max="20" width="0.85546875" style="68" hidden="1" customWidth="1"/>
    <col min="21" max="21" width="6.85546875" style="68" hidden="1" customWidth="1"/>
    <col min="22" max="23" width="7" style="68" hidden="1" customWidth="1"/>
    <col min="24" max="24" width="11.42578125" style="68" hidden="1" customWidth="1"/>
    <col min="25" max="25" width="24" style="68" bestFit="1" customWidth="1"/>
    <col min="26" max="26" width="24.7109375" style="68" customWidth="1"/>
    <col min="27" max="27" width="9.7109375" style="68" customWidth="1"/>
    <col min="28" max="28" width="13" style="68" customWidth="1"/>
    <col min="29" max="29" width="24.7109375" style="68" customWidth="1"/>
    <col min="30" max="30" width="11.5703125" style="68" customWidth="1"/>
    <col min="31" max="31" width="13.85546875" style="68" customWidth="1"/>
    <col min="32" max="256" width="11.42578125" style="68"/>
    <col min="257" max="257" width="5.7109375" style="68" customWidth="1"/>
    <col min="258" max="258" width="0.85546875" style="68" customWidth="1"/>
    <col min="259" max="259" width="17.7109375" style="68" customWidth="1"/>
    <col min="260" max="260" width="0.85546875" style="68" customWidth="1"/>
    <col min="261" max="261" width="8.7109375" style="68" customWidth="1"/>
    <col min="262" max="263" width="5.7109375" style="68" customWidth="1"/>
    <col min="264" max="264" width="5.5703125" style="68" customWidth="1"/>
    <col min="265" max="265" width="9.28515625" style="68" customWidth="1"/>
    <col min="266" max="266" width="8.7109375" style="68" customWidth="1"/>
    <col min="267" max="267" width="7.85546875" style="68" customWidth="1"/>
    <col min="268" max="268" width="0.85546875" style="68" customWidth="1"/>
    <col min="269" max="269" width="11.7109375" style="68" customWidth="1"/>
    <col min="270" max="272" width="5.7109375" style="68" customWidth="1"/>
    <col min="273" max="273" width="9.28515625" style="68" customWidth="1"/>
    <col min="274" max="274" width="11.7109375" style="68" customWidth="1"/>
    <col min="275" max="275" width="11.7109375" style="68" bestFit="1" customWidth="1"/>
    <col min="276" max="276" width="0.85546875" style="68" customWidth="1"/>
    <col min="277" max="277" width="6.85546875" style="68" customWidth="1"/>
    <col min="278" max="279" width="7" style="68" customWidth="1"/>
    <col min="280" max="281" width="11.42578125" style="68" customWidth="1"/>
    <col min="282" max="282" width="24.7109375" style="68" customWidth="1"/>
    <col min="283" max="283" width="9.7109375" style="68" customWidth="1"/>
    <col min="284" max="284" width="13" style="68" customWidth="1"/>
    <col min="285" max="285" width="24.7109375" style="68" customWidth="1"/>
    <col min="286" max="286" width="11.5703125" style="68" customWidth="1"/>
    <col min="287" max="287" width="13.85546875" style="68" customWidth="1"/>
    <col min="288" max="512" width="11.42578125" style="68"/>
    <col min="513" max="513" width="5.7109375" style="68" customWidth="1"/>
    <col min="514" max="514" width="0.85546875" style="68" customWidth="1"/>
    <col min="515" max="515" width="17.7109375" style="68" customWidth="1"/>
    <col min="516" max="516" width="0.85546875" style="68" customWidth="1"/>
    <col min="517" max="517" width="8.7109375" style="68" customWidth="1"/>
    <col min="518" max="519" width="5.7109375" style="68" customWidth="1"/>
    <col min="520" max="520" width="5.5703125" style="68" customWidth="1"/>
    <col min="521" max="521" width="9.28515625" style="68" customWidth="1"/>
    <col min="522" max="522" width="8.7109375" style="68" customWidth="1"/>
    <col min="523" max="523" width="7.85546875" style="68" customWidth="1"/>
    <col min="524" max="524" width="0.85546875" style="68" customWidth="1"/>
    <col min="525" max="525" width="11.7109375" style="68" customWidth="1"/>
    <col min="526" max="528" width="5.7109375" style="68" customWidth="1"/>
    <col min="529" max="529" width="9.28515625" style="68" customWidth="1"/>
    <col min="530" max="530" width="11.7109375" style="68" customWidth="1"/>
    <col min="531" max="531" width="11.7109375" style="68" bestFit="1" customWidth="1"/>
    <col min="532" max="532" width="0.85546875" style="68" customWidth="1"/>
    <col min="533" max="533" width="6.85546875" style="68" customWidth="1"/>
    <col min="534" max="535" width="7" style="68" customWidth="1"/>
    <col min="536" max="537" width="11.42578125" style="68" customWidth="1"/>
    <col min="538" max="538" width="24.7109375" style="68" customWidth="1"/>
    <col min="539" max="539" width="9.7109375" style="68" customWidth="1"/>
    <col min="540" max="540" width="13" style="68" customWidth="1"/>
    <col min="541" max="541" width="24.7109375" style="68" customWidth="1"/>
    <col min="542" max="542" width="11.5703125" style="68" customWidth="1"/>
    <col min="543" max="543" width="13.85546875" style="68" customWidth="1"/>
    <col min="544" max="768" width="11.42578125" style="68"/>
    <col min="769" max="769" width="5.7109375" style="68" customWidth="1"/>
    <col min="770" max="770" width="0.85546875" style="68" customWidth="1"/>
    <col min="771" max="771" width="17.7109375" style="68" customWidth="1"/>
    <col min="772" max="772" width="0.85546875" style="68" customWidth="1"/>
    <col min="773" max="773" width="8.7109375" style="68" customWidth="1"/>
    <col min="774" max="775" width="5.7109375" style="68" customWidth="1"/>
    <col min="776" max="776" width="5.5703125" style="68" customWidth="1"/>
    <col min="777" max="777" width="9.28515625" style="68" customWidth="1"/>
    <col min="778" max="778" width="8.7109375" style="68" customWidth="1"/>
    <col min="779" max="779" width="7.85546875" style="68" customWidth="1"/>
    <col min="780" max="780" width="0.85546875" style="68" customWidth="1"/>
    <col min="781" max="781" width="11.7109375" style="68" customWidth="1"/>
    <col min="782" max="784" width="5.7109375" style="68" customWidth="1"/>
    <col min="785" max="785" width="9.28515625" style="68" customWidth="1"/>
    <col min="786" max="786" width="11.7109375" style="68" customWidth="1"/>
    <col min="787" max="787" width="11.7109375" style="68" bestFit="1" customWidth="1"/>
    <col min="788" max="788" width="0.85546875" style="68" customWidth="1"/>
    <col min="789" max="789" width="6.85546875" style="68" customWidth="1"/>
    <col min="790" max="791" width="7" style="68" customWidth="1"/>
    <col min="792" max="793" width="11.42578125" style="68" customWidth="1"/>
    <col min="794" max="794" width="24.7109375" style="68" customWidth="1"/>
    <col min="795" max="795" width="9.7109375" style="68" customWidth="1"/>
    <col min="796" max="796" width="13" style="68" customWidth="1"/>
    <col min="797" max="797" width="24.7109375" style="68" customWidth="1"/>
    <col min="798" max="798" width="11.5703125" style="68" customWidth="1"/>
    <col min="799" max="799" width="13.85546875" style="68" customWidth="1"/>
    <col min="800" max="1024" width="11.42578125" style="68"/>
    <col min="1025" max="1025" width="5.7109375" style="68" customWidth="1"/>
    <col min="1026" max="1026" width="0.85546875" style="68" customWidth="1"/>
    <col min="1027" max="1027" width="17.7109375" style="68" customWidth="1"/>
    <col min="1028" max="1028" width="0.85546875" style="68" customWidth="1"/>
    <col min="1029" max="1029" width="8.7109375" style="68" customWidth="1"/>
    <col min="1030" max="1031" width="5.7109375" style="68" customWidth="1"/>
    <col min="1032" max="1032" width="5.5703125" style="68" customWidth="1"/>
    <col min="1033" max="1033" width="9.28515625" style="68" customWidth="1"/>
    <col min="1034" max="1034" width="8.7109375" style="68" customWidth="1"/>
    <col min="1035" max="1035" width="7.85546875" style="68" customWidth="1"/>
    <col min="1036" max="1036" width="0.85546875" style="68" customWidth="1"/>
    <col min="1037" max="1037" width="11.7109375" style="68" customWidth="1"/>
    <col min="1038" max="1040" width="5.7109375" style="68" customWidth="1"/>
    <col min="1041" max="1041" width="9.28515625" style="68" customWidth="1"/>
    <col min="1042" max="1042" width="11.7109375" style="68" customWidth="1"/>
    <col min="1043" max="1043" width="11.7109375" style="68" bestFit="1" customWidth="1"/>
    <col min="1044" max="1044" width="0.85546875" style="68" customWidth="1"/>
    <col min="1045" max="1045" width="6.85546875" style="68" customWidth="1"/>
    <col min="1046" max="1047" width="7" style="68" customWidth="1"/>
    <col min="1048" max="1049" width="11.42578125" style="68" customWidth="1"/>
    <col min="1050" max="1050" width="24.7109375" style="68" customWidth="1"/>
    <col min="1051" max="1051" width="9.7109375" style="68" customWidth="1"/>
    <col min="1052" max="1052" width="13" style="68" customWidth="1"/>
    <col min="1053" max="1053" width="24.7109375" style="68" customWidth="1"/>
    <col min="1054" max="1054" width="11.5703125" style="68" customWidth="1"/>
    <col min="1055" max="1055" width="13.85546875" style="68" customWidth="1"/>
    <col min="1056" max="1280" width="11.42578125" style="68"/>
    <col min="1281" max="1281" width="5.7109375" style="68" customWidth="1"/>
    <col min="1282" max="1282" width="0.85546875" style="68" customWidth="1"/>
    <col min="1283" max="1283" width="17.7109375" style="68" customWidth="1"/>
    <col min="1284" max="1284" width="0.85546875" style="68" customWidth="1"/>
    <col min="1285" max="1285" width="8.7109375" style="68" customWidth="1"/>
    <col min="1286" max="1287" width="5.7109375" style="68" customWidth="1"/>
    <col min="1288" max="1288" width="5.5703125" style="68" customWidth="1"/>
    <col min="1289" max="1289" width="9.28515625" style="68" customWidth="1"/>
    <col min="1290" max="1290" width="8.7109375" style="68" customWidth="1"/>
    <col min="1291" max="1291" width="7.85546875" style="68" customWidth="1"/>
    <col min="1292" max="1292" width="0.85546875" style="68" customWidth="1"/>
    <col min="1293" max="1293" width="11.7109375" style="68" customWidth="1"/>
    <col min="1294" max="1296" width="5.7109375" style="68" customWidth="1"/>
    <col min="1297" max="1297" width="9.28515625" style="68" customWidth="1"/>
    <col min="1298" max="1298" width="11.7109375" style="68" customWidth="1"/>
    <col min="1299" max="1299" width="11.7109375" style="68" bestFit="1" customWidth="1"/>
    <col min="1300" max="1300" width="0.85546875" style="68" customWidth="1"/>
    <col min="1301" max="1301" width="6.85546875" style="68" customWidth="1"/>
    <col min="1302" max="1303" width="7" style="68" customWidth="1"/>
    <col min="1304" max="1305" width="11.42578125" style="68" customWidth="1"/>
    <col min="1306" max="1306" width="24.7109375" style="68" customWidth="1"/>
    <col min="1307" max="1307" width="9.7109375" style="68" customWidth="1"/>
    <col min="1308" max="1308" width="13" style="68" customWidth="1"/>
    <col min="1309" max="1309" width="24.7109375" style="68" customWidth="1"/>
    <col min="1310" max="1310" width="11.5703125" style="68" customWidth="1"/>
    <col min="1311" max="1311" width="13.85546875" style="68" customWidth="1"/>
    <col min="1312" max="1536" width="11.42578125" style="68"/>
    <col min="1537" max="1537" width="5.7109375" style="68" customWidth="1"/>
    <col min="1538" max="1538" width="0.85546875" style="68" customWidth="1"/>
    <col min="1539" max="1539" width="17.7109375" style="68" customWidth="1"/>
    <col min="1540" max="1540" width="0.85546875" style="68" customWidth="1"/>
    <col min="1541" max="1541" width="8.7109375" style="68" customWidth="1"/>
    <col min="1542" max="1543" width="5.7109375" style="68" customWidth="1"/>
    <col min="1544" max="1544" width="5.5703125" style="68" customWidth="1"/>
    <col min="1545" max="1545" width="9.28515625" style="68" customWidth="1"/>
    <col min="1546" max="1546" width="8.7109375" style="68" customWidth="1"/>
    <col min="1547" max="1547" width="7.85546875" style="68" customWidth="1"/>
    <col min="1548" max="1548" width="0.85546875" style="68" customWidth="1"/>
    <col min="1549" max="1549" width="11.7109375" style="68" customWidth="1"/>
    <col min="1550" max="1552" width="5.7109375" style="68" customWidth="1"/>
    <col min="1553" max="1553" width="9.28515625" style="68" customWidth="1"/>
    <col min="1554" max="1554" width="11.7109375" style="68" customWidth="1"/>
    <col min="1555" max="1555" width="11.7109375" style="68" bestFit="1" customWidth="1"/>
    <col min="1556" max="1556" width="0.85546875" style="68" customWidth="1"/>
    <col min="1557" max="1557" width="6.85546875" style="68" customWidth="1"/>
    <col min="1558" max="1559" width="7" style="68" customWidth="1"/>
    <col min="1560" max="1561" width="11.42578125" style="68" customWidth="1"/>
    <col min="1562" max="1562" width="24.7109375" style="68" customWidth="1"/>
    <col min="1563" max="1563" width="9.7109375" style="68" customWidth="1"/>
    <col min="1564" max="1564" width="13" style="68" customWidth="1"/>
    <col min="1565" max="1565" width="24.7109375" style="68" customWidth="1"/>
    <col min="1566" max="1566" width="11.5703125" style="68" customWidth="1"/>
    <col min="1567" max="1567" width="13.85546875" style="68" customWidth="1"/>
    <col min="1568" max="1792" width="11.42578125" style="68"/>
    <col min="1793" max="1793" width="5.7109375" style="68" customWidth="1"/>
    <col min="1794" max="1794" width="0.85546875" style="68" customWidth="1"/>
    <col min="1795" max="1795" width="17.7109375" style="68" customWidth="1"/>
    <col min="1796" max="1796" width="0.85546875" style="68" customWidth="1"/>
    <col min="1797" max="1797" width="8.7109375" style="68" customWidth="1"/>
    <col min="1798" max="1799" width="5.7109375" style="68" customWidth="1"/>
    <col min="1800" max="1800" width="5.5703125" style="68" customWidth="1"/>
    <col min="1801" max="1801" width="9.28515625" style="68" customWidth="1"/>
    <col min="1802" max="1802" width="8.7109375" style="68" customWidth="1"/>
    <col min="1803" max="1803" width="7.85546875" style="68" customWidth="1"/>
    <col min="1804" max="1804" width="0.85546875" style="68" customWidth="1"/>
    <col min="1805" max="1805" width="11.7109375" style="68" customWidth="1"/>
    <col min="1806" max="1808" width="5.7109375" style="68" customWidth="1"/>
    <col min="1809" max="1809" width="9.28515625" style="68" customWidth="1"/>
    <col min="1810" max="1810" width="11.7109375" style="68" customWidth="1"/>
    <col min="1811" max="1811" width="11.7109375" style="68" bestFit="1" customWidth="1"/>
    <col min="1812" max="1812" width="0.85546875" style="68" customWidth="1"/>
    <col min="1813" max="1813" width="6.85546875" style="68" customWidth="1"/>
    <col min="1814" max="1815" width="7" style="68" customWidth="1"/>
    <col min="1816" max="1817" width="11.42578125" style="68" customWidth="1"/>
    <col min="1818" max="1818" width="24.7109375" style="68" customWidth="1"/>
    <col min="1819" max="1819" width="9.7109375" style="68" customWidth="1"/>
    <col min="1820" max="1820" width="13" style="68" customWidth="1"/>
    <col min="1821" max="1821" width="24.7109375" style="68" customWidth="1"/>
    <col min="1822" max="1822" width="11.5703125" style="68" customWidth="1"/>
    <col min="1823" max="1823" width="13.85546875" style="68" customWidth="1"/>
    <col min="1824" max="2048" width="11.42578125" style="68"/>
    <col min="2049" max="2049" width="5.7109375" style="68" customWidth="1"/>
    <col min="2050" max="2050" width="0.85546875" style="68" customWidth="1"/>
    <col min="2051" max="2051" width="17.7109375" style="68" customWidth="1"/>
    <col min="2052" max="2052" width="0.85546875" style="68" customWidth="1"/>
    <col min="2053" max="2053" width="8.7109375" style="68" customWidth="1"/>
    <col min="2054" max="2055" width="5.7109375" style="68" customWidth="1"/>
    <col min="2056" max="2056" width="5.5703125" style="68" customWidth="1"/>
    <col min="2057" max="2057" width="9.28515625" style="68" customWidth="1"/>
    <col min="2058" max="2058" width="8.7109375" style="68" customWidth="1"/>
    <col min="2059" max="2059" width="7.85546875" style="68" customWidth="1"/>
    <col min="2060" max="2060" width="0.85546875" style="68" customWidth="1"/>
    <col min="2061" max="2061" width="11.7109375" style="68" customWidth="1"/>
    <col min="2062" max="2064" width="5.7109375" style="68" customWidth="1"/>
    <col min="2065" max="2065" width="9.28515625" style="68" customWidth="1"/>
    <col min="2066" max="2066" width="11.7109375" style="68" customWidth="1"/>
    <col min="2067" max="2067" width="11.7109375" style="68" bestFit="1" customWidth="1"/>
    <col min="2068" max="2068" width="0.85546875" style="68" customWidth="1"/>
    <col min="2069" max="2069" width="6.85546875" style="68" customWidth="1"/>
    <col min="2070" max="2071" width="7" style="68" customWidth="1"/>
    <col min="2072" max="2073" width="11.42578125" style="68" customWidth="1"/>
    <col min="2074" max="2074" width="24.7109375" style="68" customWidth="1"/>
    <col min="2075" max="2075" width="9.7109375" style="68" customWidth="1"/>
    <col min="2076" max="2076" width="13" style="68" customWidth="1"/>
    <col min="2077" max="2077" width="24.7109375" style="68" customWidth="1"/>
    <col min="2078" max="2078" width="11.5703125" style="68" customWidth="1"/>
    <col min="2079" max="2079" width="13.85546875" style="68" customWidth="1"/>
    <col min="2080" max="2304" width="11.42578125" style="68"/>
    <col min="2305" max="2305" width="5.7109375" style="68" customWidth="1"/>
    <col min="2306" max="2306" width="0.85546875" style="68" customWidth="1"/>
    <col min="2307" max="2307" width="17.7109375" style="68" customWidth="1"/>
    <col min="2308" max="2308" width="0.85546875" style="68" customWidth="1"/>
    <col min="2309" max="2309" width="8.7109375" style="68" customWidth="1"/>
    <col min="2310" max="2311" width="5.7109375" style="68" customWidth="1"/>
    <col min="2312" max="2312" width="5.5703125" style="68" customWidth="1"/>
    <col min="2313" max="2313" width="9.28515625" style="68" customWidth="1"/>
    <col min="2314" max="2314" width="8.7109375" style="68" customWidth="1"/>
    <col min="2315" max="2315" width="7.85546875" style="68" customWidth="1"/>
    <col min="2316" max="2316" width="0.85546875" style="68" customWidth="1"/>
    <col min="2317" max="2317" width="11.7109375" style="68" customWidth="1"/>
    <col min="2318" max="2320" width="5.7109375" style="68" customWidth="1"/>
    <col min="2321" max="2321" width="9.28515625" style="68" customWidth="1"/>
    <col min="2322" max="2322" width="11.7109375" style="68" customWidth="1"/>
    <col min="2323" max="2323" width="11.7109375" style="68" bestFit="1" customWidth="1"/>
    <col min="2324" max="2324" width="0.85546875" style="68" customWidth="1"/>
    <col min="2325" max="2325" width="6.85546875" style="68" customWidth="1"/>
    <col min="2326" max="2327" width="7" style="68" customWidth="1"/>
    <col min="2328" max="2329" width="11.42578125" style="68" customWidth="1"/>
    <col min="2330" max="2330" width="24.7109375" style="68" customWidth="1"/>
    <col min="2331" max="2331" width="9.7109375" style="68" customWidth="1"/>
    <col min="2332" max="2332" width="13" style="68" customWidth="1"/>
    <col min="2333" max="2333" width="24.7109375" style="68" customWidth="1"/>
    <col min="2334" max="2334" width="11.5703125" style="68" customWidth="1"/>
    <col min="2335" max="2335" width="13.85546875" style="68" customWidth="1"/>
    <col min="2336" max="2560" width="11.42578125" style="68"/>
    <col min="2561" max="2561" width="5.7109375" style="68" customWidth="1"/>
    <col min="2562" max="2562" width="0.85546875" style="68" customWidth="1"/>
    <col min="2563" max="2563" width="17.7109375" style="68" customWidth="1"/>
    <col min="2564" max="2564" width="0.85546875" style="68" customWidth="1"/>
    <col min="2565" max="2565" width="8.7109375" style="68" customWidth="1"/>
    <col min="2566" max="2567" width="5.7109375" style="68" customWidth="1"/>
    <col min="2568" max="2568" width="5.5703125" style="68" customWidth="1"/>
    <col min="2569" max="2569" width="9.28515625" style="68" customWidth="1"/>
    <col min="2570" max="2570" width="8.7109375" style="68" customWidth="1"/>
    <col min="2571" max="2571" width="7.85546875" style="68" customWidth="1"/>
    <col min="2572" max="2572" width="0.85546875" style="68" customWidth="1"/>
    <col min="2573" max="2573" width="11.7109375" style="68" customWidth="1"/>
    <col min="2574" max="2576" width="5.7109375" style="68" customWidth="1"/>
    <col min="2577" max="2577" width="9.28515625" style="68" customWidth="1"/>
    <col min="2578" max="2578" width="11.7109375" style="68" customWidth="1"/>
    <col min="2579" max="2579" width="11.7109375" style="68" bestFit="1" customWidth="1"/>
    <col min="2580" max="2580" width="0.85546875" style="68" customWidth="1"/>
    <col min="2581" max="2581" width="6.85546875" style="68" customWidth="1"/>
    <col min="2582" max="2583" width="7" style="68" customWidth="1"/>
    <col min="2584" max="2585" width="11.42578125" style="68" customWidth="1"/>
    <col min="2586" max="2586" width="24.7109375" style="68" customWidth="1"/>
    <col min="2587" max="2587" width="9.7109375" style="68" customWidth="1"/>
    <col min="2588" max="2588" width="13" style="68" customWidth="1"/>
    <col min="2589" max="2589" width="24.7109375" style="68" customWidth="1"/>
    <col min="2590" max="2590" width="11.5703125" style="68" customWidth="1"/>
    <col min="2591" max="2591" width="13.85546875" style="68" customWidth="1"/>
    <col min="2592" max="2816" width="11.42578125" style="68"/>
    <col min="2817" max="2817" width="5.7109375" style="68" customWidth="1"/>
    <col min="2818" max="2818" width="0.85546875" style="68" customWidth="1"/>
    <col min="2819" max="2819" width="17.7109375" style="68" customWidth="1"/>
    <col min="2820" max="2820" width="0.85546875" style="68" customWidth="1"/>
    <col min="2821" max="2821" width="8.7109375" style="68" customWidth="1"/>
    <col min="2822" max="2823" width="5.7109375" style="68" customWidth="1"/>
    <col min="2824" max="2824" width="5.5703125" style="68" customWidth="1"/>
    <col min="2825" max="2825" width="9.28515625" style="68" customWidth="1"/>
    <col min="2826" max="2826" width="8.7109375" style="68" customWidth="1"/>
    <col min="2827" max="2827" width="7.85546875" style="68" customWidth="1"/>
    <col min="2828" max="2828" width="0.85546875" style="68" customWidth="1"/>
    <col min="2829" max="2829" width="11.7109375" style="68" customWidth="1"/>
    <col min="2830" max="2832" width="5.7109375" style="68" customWidth="1"/>
    <col min="2833" max="2833" width="9.28515625" style="68" customWidth="1"/>
    <col min="2834" max="2834" width="11.7109375" style="68" customWidth="1"/>
    <col min="2835" max="2835" width="11.7109375" style="68" bestFit="1" customWidth="1"/>
    <col min="2836" max="2836" width="0.85546875" style="68" customWidth="1"/>
    <col min="2837" max="2837" width="6.85546875" style="68" customWidth="1"/>
    <col min="2838" max="2839" width="7" style="68" customWidth="1"/>
    <col min="2840" max="2841" width="11.42578125" style="68" customWidth="1"/>
    <col min="2842" max="2842" width="24.7109375" style="68" customWidth="1"/>
    <col min="2843" max="2843" width="9.7109375" style="68" customWidth="1"/>
    <col min="2844" max="2844" width="13" style="68" customWidth="1"/>
    <col min="2845" max="2845" width="24.7109375" style="68" customWidth="1"/>
    <col min="2846" max="2846" width="11.5703125" style="68" customWidth="1"/>
    <col min="2847" max="2847" width="13.85546875" style="68" customWidth="1"/>
    <col min="2848" max="3072" width="11.42578125" style="68"/>
    <col min="3073" max="3073" width="5.7109375" style="68" customWidth="1"/>
    <col min="3074" max="3074" width="0.85546875" style="68" customWidth="1"/>
    <col min="3075" max="3075" width="17.7109375" style="68" customWidth="1"/>
    <col min="3076" max="3076" width="0.85546875" style="68" customWidth="1"/>
    <col min="3077" max="3077" width="8.7109375" style="68" customWidth="1"/>
    <col min="3078" max="3079" width="5.7109375" style="68" customWidth="1"/>
    <col min="3080" max="3080" width="5.5703125" style="68" customWidth="1"/>
    <col min="3081" max="3081" width="9.28515625" style="68" customWidth="1"/>
    <col min="3082" max="3082" width="8.7109375" style="68" customWidth="1"/>
    <col min="3083" max="3083" width="7.85546875" style="68" customWidth="1"/>
    <col min="3084" max="3084" width="0.85546875" style="68" customWidth="1"/>
    <col min="3085" max="3085" width="11.7109375" style="68" customWidth="1"/>
    <col min="3086" max="3088" width="5.7109375" style="68" customWidth="1"/>
    <col min="3089" max="3089" width="9.28515625" style="68" customWidth="1"/>
    <col min="3090" max="3090" width="11.7109375" style="68" customWidth="1"/>
    <col min="3091" max="3091" width="11.7109375" style="68" bestFit="1" customWidth="1"/>
    <col min="3092" max="3092" width="0.85546875" style="68" customWidth="1"/>
    <col min="3093" max="3093" width="6.85546875" style="68" customWidth="1"/>
    <col min="3094" max="3095" width="7" style="68" customWidth="1"/>
    <col min="3096" max="3097" width="11.42578125" style="68" customWidth="1"/>
    <col min="3098" max="3098" width="24.7109375" style="68" customWidth="1"/>
    <col min="3099" max="3099" width="9.7109375" style="68" customWidth="1"/>
    <col min="3100" max="3100" width="13" style="68" customWidth="1"/>
    <col min="3101" max="3101" width="24.7109375" style="68" customWidth="1"/>
    <col min="3102" max="3102" width="11.5703125" style="68" customWidth="1"/>
    <col min="3103" max="3103" width="13.85546875" style="68" customWidth="1"/>
    <col min="3104" max="3328" width="11.42578125" style="68"/>
    <col min="3329" max="3329" width="5.7109375" style="68" customWidth="1"/>
    <col min="3330" max="3330" width="0.85546875" style="68" customWidth="1"/>
    <col min="3331" max="3331" width="17.7109375" style="68" customWidth="1"/>
    <col min="3332" max="3332" width="0.85546875" style="68" customWidth="1"/>
    <col min="3333" max="3333" width="8.7109375" style="68" customWidth="1"/>
    <col min="3334" max="3335" width="5.7109375" style="68" customWidth="1"/>
    <col min="3336" max="3336" width="5.5703125" style="68" customWidth="1"/>
    <col min="3337" max="3337" width="9.28515625" style="68" customWidth="1"/>
    <col min="3338" max="3338" width="8.7109375" style="68" customWidth="1"/>
    <col min="3339" max="3339" width="7.85546875" style="68" customWidth="1"/>
    <col min="3340" max="3340" width="0.85546875" style="68" customWidth="1"/>
    <col min="3341" max="3341" width="11.7109375" style="68" customWidth="1"/>
    <col min="3342" max="3344" width="5.7109375" style="68" customWidth="1"/>
    <col min="3345" max="3345" width="9.28515625" style="68" customWidth="1"/>
    <col min="3346" max="3346" width="11.7109375" style="68" customWidth="1"/>
    <col min="3347" max="3347" width="11.7109375" style="68" bestFit="1" customWidth="1"/>
    <col min="3348" max="3348" width="0.85546875" style="68" customWidth="1"/>
    <col min="3349" max="3349" width="6.85546875" style="68" customWidth="1"/>
    <col min="3350" max="3351" width="7" style="68" customWidth="1"/>
    <col min="3352" max="3353" width="11.42578125" style="68" customWidth="1"/>
    <col min="3354" max="3354" width="24.7109375" style="68" customWidth="1"/>
    <col min="3355" max="3355" width="9.7109375" style="68" customWidth="1"/>
    <col min="3356" max="3356" width="13" style="68" customWidth="1"/>
    <col min="3357" max="3357" width="24.7109375" style="68" customWidth="1"/>
    <col min="3358" max="3358" width="11.5703125" style="68" customWidth="1"/>
    <col min="3359" max="3359" width="13.85546875" style="68" customWidth="1"/>
    <col min="3360" max="3584" width="11.42578125" style="68"/>
    <col min="3585" max="3585" width="5.7109375" style="68" customWidth="1"/>
    <col min="3586" max="3586" width="0.85546875" style="68" customWidth="1"/>
    <col min="3587" max="3587" width="17.7109375" style="68" customWidth="1"/>
    <col min="3588" max="3588" width="0.85546875" style="68" customWidth="1"/>
    <col min="3589" max="3589" width="8.7109375" style="68" customWidth="1"/>
    <col min="3590" max="3591" width="5.7109375" style="68" customWidth="1"/>
    <col min="3592" max="3592" width="5.5703125" style="68" customWidth="1"/>
    <col min="3593" max="3593" width="9.28515625" style="68" customWidth="1"/>
    <col min="3594" max="3594" width="8.7109375" style="68" customWidth="1"/>
    <col min="3595" max="3595" width="7.85546875" style="68" customWidth="1"/>
    <col min="3596" max="3596" width="0.85546875" style="68" customWidth="1"/>
    <col min="3597" max="3597" width="11.7109375" style="68" customWidth="1"/>
    <col min="3598" max="3600" width="5.7109375" style="68" customWidth="1"/>
    <col min="3601" max="3601" width="9.28515625" style="68" customWidth="1"/>
    <col min="3602" max="3602" width="11.7109375" style="68" customWidth="1"/>
    <col min="3603" max="3603" width="11.7109375" style="68" bestFit="1" customWidth="1"/>
    <col min="3604" max="3604" width="0.85546875" style="68" customWidth="1"/>
    <col min="3605" max="3605" width="6.85546875" style="68" customWidth="1"/>
    <col min="3606" max="3607" width="7" style="68" customWidth="1"/>
    <col min="3608" max="3609" width="11.42578125" style="68" customWidth="1"/>
    <col min="3610" max="3610" width="24.7109375" style="68" customWidth="1"/>
    <col min="3611" max="3611" width="9.7109375" style="68" customWidth="1"/>
    <col min="3612" max="3612" width="13" style="68" customWidth="1"/>
    <col min="3613" max="3613" width="24.7109375" style="68" customWidth="1"/>
    <col min="3614" max="3614" width="11.5703125" style="68" customWidth="1"/>
    <col min="3615" max="3615" width="13.85546875" style="68" customWidth="1"/>
    <col min="3616" max="3840" width="11.42578125" style="68"/>
    <col min="3841" max="3841" width="5.7109375" style="68" customWidth="1"/>
    <col min="3842" max="3842" width="0.85546875" style="68" customWidth="1"/>
    <col min="3843" max="3843" width="17.7109375" style="68" customWidth="1"/>
    <col min="3844" max="3844" width="0.85546875" style="68" customWidth="1"/>
    <col min="3845" max="3845" width="8.7109375" style="68" customWidth="1"/>
    <col min="3846" max="3847" width="5.7109375" style="68" customWidth="1"/>
    <col min="3848" max="3848" width="5.5703125" style="68" customWidth="1"/>
    <col min="3849" max="3849" width="9.28515625" style="68" customWidth="1"/>
    <col min="3850" max="3850" width="8.7109375" style="68" customWidth="1"/>
    <col min="3851" max="3851" width="7.85546875" style="68" customWidth="1"/>
    <col min="3852" max="3852" width="0.85546875" style="68" customWidth="1"/>
    <col min="3853" max="3853" width="11.7109375" style="68" customWidth="1"/>
    <col min="3854" max="3856" width="5.7109375" style="68" customWidth="1"/>
    <col min="3857" max="3857" width="9.28515625" style="68" customWidth="1"/>
    <col min="3858" max="3858" width="11.7109375" style="68" customWidth="1"/>
    <col min="3859" max="3859" width="11.7109375" style="68" bestFit="1" customWidth="1"/>
    <col min="3860" max="3860" width="0.85546875" style="68" customWidth="1"/>
    <col min="3861" max="3861" width="6.85546875" style="68" customWidth="1"/>
    <col min="3862" max="3863" width="7" style="68" customWidth="1"/>
    <col min="3864" max="3865" width="11.42578125" style="68" customWidth="1"/>
    <col min="3866" max="3866" width="24.7109375" style="68" customWidth="1"/>
    <col min="3867" max="3867" width="9.7109375" style="68" customWidth="1"/>
    <col min="3868" max="3868" width="13" style="68" customWidth="1"/>
    <col min="3869" max="3869" width="24.7109375" style="68" customWidth="1"/>
    <col min="3870" max="3870" width="11.5703125" style="68" customWidth="1"/>
    <col min="3871" max="3871" width="13.85546875" style="68" customWidth="1"/>
    <col min="3872" max="4096" width="11.42578125" style="68"/>
    <col min="4097" max="4097" width="5.7109375" style="68" customWidth="1"/>
    <col min="4098" max="4098" width="0.85546875" style="68" customWidth="1"/>
    <col min="4099" max="4099" width="17.7109375" style="68" customWidth="1"/>
    <col min="4100" max="4100" width="0.85546875" style="68" customWidth="1"/>
    <col min="4101" max="4101" width="8.7109375" style="68" customWidth="1"/>
    <col min="4102" max="4103" width="5.7109375" style="68" customWidth="1"/>
    <col min="4104" max="4104" width="5.5703125" style="68" customWidth="1"/>
    <col min="4105" max="4105" width="9.28515625" style="68" customWidth="1"/>
    <col min="4106" max="4106" width="8.7109375" style="68" customWidth="1"/>
    <col min="4107" max="4107" width="7.85546875" style="68" customWidth="1"/>
    <col min="4108" max="4108" width="0.85546875" style="68" customWidth="1"/>
    <col min="4109" max="4109" width="11.7109375" style="68" customWidth="1"/>
    <col min="4110" max="4112" width="5.7109375" style="68" customWidth="1"/>
    <col min="4113" max="4113" width="9.28515625" style="68" customWidth="1"/>
    <col min="4114" max="4114" width="11.7109375" style="68" customWidth="1"/>
    <col min="4115" max="4115" width="11.7109375" style="68" bestFit="1" customWidth="1"/>
    <col min="4116" max="4116" width="0.85546875" style="68" customWidth="1"/>
    <col min="4117" max="4117" width="6.85546875" style="68" customWidth="1"/>
    <col min="4118" max="4119" width="7" style="68" customWidth="1"/>
    <col min="4120" max="4121" width="11.42578125" style="68" customWidth="1"/>
    <col min="4122" max="4122" width="24.7109375" style="68" customWidth="1"/>
    <col min="4123" max="4123" width="9.7109375" style="68" customWidth="1"/>
    <col min="4124" max="4124" width="13" style="68" customWidth="1"/>
    <col min="4125" max="4125" width="24.7109375" style="68" customWidth="1"/>
    <col min="4126" max="4126" width="11.5703125" style="68" customWidth="1"/>
    <col min="4127" max="4127" width="13.85546875" style="68" customWidth="1"/>
    <col min="4128" max="4352" width="11.42578125" style="68"/>
    <col min="4353" max="4353" width="5.7109375" style="68" customWidth="1"/>
    <col min="4354" max="4354" width="0.85546875" style="68" customWidth="1"/>
    <col min="4355" max="4355" width="17.7109375" style="68" customWidth="1"/>
    <col min="4356" max="4356" width="0.85546875" style="68" customWidth="1"/>
    <col min="4357" max="4357" width="8.7109375" style="68" customWidth="1"/>
    <col min="4358" max="4359" width="5.7109375" style="68" customWidth="1"/>
    <col min="4360" max="4360" width="5.5703125" style="68" customWidth="1"/>
    <col min="4361" max="4361" width="9.28515625" style="68" customWidth="1"/>
    <col min="4362" max="4362" width="8.7109375" style="68" customWidth="1"/>
    <col min="4363" max="4363" width="7.85546875" style="68" customWidth="1"/>
    <col min="4364" max="4364" width="0.85546875" style="68" customWidth="1"/>
    <col min="4365" max="4365" width="11.7109375" style="68" customWidth="1"/>
    <col min="4366" max="4368" width="5.7109375" style="68" customWidth="1"/>
    <col min="4369" max="4369" width="9.28515625" style="68" customWidth="1"/>
    <col min="4370" max="4370" width="11.7109375" style="68" customWidth="1"/>
    <col min="4371" max="4371" width="11.7109375" style="68" bestFit="1" customWidth="1"/>
    <col min="4372" max="4372" width="0.85546875" style="68" customWidth="1"/>
    <col min="4373" max="4373" width="6.85546875" style="68" customWidth="1"/>
    <col min="4374" max="4375" width="7" style="68" customWidth="1"/>
    <col min="4376" max="4377" width="11.42578125" style="68" customWidth="1"/>
    <col min="4378" max="4378" width="24.7109375" style="68" customWidth="1"/>
    <col min="4379" max="4379" width="9.7109375" style="68" customWidth="1"/>
    <col min="4380" max="4380" width="13" style="68" customWidth="1"/>
    <col min="4381" max="4381" width="24.7109375" style="68" customWidth="1"/>
    <col min="4382" max="4382" width="11.5703125" style="68" customWidth="1"/>
    <col min="4383" max="4383" width="13.85546875" style="68" customWidth="1"/>
    <col min="4384" max="4608" width="11.42578125" style="68"/>
    <col min="4609" max="4609" width="5.7109375" style="68" customWidth="1"/>
    <col min="4610" max="4610" width="0.85546875" style="68" customWidth="1"/>
    <col min="4611" max="4611" width="17.7109375" style="68" customWidth="1"/>
    <col min="4612" max="4612" width="0.85546875" style="68" customWidth="1"/>
    <col min="4613" max="4613" width="8.7109375" style="68" customWidth="1"/>
    <col min="4614" max="4615" width="5.7109375" style="68" customWidth="1"/>
    <col min="4616" max="4616" width="5.5703125" style="68" customWidth="1"/>
    <col min="4617" max="4617" width="9.28515625" style="68" customWidth="1"/>
    <col min="4618" max="4618" width="8.7109375" style="68" customWidth="1"/>
    <col min="4619" max="4619" width="7.85546875" style="68" customWidth="1"/>
    <col min="4620" max="4620" width="0.85546875" style="68" customWidth="1"/>
    <col min="4621" max="4621" width="11.7109375" style="68" customWidth="1"/>
    <col min="4622" max="4624" width="5.7109375" style="68" customWidth="1"/>
    <col min="4625" max="4625" width="9.28515625" style="68" customWidth="1"/>
    <col min="4626" max="4626" width="11.7109375" style="68" customWidth="1"/>
    <col min="4627" max="4627" width="11.7109375" style="68" bestFit="1" customWidth="1"/>
    <col min="4628" max="4628" width="0.85546875" style="68" customWidth="1"/>
    <col min="4629" max="4629" width="6.85546875" style="68" customWidth="1"/>
    <col min="4630" max="4631" width="7" style="68" customWidth="1"/>
    <col min="4632" max="4633" width="11.42578125" style="68" customWidth="1"/>
    <col min="4634" max="4634" width="24.7109375" style="68" customWidth="1"/>
    <col min="4635" max="4635" width="9.7109375" style="68" customWidth="1"/>
    <col min="4636" max="4636" width="13" style="68" customWidth="1"/>
    <col min="4637" max="4637" width="24.7109375" style="68" customWidth="1"/>
    <col min="4638" max="4638" width="11.5703125" style="68" customWidth="1"/>
    <col min="4639" max="4639" width="13.85546875" style="68" customWidth="1"/>
    <col min="4640" max="4864" width="11.42578125" style="68"/>
    <col min="4865" max="4865" width="5.7109375" style="68" customWidth="1"/>
    <col min="4866" max="4866" width="0.85546875" style="68" customWidth="1"/>
    <col min="4867" max="4867" width="17.7109375" style="68" customWidth="1"/>
    <col min="4868" max="4868" width="0.85546875" style="68" customWidth="1"/>
    <col min="4869" max="4869" width="8.7109375" style="68" customWidth="1"/>
    <col min="4870" max="4871" width="5.7109375" style="68" customWidth="1"/>
    <col min="4872" max="4872" width="5.5703125" style="68" customWidth="1"/>
    <col min="4873" max="4873" width="9.28515625" style="68" customWidth="1"/>
    <col min="4874" max="4874" width="8.7109375" style="68" customWidth="1"/>
    <col min="4875" max="4875" width="7.85546875" style="68" customWidth="1"/>
    <col min="4876" max="4876" width="0.85546875" style="68" customWidth="1"/>
    <col min="4877" max="4877" width="11.7109375" style="68" customWidth="1"/>
    <col min="4878" max="4880" width="5.7109375" style="68" customWidth="1"/>
    <col min="4881" max="4881" width="9.28515625" style="68" customWidth="1"/>
    <col min="4882" max="4882" width="11.7109375" style="68" customWidth="1"/>
    <col min="4883" max="4883" width="11.7109375" style="68" bestFit="1" customWidth="1"/>
    <col min="4884" max="4884" width="0.85546875" style="68" customWidth="1"/>
    <col min="4885" max="4885" width="6.85546875" style="68" customWidth="1"/>
    <col min="4886" max="4887" width="7" style="68" customWidth="1"/>
    <col min="4888" max="4889" width="11.42578125" style="68" customWidth="1"/>
    <col min="4890" max="4890" width="24.7109375" style="68" customWidth="1"/>
    <col min="4891" max="4891" width="9.7109375" style="68" customWidth="1"/>
    <col min="4892" max="4892" width="13" style="68" customWidth="1"/>
    <col min="4893" max="4893" width="24.7109375" style="68" customWidth="1"/>
    <col min="4894" max="4894" width="11.5703125" style="68" customWidth="1"/>
    <col min="4895" max="4895" width="13.85546875" style="68" customWidth="1"/>
    <col min="4896" max="5120" width="11.42578125" style="68"/>
    <col min="5121" max="5121" width="5.7109375" style="68" customWidth="1"/>
    <col min="5122" max="5122" width="0.85546875" style="68" customWidth="1"/>
    <col min="5123" max="5123" width="17.7109375" style="68" customWidth="1"/>
    <col min="5124" max="5124" width="0.85546875" style="68" customWidth="1"/>
    <col min="5125" max="5125" width="8.7109375" style="68" customWidth="1"/>
    <col min="5126" max="5127" width="5.7109375" style="68" customWidth="1"/>
    <col min="5128" max="5128" width="5.5703125" style="68" customWidth="1"/>
    <col min="5129" max="5129" width="9.28515625" style="68" customWidth="1"/>
    <col min="5130" max="5130" width="8.7109375" style="68" customWidth="1"/>
    <col min="5131" max="5131" width="7.85546875" style="68" customWidth="1"/>
    <col min="5132" max="5132" width="0.85546875" style="68" customWidth="1"/>
    <col min="5133" max="5133" width="11.7109375" style="68" customWidth="1"/>
    <col min="5134" max="5136" width="5.7109375" style="68" customWidth="1"/>
    <col min="5137" max="5137" width="9.28515625" style="68" customWidth="1"/>
    <col min="5138" max="5138" width="11.7109375" style="68" customWidth="1"/>
    <col min="5139" max="5139" width="11.7109375" style="68" bestFit="1" customWidth="1"/>
    <col min="5140" max="5140" width="0.85546875" style="68" customWidth="1"/>
    <col min="5141" max="5141" width="6.85546875" style="68" customWidth="1"/>
    <col min="5142" max="5143" width="7" style="68" customWidth="1"/>
    <col min="5144" max="5145" width="11.42578125" style="68" customWidth="1"/>
    <col min="5146" max="5146" width="24.7109375" style="68" customWidth="1"/>
    <col min="5147" max="5147" width="9.7109375" style="68" customWidth="1"/>
    <col min="5148" max="5148" width="13" style="68" customWidth="1"/>
    <col min="5149" max="5149" width="24.7109375" style="68" customWidth="1"/>
    <col min="5150" max="5150" width="11.5703125" style="68" customWidth="1"/>
    <col min="5151" max="5151" width="13.85546875" style="68" customWidth="1"/>
    <col min="5152" max="5376" width="11.42578125" style="68"/>
    <col min="5377" max="5377" width="5.7109375" style="68" customWidth="1"/>
    <col min="5378" max="5378" width="0.85546875" style="68" customWidth="1"/>
    <col min="5379" max="5379" width="17.7109375" style="68" customWidth="1"/>
    <col min="5380" max="5380" width="0.85546875" style="68" customWidth="1"/>
    <col min="5381" max="5381" width="8.7109375" style="68" customWidth="1"/>
    <col min="5382" max="5383" width="5.7109375" style="68" customWidth="1"/>
    <col min="5384" max="5384" width="5.5703125" style="68" customWidth="1"/>
    <col min="5385" max="5385" width="9.28515625" style="68" customWidth="1"/>
    <col min="5386" max="5386" width="8.7109375" style="68" customWidth="1"/>
    <col min="5387" max="5387" width="7.85546875" style="68" customWidth="1"/>
    <col min="5388" max="5388" width="0.85546875" style="68" customWidth="1"/>
    <col min="5389" max="5389" width="11.7109375" style="68" customWidth="1"/>
    <col min="5390" max="5392" width="5.7109375" style="68" customWidth="1"/>
    <col min="5393" max="5393" width="9.28515625" style="68" customWidth="1"/>
    <col min="5394" max="5394" width="11.7109375" style="68" customWidth="1"/>
    <col min="5395" max="5395" width="11.7109375" style="68" bestFit="1" customWidth="1"/>
    <col min="5396" max="5396" width="0.85546875" style="68" customWidth="1"/>
    <col min="5397" max="5397" width="6.85546875" style="68" customWidth="1"/>
    <col min="5398" max="5399" width="7" style="68" customWidth="1"/>
    <col min="5400" max="5401" width="11.42578125" style="68" customWidth="1"/>
    <col min="5402" max="5402" width="24.7109375" style="68" customWidth="1"/>
    <col min="5403" max="5403" width="9.7109375" style="68" customWidth="1"/>
    <col min="5404" max="5404" width="13" style="68" customWidth="1"/>
    <col min="5405" max="5405" width="24.7109375" style="68" customWidth="1"/>
    <col min="5406" max="5406" width="11.5703125" style="68" customWidth="1"/>
    <col min="5407" max="5407" width="13.85546875" style="68" customWidth="1"/>
    <col min="5408" max="5632" width="11.42578125" style="68"/>
    <col min="5633" max="5633" width="5.7109375" style="68" customWidth="1"/>
    <col min="5634" max="5634" width="0.85546875" style="68" customWidth="1"/>
    <col min="5635" max="5635" width="17.7109375" style="68" customWidth="1"/>
    <col min="5636" max="5636" width="0.85546875" style="68" customWidth="1"/>
    <col min="5637" max="5637" width="8.7109375" style="68" customWidth="1"/>
    <col min="5638" max="5639" width="5.7109375" style="68" customWidth="1"/>
    <col min="5640" max="5640" width="5.5703125" style="68" customWidth="1"/>
    <col min="5641" max="5641" width="9.28515625" style="68" customWidth="1"/>
    <col min="5642" max="5642" width="8.7109375" style="68" customWidth="1"/>
    <col min="5643" max="5643" width="7.85546875" style="68" customWidth="1"/>
    <col min="5644" max="5644" width="0.85546875" style="68" customWidth="1"/>
    <col min="5645" max="5645" width="11.7109375" style="68" customWidth="1"/>
    <col min="5646" max="5648" width="5.7109375" style="68" customWidth="1"/>
    <col min="5649" max="5649" width="9.28515625" style="68" customWidth="1"/>
    <col min="5650" max="5650" width="11.7109375" style="68" customWidth="1"/>
    <col min="5651" max="5651" width="11.7109375" style="68" bestFit="1" customWidth="1"/>
    <col min="5652" max="5652" width="0.85546875" style="68" customWidth="1"/>
    <col min="5653" max="5653" width="6.85546875" style="68" customWidth="1"/>
    <col min="5654" max="5655" width="7" style="68" customWidth="1"/>
    <col min="5656" max="5657" width="11.42578125" style="68" customWidth="1"/>
    <col min="5658" max="5658" width="24.7109375" style="68" customWidth="1"/>
    <col min="5659" max="5659" width="9.7109375" style="68" customWidth="1"/>
    <col min="5660" max="5660" width="13" style="68" customWidth="1"/>
    <col min="5661" max="5661" width="24.7109375" style="68" customWidth="1"/>
    <col min="5662" max="5662" width="11.5703125" style="68" customWidth="1"/>
    <col min="5663" max="5663" width="13.85546875" style="68" customWidth="1"/>
    <col min="5664" max="5888" width="11.42578125" style="68"/>
    <col min="5889" max="5889" width="5.7109375" style="68" customWidth="1"/>
    <col min="5890" max="5890" width="0.85546875" style="68" customWidth="1"/>
    <col min="5891" max="5891" width="17.7109375" style="68" customWidth="1"/>
    <col min="5892" max="5892" width="0.85546875" style="68" customWidth="1"/>
    <col min="5893" max="5893" width="8.7109375" style="68" customWidth="1"/>
    <col min="5894" max="5895" width="5.7109375" style="68" customWidth="1"/>
    <col min="5896" max="5896" width="5.5703125" style="68" customWidth="1"/>
    <col min="5897" max="5897" width="9.28515625" style="68" customWidth="1"/>
    <col min="5898" max="5898" width="8.7109375" style="68" customWidth="1"/>
    <col min="5899" max="5899" width="7.85546875" style="68" customWidth="1"/>
    <col min="5900" max="5900" width="0.85546875" style="68" customWidth="1"/>
    <col min="5901" max="5901" width="11.7109375" style="68" customWidth="1"/>
    <col min="5902" max="5904" width="5.7109375" style="68" customWidth="1"/>
    <col min="5905" max="5905" width="9.28515625" style="68" customWidth="1"/>
    <col min="5906" max="5906" width="11.7109375" style="68" customWidth="1"/>
    <col min="5907" max="5907" width="11.7109375" style="68" bestFit="1" customWidth="1"/>
    <col min="5908" max="5908" width="0.85546875" style="68" customWidth="1"/>
    <col min="5909" max="5909" width="6.85546875" style="68" customWidth="1"/>
    <col min="5910" max="5911" width="7" style="68" customWidth="1"/>
    <col min="5912" max="5913" width="11.42578125" style="68" customWidth="1"/>
    <col min="5914" max="5914" width="24.7109375" style="68" customWidth="1"/>
    <col min="5915" max="5915" width="9.7109375" style="68" customWidth="1"/>
    <col min="5916" max="5916" width="13" style="68" customWidth="1"/>
    <col min="5917" max="5917" width="24.7109375" style="68" customWidth="1"/>
    <col min="5918" max="5918" width="11.5703125" style="68" customWidth="1"/>
    <col min="5919" max="5919" width="13.85546875" style="68" customWidth="1"/>
    <col min="5920" max="6144" width="11.42578125" style="68"/>
    <col min="6145" max="6145" width="5.7109375" style="68" customWidth="1"/>
    <col min="6146" max="6146" width="0.85546875" style="68" customWidth="1"/>
    <col min="6147" max="6147" width="17.7109375" style="68" customWidth="1"/>
    <col min="6148" max="6148" width="0.85546875" style="68" customWidth="1"/>
    <col min="6149" max="6149" width="8.7109375" style="68" customWidth="1"/>
    <col min="6150" max="6151" width="5.7109375" style="68" customWidth="1"/>
    <col min="6152" max="6152" width="5.5703125" style="68" customWidth="1"/>
    <col min="6153" max="6153" width="9.28515625" style="68" customWidth="1"/>
    <col min="6154" max="6154" width="8.7109375" style="68" customWidth="1"/>
    <col min="6155" max="6155" width="7.85546875" style="68" customWidth="1"/>
    <col min="6156" max="6156" width="0.85546875" style="68" customWidth="1"/>
    <col min="6157" max="6157" width="11.7109375" style="68" customWidth="1"/>
    <col min="6158" max="6160" width="5.7109375" style="68" customWidth="1"/>
    <col min="6161" max="6161" width="9.28515625" style="68" customWidth="1"/>
    <col min="6162" max="6162" width="11.7109375" style="68" customWidth="1"/>
    <col min="6163" max="6163" width="11.7109375" style="68" bestFit="1" customWidth="1"/>
    <col min="6164" max="6164" width="0.85546875" style="68" customWidth="1"/>
    <col min="6165" max="6165" width="6.85546875" style="68" customWidth="1"/>
    <col min="6166" max="6167" width="7" style="68" customWidth="1"/>
    <col min="6168" max="6169" width="11.42578125" style="68" customWidth="1"/>
    <col min="6170" max="6170" width="24.7109375" style="68" customWidth="1"/>
    <col min="6171" max="6171" width="9.7109375" style="68" customWidth="1"/>
    <col min="6172" max="6172" width="13" style="68" customWidth="1"/>
    <col min="6173" max="6173" width="24.7109375" style="68" customWidth="1"/>
    <col min="6174" max="6174" width="11.5703125" style="68" customWidth="1"/>
    <col min="6175" max="6175" width="13.85546875" style="68" customWidth="1"/>
    <col min="6176" max="6400" width="11.42578125" style="68"/>
    <col min="6401" max="6401" width="5.7109375" style="68" customWidth="1"/>
    <col min="6402" max="6402" width="0.85546875" style="68" customWidth="1"/>
    <col min="6403" max="6403" width="17.7109375" style="68" customWidth="1"/>
    <col min="6404" max="6404" width="0.85546875" style="68" customWidth="1"/>
    <col min="6405" max="6405" width="8.7109375" style="68" customWidth="1"/>
    <col min="6406" max="6407" width="5.7109375" style="68" customWidth="1"/>
    <col min="6408" max="6408" width="5.5703125" style="68" customWidth="1"/>
    <col min="6409" max="6409" width="9.28515625" style="68" customWidth="1"/>
    <col min="6410" max="6410" width="8.7109375" style="68" customWidth="1"/>
    <col min="6411" max="6411" width="7.85546875" style="68" customWidth="1"/>
    <col min="6412" max="6412" width="0.85546875" style="68" customWidth="1"/>
    <col min="6413" max="6413" width="11.7109375" style="68" customWidth="1"/>
    <col min="6414" max="6416" width="5.7109375" style="68" customWidth="1"/>
    <col min="6417" max="6417" width="9.28515625" style="68" customWidth="1"/>
    <col min="6418" max="6418" width="11.7109375" style="68" customWidth="1"/>
    <col min="6419" max="6419" width="11.7109375" style="68" bestFit="1" customWidth="1"/>
    <col min="6420" max="6420" width="0.85546875" style="68" customWidth="1"/>
    <col min="6421" max="6421" width="6.85546875" style="68" customWidth="1"/>
    <col min="6422" max="6423" width="7" style="68" customWidth="1"/>
    <col min="6424" max="6425" width="11.42578125" style="68" customWidth="1"/>
    <col min="6426" max="6426" width="24.7109375" style="68" customWidth="1"/>
    <col min="6427" max="6427" width="9.7109375" style="68" customWidth="1"/>
    <col min="6428" max="6428" width="13" style="68" customWidth="1"/>
    <col min="6429" max="6429" width="24.7109375" style="68" customWidth="1"/>
    <col min="6430" max="6430" width="11.5703125" style="68" customWidth="1"/>
    <col min="6431" max="6431" width="13.85546875" style="68" customWidth="1"/>
    <col min="6432" max="6656" width="11.42578125" style="68"/>
    <col min="6657" max="6657" width="5.7109375" style="68" customWidth="1"/>
    <col min="6658" max="6658" width="0.85546875" style="68" customWidth="1"/>
    <col min="6659" max="6659" width="17.7109375" style="68" customWidth="1"/>
    <col min="6660" max="6660" width="0.85546875" style="68" customWidth="1"/>
    <col min="6661" max="6661" width="8.7109375" style="68" customWidth="1"/>
    <col min="6662" max="6663" width="5.7109375" style="68" customWidth="1"/>
    <col min="6664" max="6664" width="5.5703125" style="68" customWidth="1"/>
    <col min="6665" max="6665" width="9.28515625" style="68" customWidth="1"/>
    <col min="6666" max="6666" width="8.7109375" style="68" customWidth="1"/>
    <col min="6667" max="6667" width="7.85546875" style="68" customWidth="1"/>
    <col min="6668" max="6668" width="0.85546875" style="68" customWidth="1"/>
    <col min="6669" max="6669" width="11.7109375" style="68" customWidth="1"/>
    <col min="6670" max="6672" width="5.7109375" style="68" customWidth="1"/>
    <col min="6673" max="6673" width="9.28515625" style="68" customWidth="1"/>
    <col min="6674" max="6674" width="11.7109375" style="68" customWidth="1"/>
    <col min="6675" max="6675" width="11.7109375" style="68" bestFit="1" customWidth="1"/>
    <col min="6676" max="6676" width="0.85546875" style="68" customWidth="1"/>
    <col min="6677" max="6677" width="6.85546875" style="68" customWidth="1"/>
    <col min="6678" max="6679" width="7" style="68" customWidth="1"/>
    <col min="6680" max="6681" width="11.42578125" style="68" customWidth="1"/>
    <col min="6682" max="6682" width="24.7109375" style="68" customWidth="1"/>
    <col min="6683" max="6683" width="9.7109375" style="68" customWidth="1"/>
    <col min="6684" max="6684" width="13" style="68" customWidth="1"/>
    <col min="6685" max="6685" width="24.7109375" style="68" customWidth="1"/>
    <col min="6686" max="6686" width="11.5703125" style="68" customWidth="1"/>
    <col min="6687" max="6687" width="13.85546875" style="68" customWidth="1"/>
    <col min="6688" max="6912" width="11.42578125" style="68"/>
    <col min="6913" max="6913" width="5.7109375" style="68" customWidth="1"/>
    <col min="6914" max="6914" width="0.85546875" style="68" customWidth="1"/>
    <col min="6915" max="6915" width="17.7109375" style="68" customWidth="1"/>
    <col min="6916" max="6916" width="0.85546875" style="68" customWidth="1"/>
    <col min="6917" max="6917" width="8.7109375" style="68" customWidth="1"/>
    <col min="6918" max="6919" width="5.7109375" style="68" customWidth="1"/>
    <col min="6920" max="6920" width="5.5703125" style="68" customWidth="1"/>
    <col min="6921" max="6921" width="9.28515625" style="68" customWidth="1"/>
    <col min="6922" max="6922" width="8.7109375" style="68" customWidth="1"/>
    <col min="6923" max="6923" width="7.85546875" style="68" customWidth="1"/>
    <col min="6924" max="6924" width="0.85546875" style="68" customWidth="1"/>
    <col min="6925" max="6925" width="11.7109375" style="68" customWidth="1"/>
    <col min="6926" max="6928" width="5.7109375" style="68" customWidth="1"/>
    <col min="6929" max="6929" width="9.28515625" style="68" customWidth="1"/>
    <col min="6930" max="6930" width="11.7109375" style="68" customWidth="1"/>
    <col min="6931" max="6931" width="11.7109375" style="68" bestFit="1" customWidth="1"/>
    <col min="6932" max="6932" width="0.85546875" style="68" customWidth="1"/>
    <col min="6933" max="6933" width="6.85546875" style="68" customWidth="1"/>
    <col min="6934" max="6935" width="7" style="68" customWidth="1"/>
    <col min="6936" max="6937" width="11.42578125" style="68" customWidth="1"/>
    <col min="6938" max="6938" width="24.7109375" style="68" customWidth="1"/>
    <col min="6939" max="6939" width="9.7109375" style="68" customWidth="1"/>
    <col min="6940" max="6940" width="13" style="68" customWidth="1"/>
    <col min="6941" max="6941" width="24.7109375" style="68" customWidth="1"/>
    <col min="6942" max="6942" width="11.5703125" style="68" customWidth="1"/>
    <col min="6943" max="6943" width="13.85546875" style="68" customWidth="1"/>
    <col min="6944" max="7168" width="11.42578125" style="68"/>
    <col min="7169" max="7169" width="5.7109375" style="68" customWidth="1"/>
    <col min="7170" max="7170" width="0.85546875" style="68" customWidth="1"/>
    <col min="7171" max="7171" width="17.7109375" style="68" customWidth="1"/>
    <col min="7172" max="7172" width="0.85546875" style="68" customWidth="1"/>
    <col min="7173" max="7173" width="8.7109375" style="68" customWidth="1"/>
    <col min="7174" max="7175" width="5.7109375" style="68" customWidth="1"/>
    <col min="7176" max="7176" width="5.5703125" style="68" customWidth="1"/>
    <col min="7177" max="7177" width="9.28515625" style="68" customWidth="1"/>
    <col min="7178" max="7178" width="8.7109375" style="68" customWidth="1"/>
    <col min="7179" max="7179" width="7.85546875" style="68" customWidth="1"/>
    <col min="7180" max="7180" width="0.85546875" style="68" customWidth="1"/>
    <col min="7181" max="7181" width="11.7109375" style="68" customWidth="1"/>
    <col min="7182" max="7184" width="5.7109375" style="68" customWidth="1"/>
    <col min="7185" max="7185" width="9.28515625" style="68" customWidth="1"/>
    <col min="7186" max="7186" width="11.7109375" style="68" customWidth="1"/>
    <col min="7187" max="7187" width="11.7109375" style="68" bestFit="1" customWidth="1"/>
    <col min="7188" max="7188" width="0.85546875" style="68" customWidth="1"/>
    <col min="7189" max="7189" width="6.85546875" style="68" customWidth="1"/>
    <col min="7190" max="7191" width="7" style="68" customWidth="1"/>
    <col min="7192" max="7193" width="11.42578125" style="68" customWidth="1"/>
    <col min="7194" max="7194" width="24.7109375" style="68" customWidth="1"/>
    <col min="7195" max="7195" width="9.7109375" style="68" customWidth="1"/>
    <col min="7196" max="7196" width="13" style="68" customWidth="1"/>
    <col min="7197" max="7197" width="24.7109375" style="68" customWidth="1"/>
    <col min="7198" max="7198" width="11.5703125" style="68" customWidth="1"/>
    <col min="7199" max="7199" width="13.85546875" style="68" customWidth="1"/>
    <col min="7200" max="7424" width="11.42578125" style="68"/>
    <col min="7425" max="7425" width="5.7109375" style="68" customWidth="1"/>
    <col min="7426" max="7426" width="0.85546875" style="68" customWidth="1"/>
    <col min="7427" max="7427" width="17.7109375" style="68" customWidth="1"/>
    <col min="7428" max="7428" width="0.85546875" style="68" customWidth="1"/>
    <col min="7429" max="7429" width="8.7109375" style="68" customWidth="1"/>
    <col min="7430" max="7431" width="5.7109375" style="68" customWidth="1"/>
    <col min="7432" max="7432" width="5.5703125" style="68" customWidth="1"/>
    <col min="7433" max="7433" width="9.28515625" style="68" customWidth="1"/>
    <col min="7434" max="7434" width="8.7109375" style="68" customWidth="1"/>
    <col min="7435" max="7435" width="7.85546875" style="68" customWidth="1"/>
    <col min="7436" max="7436" width="0.85546875" style="68" customWidth="1"/>
    <col min="7437" max="7437" width="11.7109375" style="68" customWidth="1"/>
    <col min="7438" max="7440" width="5.7109375" style="68" customWidth="1"/>
    <col min="7441" max="7441" width="9.28515625" style="68" customWidth="1"/>
    <col min="7442" max="7442" width="11.7109375" style="68" customWidth="1"/>
    <col min="7443" max="7443" width="11.7109375" style="68" bestFit="1" customWidth="1"/>
    <col min="7444" max="7444" width="0.85546875" style="68" customWidth="1"/>
    <col min="7445" max="7445" width="6.85546875" style="68" customWidth="1"/>
    <col min="7446" max="7447" width="7" style="68" customWidth="1"/>
    <col min="7448" max="7449" width="11.42578125" style="68" customWidth="1"/>
    <col min="7450" max="7450" width="24.7109375" style="68" customWidth="1"/>
    <col min="7451" max="7451" width="9.7109375" style="68" customWidth="1"/>
    <col min="7452" max="7452" width="13" style="68" customWidth="1"/>
    <col min="7453" max="7453" width="24.7109375" style="68" customWidth="1"/>
    <col min="7454" max="7454" width="11.5703125" style="68" customWidth="1"/>
    <col min="7455" max="7455" width="13.85546875" style="68" customWidth="1"/>
    <col min="7456" max="7680" width="11.42578125" style="68"/>
    <col min="7681" max="7681" width="5.7109375" style="68" customWidth="1"/>
    <col min="7682" max="7682" width="0.85546875" style="68" customWidth="1"/>
    <col min="7683" max="7683" width="17.7109375" style="68" customWidth="1"/>
    <col min="7684" max="7684" width="0.85546875" style="68" customWidth="1"/>
    <col min="7685" max="7685" width="8.7109375" style="68" customWidth="1"/>
    <col min="7686" max="7687" width="5.7109375" style="68" customWidth="1"/>
    <col min="7688" max="7688" width="5.5703125" style="68" customWidth="1"/>
    <col min="7689" max="7689" width="9.28515625" style="68" customWidth="1"/>
    <col min="7690" max="7690" width="8.7109375" style="68" customWidth="1"/>
    <col min="7691" max="7691" width="7.85546875" style="68" customWidth="1"/>
    <col min="7692" max="7692" width="0.85546875" style="68" customWidth="1"/>
    <col min="7693" max="7693" width="11.7109375" style="68" customWidth="1"/>
    <col min="7694" max="7696" width="5.7109375" style="68" customWidth="1"/>
    <col min="7697" max="7697" width="9.28515625" style="68" customWidth="1"/>
    <col min="7698" max="7698" width="11.7109375" style="68" customWidth="1"/>
    <col min="7699" max="7699" width="11.7109375" style="68" bestFit="1" customWidth="1"/>
    <col min="7700" max="7700" width="0.85546875" style="68" customWidth="1"/>
    <col min="7701" max="7701" width="6.85546875" style="68" customWidth="1"/>
    <col min="7702" max="7703" width="7" style="68" customWidth="1"/>
    <col min="7704" max="7705" width="11.42578125" style="68" customWidth="1"/>
    <col min="7706" max="7706" width="24.7109375" style="68" customWidth="1"/>
    <col min="7707" max="7707" width="9.7109375" style="68" customWidth="1"/>
    <col min="7708" max="7708" width="13" style="68" customWidth="1"/>
    <col min="7709" max="7709" width="24.7109375" style="68" customWidth="1"/>
    <col min="7710" max="7710" width="11.5703125" style="68" customWidth="1"/>
    <col min="7711" max="7711" width="13.85546875" style="68" customWidth="1"/>
    <col min="7712" max="7936" width="11.42578125" style="68"/>
    <col min="7937" max="7937" width="5.7109375" style="68" customWidth="1"/>
    <col min="7938" max="7938" width="0.85546875" style="68" customWidth="1"/>
    <col min="7939" max="7939" width="17.7109375" style="68" customWidth="1"/>
    <col min="7940" max="7940" width="0.85546875" style="68" customWidth="1"/>
    <col min="7941" max="7941" width="8.7109375" style="68" customWidth="1"/>
    <col min="7942" max="7943" width="5.7109375" style="68" customWidth="1"/>
    <col min="7944" max="7944" width="5.5703125" style="68" customWidth="1"/>
    <col min="7945" max="7945" width="9.28515625" style="68" customWidth="1"/>
    <col min="7946" max="7946" width="8.7109375" style="68" customWidth="1"/>
    <col min="7947" max="7947" width="7.85546875" style="68" customWidth="1"/>
    <col min="7948" max="7948" width="0.85546875" style="68" customWidth="1"/>
    <col min="7949" max="7949" width="11.7109375" style="68" customWidth="1"/>
    <col min="7950" max="7952" width="5.7109375" style="68" customWidth="1"/>
    <col min="7953" max="7953" width="9.28515625" style="68" customWidth="1"/>
    <col min="7954" max="7954" width="11.7109375" style="68" customWidth="1"/>
    <col min="7955" max="7955" width="11.7109375" style="68" bestFit="1" customWidth="1"/>
    <col min="7956" max="7956" width="0.85546875" style="68" customWidth="1"/>
    <col min="7957" max="7957" width="6.85546875" style="68" customWidth="1"/>
    <col min="7958" max="7959" width="7" style="68" customWidth="1"/>
    <col min="7960" max="7961" width="11.42578125" style="68" customWidth="1"/>
    <col min="7962" max="7962" width="24.7109375" style="68" customWidth="1"/>
    <col min="7963" max="7963" width="9.7109375" style="68" customWidth="1"/>
    <col min="7964" max="7964" width="13" style="68" customWidth="1"/>
    <col min="7965" max="7965" width="24.7109375" style="68" customWidth="1"/>
    <col min="7966" max="7966" width="11.5703125" style="68" customWidth="1"/>
    <col min="7967" max="7967" width="13.85546875" style="68" customWidth="1"/>
    <col min="7968" max="8192" width="11.42578125" style="68"/>
    <col min="8193" max="8193" width="5.7109375" style="68" customWidth="1"/>
    <col min="8194" max="8194" width="0.85546875" style="68" customWidth="1"/>
    <col min="8195" max="8195" width="17.7109375" style="68" customWidth="1"/>
    <col min="8196" max="8196" width="0.85546875" style="68" customWidth="1"/>
    <col min="8197" max="8197" width="8.7109375" style="68" customWidth="1"/>
    <col min="8198" max="8199" width="5.7109375" style="68" customWidth="1"/>
    <col min="8200" max="8200" width="5.5703125" style="68" customWidth="1"/>
    <col min="8201" max="8201" width="9.28515625" style="68" customWidth="1"/>
    <col min="8202" max="8202" width="8.7109375" style="68" customWidth="1"/>
    <col min="8203" max="8203" width="7.85546875" style="68" customWidth="1"/>
    <col min="8204" max="8204" width="0.85546875" style="68" customWidth="1"/>
    <col min="8205" max="8205" width="11.7109375" style="68" customWidth="1"/>
    <col min="8206" max="8208" width="5.7109375" style="68" customWidth="1"/>
    <col min="8209" max="8209" width="9.28515625" style="68" customWidth="1"/>
    <col min="8210" max="8210" width="11.7109375" style="68" customWidth="1"/>
    <col min="8211" max="8211" width="11.7109375" style="68" bestFit="1" customWidth="1"/>
    <col min="8212" max="8212" width="0.85546875" style="68" customWidth="1"/>
    <col min="8213" max="8213" width="6.85546875" style="68" customWidth="1"/>
    <col min="8214" max="8215" width="7" style="68" customWidth="1"/>
    <col min="8216" max="8217" width="11.42578125" style="68" customWidth="1"/>
    <col min="8218" max="8218" width="24.7109375" style="68" customWidth="1"/>
    <col min="8219" max="8219" width="9.7109375" style="68" customWidth="1"/>
    <col min="8220" max="8220" width="13" style="68" customWidth="1"/>
    <col min="8221" max="8221" width="24.7109375" style="68" customWidth="1"/>
    <col min="8222" max="8222" width="11.5703125" style="68" customWidth="1"/>
    <col min="8223" max="8223" width="13.85546875" style="68" customWidth="1"/>
    <col min="8224" max="8448" width="11.42578125" style="68"/>
    <col min="8449" max="8449" width="5.7109375" style="68" customWidth="1"/>
    <col min="8450" max="8450" width="0.85546875" style="68" customWidth="1"/>
    <col min="8451" max="8451" width="17.7109375" style="68" customWidth="1"/>
    <col min="8452" max="8452" width="0.85546875" style="68" customWidth="1"/>
    <col min="8453" max="8453" width="8.7109375" style="68" customWidth="1"/>
    <col min="8454" max="8455" width="5.7109375" style="68" customWidth="1"/>
    <col min="8456" max="8456" width="5.5703125" style="68" customWidth="1"/>
    <col min="8457" max="8457" width="9.28515625" style="68" customWidth="1"/>
    <col min="8458" max="8458" width="8.7109375" style="68" customWidth="1"/>
    <col min="8459" max="8459" width="7.85546875" style="68" customWidth="1"/>
    <col min="8460" max="8460" width="0.85546875" style="68" customWidth="1"/>
    <col min="8461" max="8461" width="11.7109375" style="68" customWidth="1"/>
    <col min="8462" max="8464" width="5.7109375" style="68" customWidth="1"/>
    <col min="8465" max="8465" width="9.28515625" style="68" customWidth="1"/>
    <col min="8466" max="8466" width="11.7109375" style="68" customWidth="1"/>
    <col min="8467" max="8467" width="11.7109375" style="68" bestFit="1" customWidth="1"/>
    <col min="8468" max="8468" width="0.85546875" style="68" customWidth="1"/>
    <col min="8469" max="8469" width="6.85546875" style="68" customWidth="1"/>
    <col min="8470" max="8471" width="7" style="68" customWidth="1"/>
    <col min="8472" max="8473" width="11.42578125" style="68" customWidth="1"/>
    <col min="8474" max="8474" width="24.7109375" style="68" customWidth="1"/>
    <col min="8475" max="8475" width="9.7109375" style="68" customWidth="1"/>
    <col min="8476" max="8476" width="13" style="68" customWidth="1"/>
    <col min="8477" max="8477" width="24.7109375" style="68" customWidth="1"/>
    <col min="8478" max="8478" width="11.5703125" style="68" customWidth="1"/>
    <col min="8479" max="8479" width="13.85546875" style="68" customWidth="1"/>
    <col min="8480" max="8704" width="11.42578125" style="68"/>
    <col min="8705" max="8705" width="5.7109375" style="68" customWidth="1"/>
    <col min="8706" max="8706" width="0.85546875" style="68" customWidth="1"/>
    <col min="8707" max="8707" width="17.7109375" style="68" customWidth="1"/>
    <col min="8708" max="8708" width="0.85546875" style="68" customWidth="1"/>
    <col min="8709" max="8709" width="8.7109375" style="68" customWidth="1"/>
    <col min="8710" max="8711" width="5.7109375" style="68" customWidth="1"/>
    <col min="8712" max="8712" width="5.5703125" style="68" customWidth="1"/>
    <col min="8713" max="8713" width="9.28515625" style="68" customWidth="1"/>
    <col min="8714" max="8714" width="8.7109375" style="68" customWidth="1"/>
    <col min="8715" max="8715" width="7.85546875" style="68" customWidth="1"/>
    <col min="8716" max="8716" width="0.85546875" style="68" customWidth="1"/>
    <col min="8717" max="8717" width="11.7109375" style="68" customWidth="1"/>
    <col min="8718" max="8720" width="5.7109375" style="68" customWidth="1"/>
    <col min="8721" max="8721" width="9.28515625" style="68" customWidth="1"/>
    <col min="8722" max="8722" width="11.7109375" style="68" customWidth="1"/>
    <col min="8723" max="8723" width="11.7109375" style="68" bestFit="1" customWidth="1"/>
    <col min="8724" max="8724" width="0.85546875" style="68" customWidth="1"/>
    <col min="8725" max="8725" width="6.85546875" style="68" customWidth="1"/>
    <col min="8726" max="8727" width="7" style="68" customWidth="1"/>
    <col min="8728" max="8729" width="11.42578125" style="68" customWidth="1"/>
    <col min="8730" max="8730" width="24.7109375" style="68" customWidth="1"/>
    <col min="8731" max="8731" width="9.7109375" style="68" customWidth="1"/>
    <col min="8732" max="8732" width="13" style="68" customWidth="1"/>
    <col min="8733" max="8733" width="24.7109375" style="68" customWidth="1"/>
    <col min="8734" max="8734" width="11.5703125" style="68" customWidth="1"/>
    <col min="8735" max="8735" width="13.85546875" style="68" customWidth="1"/>
    <col min="8736" max="8960" width="11.42578125" style="68"/>
    <col min="8961" max="8961" width="5.7109375" style="68" customWidth="1"/>
    <col min="8962" max="8962" width="0.85546875" style="68" customWidth="1"/>
    <col min="8963" max="8963" width="17.7109375" style="68" customWidth="1"/>
    <col min="8964" max="8964" width="0.85546875" style="68" customWidth="1"/>
    <col min="8965" max="8965" width="8.7109375" style="68" customWidth="1"/>
    <col min="8966" max="8967" width="5.7109375" style="68" customWidth="1"/>
    <col min="8968" max="8968" width="5.5703125" style="68" customWidth="1"/>
    <col min="8969" max="8969" width="9.28515625" style="68" customWidth="1"/>
    <col min="8970" max="8970" width="8.7109375" style="68" customWidth="1"/>
    <col min="8971" max="8971" width="7.85546875" style="68" customWidth="1"/>
    <col min="8972" max="8972" width="0.85546875" style="68" customWidth="1"/>
    <col min="8973" max="8973" width="11.7109375" style="68" customWidth="1"/>
    <col min="8974" max="8976" width="5.7109375" style="68" customWidth="1"/>
    <col min="8977" max="8977" width="9.28515625" style="68" customWidth="1"/>
    <col min="8978" max="8978" width="11.7109375" style="68" customWidth="1"/>
    <col min="8979" max="8979" width="11.7109375" style="68" bestFit="1" customWidth="1"/>
    <col min="8980" max="8980" width="0.85546875" style="68" customWidth="1"/>
    <col min="8981" max="8981" width="6.85546875" style="68" customWidth="1"/>
    <col min="8982" max="8983" width="7" style="68" customWidth="1"/>
    <col min="8984" max="8985" width="11.42578125" style="68" customWidth="1"/>
    <col min="8986" max="8986" width="24.7109375" style="68" customWidth="1"/>
    <col min="8987" max="8987" width="9.7109375" style="68" customWidth="1"/>
    <col min="8988" max="8988" width="13" style="68" customWidth="1"/>
    <col min="8989" max="8989" width="24.7109375" style="68" customWidth="1"/>
    <col min="8990" max="8990" width="11.5703125" style="68" customWidth="1"/>
    <col min="8991" max="8991" width="13.85546875" style="68" customWidth="1"/>
    <col min="8992" max="9216" width="11.42578125" style="68"/>
    <col min="9217" max="9217" width="5.7109375" style="68" customWidth="1"/>
    <col min="9218" max="9218" width="0.85546875" style="68" customWidth="1"/>
    <col min="9219" max="9219" width="17.7109375" style="68" customWidth="1"/>
    <col min="9220" max="9220" width="0.85546875" style="68" customWidth="1"/>
    <col min="9221" max="9221" width="8.7109375" style="68" customWidth="1"/>
    <col min="9222" max="9223" width="5.7109375" style="68" customWidth="1"/>
    <col min="9224" max="9224" width="5.5703125" style="68" customWidth="1"/>
    <col min="9225" max="9225" width="9.28515625" style="68" customWidth="1"/>
    <col min="9226" max="9226" width="8.7109375" style="68" customWidth="1"/>
    <col min="9227" max="9227" width="7.85546875" style="68" customWidth="1"/>
    <col min="9228" max="9228" width="0.85546875" style="68" customWidth="1"/>
    <col min="9229" max="9229" width="11.7109375" style="68" customWidth="1"/>
    <col min="9230" max="9232" width="5.7109375" style="68" customWidth="1"/>
    <col min="9233" max="9233" width="9.28515625" style="68" customWidth="1"/>
    <col min="9234" max="9234" width="11.7109375" style="68" customWidth="1"/>
    <col min="9235" max="9235" width="11.7109375" style="68" bestFit="1" customWidth="1"/>
    <col min="9236" max="9236" width="0.85546875" style="68" customWidth="1"/>
    <col min="9237" max="9237" width="6.85546875" style="68" customWidth="1"/>
    <col min="9238" max="9239" width="7" style="68" customWidth="1"/>
    <col min="9240" max="9241" width="11.42578125" style="68" customWidth="1"/>
    <col min="9242" max="9242" width="24.7109375" style="68" customWidth="1"/>
    <col min="9243" max="9243" width="9.7109375" style="68" customWidth="1"/>
    <col min="9244" max="9244" width="13" style="68" customWidth="1"/>
    <col min="9245" max="9245" width="24.7109375" style="68" customWidth="1"/>
    <col min="9246" max="9246" width="11.5703125" style="68" customWidth="1"/>
    <col min="9247" max="9247" width="13.85546875" style="68" customWidth="1"/>
    <col min="9248" max="9472" width="11.42578125" style="68"/>
    <col min="9473" max="9473" width="5.7109375" style="68" customWidth="1"/>
    <col min="9474" max="9474" width="0.85546875" style="68" customWidth="1"/>
    <col min="9475" max="9475" width="17.7109375" style="68" customWidth="1"/>
    <col min="9476" max="9476" width="0.85546875" style="68" customWidth="1"/>
    <col min="9477" max="9477" width="8.7109375" style="68" customWidth="1"/>
    <col min="9478" max="9479" width="5.7109375" style="68" customWidth="1"/>
    <col min="9480" max="9480" width="5.5703125" style="68" customWidth="1"/>
    <col min="9481" max="9481" width="9.28515625" style="68" customWidth="1"/>
    <col min="9482" max="9482" width="8.7109375" style="68" customWidth="1"/>
    <col min="9483" max="9483" width="7.85546875" style="68" customWidth="1"/>
    <col min="9484" max="9484" width="0.85546875" style="68" customWidth="1"/>
    <col min="9485" max="9485" width="11.7109375" style="68" customWidth="1"/>
    <col min="9486" max="9488" width="5.7109375" style="68" customWidth="1"/>
    <col min="9489" max="9489" width="9.28515625" style="68" customWidth="1"/>
    <col min="9490" max="9490" width="11.7109375" style="68" customWidth="1"/>
    <col min="9491" max="9491" width="11.7109375" style="68" bestFit="1" customWidth="1"/>
    <col min="9492" max="9492" width="0.85546875" style="68" customWidth="1"/>
    <col min="9493" max="9493" width="6.85546875" style="68" customWidth="1"/>
    <col min="9494" max="9495" width="7" style="68" customWidth="1"/>
    <col min="9496" max="9497" width="11.42578125" style="68" customWidth="1"/>
    <col min="9498" max="9498" width="24.7109375" style="68" customWidth="1"/>
    <col min="9499" max="9499" width="9.7109375" style="68" customWidth="1"/>
    <col min="9500" max="9500" width="13" style="68" customWidth="1"/>
    <col min="9501" max="9501" width="24.7109375" style="68" customWidth="1"/>
    <col min="9502" max="9502" width="11.5703125" style="68" customWidth="1"/>
    <col min="9503" max="9503" width="13.85546875" style="68" customWidth="1"/>
    <col min="9504" max="9728" width="11.42578125" style="68"/>
    <col min="9729" max="9729" width="5.7109375" style="68" customWidth="1"/>
    <col min="9730" max="9730" width="0.85546875" style="68" customWidth="1"/>
    <col min="9731" max="9731" width="17.7109375" style="68" customWidth="1"/>
    <col min="9732" max="9732" width="0.85546875" style="68" customWidth="1"/>
    <col min="9733" max="9733" width="8.7109375" style="68" customWidth="1"/>
    <col min="9734" max="9735" width="5.7109375" style="68" customWidth="1"/>
    <col min="9736" max="9736" width="5.5703125" style="68" customWidth="1"/>
    <col min="9737" max="9737" width="9.28515625" style="68" customWidth="1"/>
    <col min="9738" max="9738" width="8.7109375" style="68" customWidth="1"/>
    <col min="9739" max="9739" width="7.85546875" style="68" customWidth="1"/>
    <col min="9740" max="9740" width="0.85546875" style="68" customWidth="1"/>
    <col min="9741" max="9741" width="11.7109375" style="68" customWidth="1"/>
    <col min="9742" max="9744" width="5.7109375" style="68" customWidth="1"/>
    <col min="9745" max="9745" width="9.28515625" style="68" customWidth="1"/>
    <col min="9746" max="9746" width="11.7109375" style="68" customWidth="1"/>
    <col min="9747" max="9747" width="11.7109375" style="68" bestFit="1" customWidth="1"/>
    <col min="9748" max="9748" width="0.85546875" style="68" customWidth="1"/>
    <col min="9749" max="9749" width="6.85546875" style="68" customWidth="1"/>
    <col min="9750" max="9751" width="7" style="68" customWidth="1"/>
    <col min="9752" max="9753" width="11.42578125" style="68" customWidth="1"/>
    <col min="9754" max="9754" width="24.7109375" style="68" customWidth="1"/>
    <col min="9755" max="9755" width="9.7109375" style="68" customWidth="1"/>
    <col min="9756" max="9756" width="13" style="68" customWidth="1"/>
    <col min="9757" max="9757" width="24.7109375" style="68" customWidth="1"/>
    <col min="9758" max="9758" width="11.5703125" style="68" customWidth="1"/>
    <col min="9759" max="9759" width="13.85546875" style="68" customWidth="1"/>
    <col min="9760" max="9984" width="11.42578125" style="68"/>
    <col min="9985" max="9985" width="5.7109375" style="68" customWidth="1"/>
    <col min="9986" max="9986" width="0.85546875" style="68" customWidth="1"/>
    <col min="9987" max="9987" width="17.7109375" style="68" customWidth="1"/>
    <col min="9988" max="9988" width="0.85546875" style="68" customWidth="1"/>
    <col min="9989" max="9989" width="8.7109375" style="68" customWidth="1"/>
    <col min="9990" max="9991" width="5.7109375" style="68" customWidth="1"/>
    <col min="9992" max="9992" width="5.5703125" style="68" customWidth="1"/>
    <col min="9993" max="9993" width="9.28515625" style="68" customWidth="1"/>
    <col min="9994" max="9994" width="8.7109375" style="68" customWidth="1"/>
    <col min="9995" max="9995" width="7.85546875" style="68" customWidth="1"/>
    <col min="9996" max="9996" width="0.85546875" style="68" customWidth="1"/>
    <col min="9997" max="9997" width="11.7109375" style="68" customWidth="1"/>
    <col min="9998" max="10000" width="5.7109375" style="68" customWidth="1"/>
    <col min="10001" max="10001" width="9.28515625" style="68" customWidth="1"/>
    <col min="10002" max="10002" width="11.7109375" style="68" customWidth="1"/>
    <col min="10003" max="10003" width="11.7109375" style="68" bestFit="1" customWidth="1"/>
    <col min="10004" max="10004" width="0.85546875" style="68" customWidth="1"/>
    <col min="10005" max="10005" width="6.85546875" style="68" customWidth="1"/>
    <col min="10006" max="10007" width="7" style="68" customWidth="1"/>
    <col min="10008" max="10009" width="11.42578125" style="68" customWidth="1"/>
    <col min="10010" max="10010" width="24.7109375" style="68" customWidth="1"/>
    <col min="10011" max="10011" width="9.7109375" style="68" customWidth="1"/>
    <col min="10012" max="10012" width="13" style="68" customWidth="1"/>
    <col min="10013" max="10013" width="24.7109375" style="68" customWidth="1"/>
    <col min="10014" max="10014" width="11.5703125" style="68" customWidth="1"/>
    <col min="10015" max="10015" width="13.85546875" style="68" customWidth="1"/>
    <col min="10016" max="10240" width="11.42578125" style="68"/>
    <col min="10241" max="10241" width="5.7109375" style="68" customWidth="1"/>
    <col min="10242" max="10242" width="0.85546875" style="68" customWidth="1"/>
    <col min="10243" max="10243" width="17.7109375" style="68" customWidth="1"/>
    <col min="10244" max="10244" width="0.85546875" style="68" customWidth="1"/>
    <col min="10245" max="10245" width="8.7109375" style="68" customWidth="1"/>
    <col min="10246" max="10247" width="5.7109375" style="68" customWidth="1"/>
    <col min="10248" max="10248" width="5.5703125" style="68" customWidth="1"/>
    <col min="10249" max="10249" width="9.28515625" style="68" customWidth="1"/>
    <col min="10250" max="10250" width="8.7109375" style="68" customWidth="1"/>
    <col min="10251" max="10251" width="7.85546875" style="68" customWidth="1"/>
    <col min="10252" max="10252" width="0.85546875" style="68" customWidth="1"/>
    <col min="10253" max="10253" width="11.7109375" style="68" customWidth="1"/>
    <col min="10254" max="10256" width="5.7109375" style="68" customWidth="1"/>
    <col min="10257" max="10257" width="9.28515625" style="68" customWidth="1"/>
    <col min="10258" max="10258" width="11.7109375" style="68" customWidth="1"/>
    <col min="10259" max="10259" width="11.7109375" style="68" bestFit="1" customWidth="1"/>
    <col min="10260" max="10260" width="0.85546875" style="68" customWidth="1"/>
    <col min="10261" max="10261" width="6.85546875" style="68" customWidth="1"/>
    <col min="10262" max="10263" width="7" style="68" customWidth="1"/>
    <col min="10264" max="10265" width="11.42578125" style="68" customWidth="1"/>
    <col min="10266" max="10266" width="24.7109375" style="68" customWidth="1"/>
    <col min="10267" max="10267" width="9.7109375" style="68" customWidth="1"/>
    <col min="10268" max="10268" width="13" style="68" customWidth="1"/>
    <col min="10269" max="10269" width="24.7109375" style="68" customWidth="1"/>
    <col min="10270" max="10270" width="11.5703125" style="68" customWidth="1"/>
    <col min="10271" max="10271" width="13.85546875" style="68" customWidth="1"/>
    <col min="10272" max="10496" width="11.42578125" style="68"/>
    <col min="10497" max="10497" width="5.7109375" style="68" customWidth="1"/>
    <col min="10498" max="10498" width="0.85546875" style="68" customWidth="1"/>
    <col min="10499" max="10499" width="17.7109375" style="68" customWidth="1"/>
    <col min="10500" max="10500" width="0.85546875" style="68" customWidth="1"/>
    <col min="10501" max="10501" width="8.7109375" style="68" customWidth="1"/>
    <col min="10502" max="10503" width="5.7109375" style="68" customWidth="1"/>
    <col min="10504" max="10504" width="5.5703125" style="68" customWidth="1"/>
    <col min="10505" max="10505" width="9.28515625" style="68" customWidth="1"/>
    <col min="10506" max="10506" width="8.7109375" style="68" customWidth="1"/>
    <col min="10507" max="10507" width="7.85546875" style="68" customWidth="1"/>
    <col min="10508" max="10508" width="0.85546875" style="68" customWidth="1"/>
    <col min="10509" max="10509" width="11.7109375" style="68" customWidth="1"/>
    <col min="10510" max="10512" width="5.7109375" style="68" customWidth="1"/>
    <col min="10513" max="10513" width="9.28515625" style="68" customWidth="1"/>
    <col min="10514" max="10514" width="11.7109375" style="68" customWidth="1"/>
    <col min="10515" max="10515" width="11.7109375" style="68" bestFit="1" customWidth="1"/>
    <col min="10516" max="10516" width="0.85546875" style="68" customWidth="1"/>
    <col min="10517" max="10517" width="6.85546875" style="68" customWidth="1"/>
    <col min="10518" max="10519" width="7" style="68" customWidth="1"/>
    <col min="10520" max="10521" width="11.42578125" style="68" customWidth="1"/>
    <col min="10522" max="10522" width="24.7109375" style="68" customWidth="1"/>
    <col min="10523" max="10523" width="9.7109375" style="68" customWidth="1"/>
    <col min="10524" max="10524" width="13" style="68" customWidth="1"/>
    <col min="10525" max="10525" width="24.7109375" style="68" customWidth="1"/>
    <col min="10526" max="10526" width="11.5703125" style="68" customWidth="1"/>
    <col min="10527" max="10527" width="13.85546875" style="68" customWidth="1"/>
    <col min="10528" max="10752" width="11.42578125" style="68"/>
    <col min="10753" max="10753" width="5.7109375" style="68" customWidth="1"/>
    <col min="10754" max="10754" width="0.85546875" style="68" customWidth="1"/>
    <col min="10755" max="10755" width="17.7109375" style="68" customWidth="1"/>
    <col min="10756" max="10756" width="0.85546875" style="68" customWidth="1"/>
    <col min="10757" max="10757" width="8.7109375" style="68" customWidth="1"/>
    <col min="10758" max="10759" width="5.7109375" style="68" customWidth="1"/>
    <col min="10760" max="10760" width="5.5703125" style="68" customWidth="1"/>
    <col min="10761" max="10761" width="9.28515625" style="68" customWidth="1"/>
    <col min="10762" max="10762" width="8.7109375" style="68" customWidth="1"/>
    <col min="10763" max="10763" width="7.85546875" style="68" customWidth="1"/>
    <col min="10764" max="10764" width="0.85546875" style="68" customWidth="1"/>
    <col min="10765" max="10765" width="11.7109375" style="68" customWidth="1"/>
    <col min="10766" max="10768" width="5.7109375" style="68" customWidth="1"/>
    <col min="10769" max="10769" width="9.28515625" style="68" customWidth="1"/>
    <col min="10770" max="10770" width="11.7109375" style="68" customWidth="1"/>
    <col min="10771" max="10771" width="11.7109375" style="68" bestFit="1" customWidth="1"/>
    <col min="10772" max="10772" width="0.85546875" style="68" customWidth="1"/>
    <col min="10773" max="10773" width="6.85546875" style="68" customWidth="1"/>
    <col min="10774" max="10775" width="7" style="68" customWidth="1"/>
    <col min="10776" max="10777" width="11.42578125" style="68" customWidth="1"/>
    <col min="10778" max="10778" width="24.7109375" style="68" customWidth="1"/>
    <col min="10779" max="10779" width="9.7109375" style="68" customWidth="1"/>
    <col min="10780" max="10780" width="13" style="68" customWidth="1"/>
    <col min="10781" max="10781" width="24.7109375" style="68" customWidth="1"/>
    <col min="10782" max="10782" width="11.5703125" style="68" customWidth="1"/>
    <col min="10783" max="10783" width="13.85546875" style="68" customWidth="1"/>
    <col min="10784" max="11008" width="11.42578125" style="68"/>
    <col min="11009" max="11009" width="5.7109375" style="68" customWidth="1"/>
    <col min="11010" max="11010" width="0.85546875" style="68" customWidth="1"/>
    <col min="11011" max="11011" width="17.7109375" style="68" customWidth="1"/>
    <col min="11012" max="11012" width="0.85546875" style="68" customWidth="1"/>
    <col min="11013" max="11013" width="8.7109375" style="68" customWidth="1"/>
    <col min="11014" max="11015" width="5.7109375" style="68" customWidth="1"/>
    <col min="11016" max="11016" width="5.5703125" style="68" customWidth="1"/>
    <col min="11017" max="11017" width="9.28515625" style="68" customWidth="1"/>
    <col min="11018" max="11018" width="8.7109375" style="68" customWidth="1"/>
    <col min="11019" max="11019" width="7.85546875" style="68" customWidth="1"/>
    <col min="11020" max="11020" width="0.85546875" style="68" customWidth="1"/>
    <col min="11021" max="11021" width="11.7109375" style="68" customWidth="1"/>
    <col min="11022" max="11024" width="5.7109375" style="68" customWidth="1"/>
    <col min="11025" max="11025" width="9.28515625" style="68" customWidth="1"/>
    <col min="11026" max="11026" width="11.7109375" style="68" customWidth="1"/>
    <col min="11027" max="11027" width="11.7109375" style="68" bestFit="1" customWidth="1"/>
    <col min="11028" max="11028" width="0.85546875" style="68" customWidth="1"/>
    <col min="11029" max="11029" width="6.85546875" style="68" customWidth="1"/>
    <col min="11030" max="11031" width="7" style="68" customWidth="1"/>
    <col min="11032" max="11033" width="11.42578125" style="68" customWidth="1"/>
    <col min="11034" max="11034" width="24.7109375" style="68" customWidth="1"/>
    <col min="11035" max="11035" width="9.7109375" style="68" customWidth="1"/>
    <col min="11036" max="11036" width="13" style="68" customWidth="1"/>
    <col min="11037" max="11037" width="24.7109375" style="68" customWidth="1"/>
    <col min="11038" max="11038" width="11.5703125" style="68" customWidth="1"/>
    <col min="11039" max="11039" width="13.85546875" style="68" customWidth="1"/>
    <col min="11040" max="11264" width="11.42578125" style="68"/>
    <col min="11265" max="11265" width="5.7109375" style="68" customWidth="1"/>
    <col min="11266" max="11266" width="0.85546875" style="68" customWidth="1"/>
    <col min="11267" max="11267" width="17.7109375" style="68" customWidth="1"/>
    <col min="11268" max="11268" width="0.85546875" style="68" customWidth="1"/>
    <col min="11269" max="11269" width="8.7109375" style="68" customWidth="1"/>
    <col min="11270" max="11271" width="5.7109375" style="68" customWidth="1"/>
    <col min="11272" max="11272" width="5.5703125" style="68" customWidth="1"/>
    <col min="11273" max="11273" width="9.28515625" style="68" customWidth="1"/>
    <col min="11274" max="11274" width="8.7109375" style="68" customWidth="1"/>
    <col min="11275" max="11275" width="7.85546875" style="68" customWidth="1"/>
    <col min="11276" max="11276" width="0.85546875" style="68" customWidth="1"/>
    <col min="11277" max="11277" width="11.7109375" style="68" customWidth="1"/>
    <col min="11278" max="11280" width="5.7109375" style="68" customWidth="1"/>
    <col min="11281" max="11281" width="9.28515625" style="68" customWidth="1"/>
    <col min="11282" max="11282" width="11.7109375" style="68" customWidth="1"/>
    <col min="11283" max="11283" width="11.7109375" style="68" bestFit="1" customWidth="1"/>
    <col min="11284" max="11284" width="0.85546875" style="68" customWidth="1"/>
    <col min="11285" max="11285" width="6.85546875" style="68" customWidth="1"/>
    <col min="11286" max="11287" width="7" style="68" customWidth="1"/>
    <col min="11288" max="11289" width="11.42578125" style="68" customWidth="1"/>
    <col min="11290" max="11290" width="24.7109375" style="68" customWidth="1"/>
    <col min="11291" max="11291" width="9.7109375" style="68" customWidth="1"/>
    <col min="11292" max="11292" width="13" style="68" customWidth="1"/>
    <col min="11293" max="11293" width="24.7109375" style="68" customWidth="1"/>
    <col min="11294" max="11294" width="11.5703125" style="68" customWidth="1"/>
    <col min="11295" max="11295" width="13.85546875" style="68" customWidth="1"/>
    <col min="11296" max="11520" width="11.42578125" style="68"/>
    <col min="11521" max="11521" width="5.7109375" style="68" customWidth="1"/>
    <col min="11522" max="11522" width="0.85546875" style="68" customWidth="1"/>
    <col min="11523" max="11523" width="17.7109375" style="68" customWidth="1"/>
    <col min="11524" max="11524" width="0.85546875" style="68" customWidth="1"/>
    <col min="11525" max="11525" width="8.7109375" style="68" customWidth="1"/>
    <col min="11526" max="11527" width="5.7109375" style="68" customWidth="1"/>
    <col min="11528" max="11528" width="5.5703125" style="68" customWidth="1"/>
    <col min="11529" max="11529" width="9.28515625" style="68" customWidth="1"/>
    <col min="11530" max="11530" width="8.7109375" style="68" customWidth="1"/>
    <col min="11531" max="11531" width="7.85546875" style="68" customWidth="1"/>
    <col min="11532" max="11532" width="0.85546875" style="68" customWidth="1"/>
    <col min="11533" max="11533" width="11.7109375" style="68" customWidth="1"/>
    <col min="11534" max="11536" width="5.7109375" style="68" customWidth="1"/>
    <col min="11537" max="11537" width="9.28515625" style="68" customWidth="1"/>
    <col min="11538" max="11538" width="11.7109375" style="68" customWidth="1"/>
    <col min="11539" max="11539" width="11.7109375" style="68" bestFit="1" customWidth="1"/>
    <col min="11540" max="11540" width="0.85546875" style="68" customWidth="1"/>
    <col min="11541" max="11541" width="6.85546875" style="68" customWidth="1"/>
    <col min="11542" max="11543" width="7" style="68" customWidth="1"/>
    <col min="11544" max="11545" width="11.42578125" style="68" customWidth="1"/>
    <col min="11546" max="11546" width="24.7109375" style="68" customWidth="1"/>
    <col min="11547" max="11547" width="9.7109375" style="68" customWidth="1"/>
    <col min="11548" max="11548" width="13" style="68" customWidth="1"/>
    <col min="11549" max="11549" width="24.7109375" style="68" customWidth="1"/>
    <col min="11550" max="11550" width="11.5703125" style="68" customWidth="1"/>
    <col min="11551" max="11551" width="13.85546875" style="68" customWidth="1"/>
    <col min="11552" max="11776" width="11.42578125" style="68"/>
    <col min="11777" max="11777" width="5.7109375" style="68" customWidth="1"/>
    <col min="11778" max="11778" width="0.85546875" style="68" customWidth="1"/>
    <col min="11779" max="11779" width="17.7109375" style="68" customWidth="1"/>
    <col min="11780" max="11780" width="0.85546875" style="68" customWidth="1"/>
    <col min="11781" max="11781" width="8.7109375" style="68" customWidth="1"/>
    <col min="11782" max="11783" width="5.7109375" style="68" customWidth="1"/>
    <col min="11784" max="11784" width="5.5703125" style="68" customWidth="1"/>
    <col min="11785" max="11785" width="9.28515625" style="68" customWidth="1"/>
    <col min="11786" max="11786" width="8.7109375" style="68" customWidth="1"/>
    <col min="11787" max="11787" width="7.85546875" style="68" customWidth="1"/>
    <col min="11788" max="11788" width="0.85546875" style="68" customWidth="1"/>
    <col min="11789" max="11789" width="11.7109375" style="68" customWidth="1"/>
    <col min="11790" max="11792" width="5.7109375" style="68" customWidth="1"/>
    <col min="11793" max="11793" width="9.28515625" style="68" customWidth="1"/>
    <col min="11794" max="11794" width="11.7109375" style="68" customWidth="1"/>
    <col min="11795" max="11795" width="11.7109375" style="68" bestFit="1" customWidth="1"/>
    <col min="11796" max="11796" width="0.85546875" style="68" customWidth="1"/>
    <col min="11797" max="11797" width="6.85546875" style="68" customWidth="1"/>
    <col min="11798" max="11799" width="7" style="68" customWidth="1"/>
    <col min="11800" max="11801" width="11.42578125" style="68" customWidth="1"/>
    <col min="11802" max="11802" width="24.7109375" style="68" customWidth="1"/>
    <col min="11803" max="11803" width="9.7109375" style="68" customWidth="1"/>
    <col min="11804" max="11804" width="13" style="68" customWidth="1"/>
    <col min="11805" max="11805" width="24.7109375" style="68" customWidth="1"/>
    <col min="11806" max="11806" width="11.5703125" style="68" customWidth="1"/>
    <col min="11807" max="11807" width="13.85546875" style="68" customWidth="1"/>
    <col min="11808" max="12032" width="11.42578125" style="68"/>
    <col min="12033" max="12033" width="5.7109375" style="68" customWidth="1"/>
    <col min="12034" max="12034" width="0.85546875" style="68" customWidth="1"/>
    <col min="12035" max="12035" width="17.7109375" style="68" customWidth="1"/>
    <col min="12036" max="12036" width="0.85546875" style="68" customWidth="1"/>
    <col min="12037" max="12037" width="8.7109375" style="68" customWidth="1"/>
    <col min="12038" max="12039" width="5.7109375" style="68" customWidth="1"/>
    <col min="12040" max="12040" width="5.5703125" style="68" customWidth="1"/>
    <col min="12041" max="12041" width="9.28515625" style="68" customWidth="1"/>
    <col min="12042" max="12042" width="8.7109375" style="68" customWidth="1"/>
    <col min="12043" max="12043" width="7.85546875" style="68" customWidth="1"/>
    <col min="12044" max="12044" width="0.85546875" style="68" customWidth="1"/>
    <col min="12045" max="12045" width="11.7109375" style="68" customWidth="1"/>
    <col min="12046" max="12048" width="5.7109375" style="68" customWidth="1"/>
    <col min="12049" max="12049" width="9.28515625" style="68" customWidth="1"/>
    <col min="12050" max="12050" width="11.7109375" style="68" customWidth="1"/>
    <col min="12051" max="12051" width="11.7109375" style="68" bestFit="1" customWidth="1"/>
    <col min="12052" max="12052" width="0.85546875" style="68" customWidth="1"/>
    <col min="12053" max="12053" width="6.85546875" style="68" customWidth="1"/>
    <col min="12054" max="12055" width="7" style="68" customWidth="1"/>
    <col min="12056" max="12057" width="11.42578125" style="68" customWidth="1"/>
    <col min="12058" max="12058" width="24.7109375" style="68" customWidth="1"/>
    <col min="12059" max="12059" width="9.7109375" style="68" customWidth="1"/>
    <col min="12060" max="12060" width="13" style="68" customWidth="1"/>
    <col min="12061" max="12061" width="24.7109375" style="68" customWidth="1"/>
    <col min="12062" max="12062" width="11.5703125" style="68" customWidth="1"/>
    <col min="12063" max="12063" width="13.85546875" style="68" customWidth="1"/>
    <col min="12064" max="12288" width="11.42578125" style="68"/>
    <col min="12289" max="12289" width="5.7109375" style="68" customWidth="1"/>
    <col min="12290" max="12290" width="0.85546875" style="68" customWidth="1"/>
    <col min="12291" max="12291" width="17.7109375" style="68" customWidth="1"/>
    <col min="12292" max="12292" width="0.85546875" style="68" customWidth="1"/>
    <col min="12293" max="12293" width="8.7109375" style="68" customWidth="1"/>
    <col min="12294" max="12295" width="5.7109375" style="68" customWidth="1"/>
    <col min="12296" max="12296" width="5.5703125" style="68" customWidth="1"/>
    <col min="12297" max="12297" width="9.28515625" style="68" customWidth="1"/>
    <col min="12298" max="12298" width="8.7109375" style="68" customWidth="1"/>
    <col min="12299" max="12299" width="7.85546875" style="68" customWidth="1"/>
    <col min="12300" max="12300" width="0.85546875" style="68" customWidth="1"/>
    <col min="12301" max="12301" width="11.7109375" style="68" customWidth="1"/>
    <col min="12302" max="12304" width="5.7109375" style="68" customWidth="1"/>
    <col min="12305" max="12305" width="9.28515625" style="68" customWidth="1"/>
    <col min="12306" max="12306" width="11.7109375" style="68" customWidth="1"/>
    <col min="12307" max="12307" width="11.7109375" style="68" bestFit="1" customWidth="1"/>
    <col min="12308" max="12308" width="0.85546875" style="68" customWidth="1"/>
    <col min="12309" max="12309" width="6.85546875" style="68" customWidth="1"/>
    <col min="12310" max="12311" width="7" style="68" customWidth="1"/>
    <col min="12312" max="12313" width="11.42578125" style="68" customWidth="1"/>
    <col min="12314" max="12314" width="24.7109375" style="68" customWidth="1"/>
    <col min="12315" max="12315" width="9.7109375" style="68" customWidth="1"/>
    <col min="12316" max="12316" width="13" style="68" customWidth="1"/>
    <col min="12317" max="12317" width="24.7109375" style="68" customWidth="1"/>
    <col min="12318" max="12318" width="11.5703125" style="68" customWidth="1"/>
    <col min="12319" max="12319" width="13.85546875" style="68" customWidth="1"/>
    <col min="12320" max="12544" width="11.42578125" style="68"/>
    <col min="12545" max="12545" width="5.7109375" style="68" customWidth="1"/>
    <col min="12546" max="12546" width="0.85546875" style="68" customWidth="1"/>
    <col min="12547" max="12547" width="17.7109375" style="68" customWidth="1"/>
    <col min="12548" max="12548" width="0.85546875" style="68" customWidth="1"/>
    <col min="12549" max="12549" width="8.7109375" style="68" customWidth="1"/>
    <col min="12550" max="12551" width="5.7109375" style="68" customWidth="1"/>
    <col min="12552" max="12552" width="5.5703125" style="68" customWidth="1"/>
    <col min="12553" max="12553" width="9.28515625" style="68" customWidth="1"/>
    <col min="12554" max="12554" width="8.7109375" style="68" customWidth="1"/>
    <col min="12555" max="12555" width="7.85546875" style="68" customWidth="1"/>
    <col min="12556" max="12556" width="0.85546875" style="68" customWidth="1"/>
    <col min="12557" max="12557" width="11.7109375" style="68" customWidth="1"/>
    <col min="12558" max="12560" width="5.7109375" style="68" customWidth="1"/>
    <col min="12561" max="12561" width="9.28515625" style="68" customWidth="1"/>
    <col min="12562" max="12562" width="11.7109375" style="68" customWidth="1"/>
    <col min="12563" max="12563" width="11.7109375" style="68" bestFit="1" customWidth="1"/>
    <col min="12564" max="12564" width="0.85546875" style="68" customWidth="1"/>
    <col min="12565" max="12565" width="6.85546875" style="68" customWidth="1"/>
    <col min="12566" max="12567" width="7" style="68" customWidth="1"/>
    <col min="12568" max="12569" width="11.42578125" style="68" customWidth="1"/>
    <col min="12570" max="12570" width="24.7109375" style="68" customWidth="1"/>
    <col min="12571" max="12571" width="9.7109375" style="68" customWidth="1"/>
    <col min="12572" max="12572" width="13" style="68" customWidth="1"/>
    <col min="12573" max="12573" width="24.7109375" style="68" customWidth="1"/>
    <col min="12574" max="12574" width="11.5703125" style="68" customWidth="1"/>
    <col min="12575" max="12575" width="13.85546875" style="68" customWidth="1"/>
    <col min="12576" max="12800" width="11.42578125" style="68"/>
    <col min="12801" max="12801" width="5.7109375" style="68" customWidth="1"/>
    <col min="12802" max="12802" width="0.85546875" style="68" customWidth="1"/>
    <col min="12803" max="12803" width="17.7109375" style="68" customWidth="1"/>
    <col min="12804" max="12804" width="0.85546875" style="68" customWidth="1"/>
    <col min="12805" max="12805" width="8.7109375" style="68" customWidth="1"/>
    <col min="12806" max="12807" width="5.7109375" style="68" customWidth="1"/>
    <col min="12808" max="12808" width="5.5703125" style="68" customWidth="1"/>
    <col min="12809" max="12809" width="9.28515625" style="68" customWidth="1"/>
    <col min="12810" max="12810" width="8.7109375" style="68" customWidth="1"/>
    <col min="12811" max="12811" width="7.85546875" style="68" customWidth="1"/>
    <col min="12812" max="12812" width="0.85546875" style="68" customWidth="1"/>
    <col min="12813" max="12813" width="11.7109375" style="68" customWidth="1"/>
    <col min="12814" max="12816" width="5.7109375" style="68" customWidth="1"/>
    <col min="12817" max="12817" width="9.28515625" style="68" customWidth="1"/>
    <col min="12818" max="12818" width="11.7109375" style="68" customWidth="1"/>
    <col min="12819" max="12819" width="11.7109375" style="68" bestFit="1" customWidth="1"/>
    <col min="12820" max="12820" width="0.85546875" style="68" customWidth="1"/>
    <col min="12821" max="12821" width="6.85546875" style="68" customWidth="1"/>
    <col min="12822" max="12823" width="7" style="68" customWidth="1"/>
    <col min="12824" max="12825" width="11.42578125" style="68" customWidth="1"/>
    <col min="12826" max="12826" width="24.7109375" style="68" customWidth="1"/>
    <col min="12827" max="12827" width="9.7109375" style="68" customWidth="1"/>
    <col min="12828" max="12828" width="13" style="68" customWidth="1"/>
    <col min="12829" max="12829" width="24.7109375" style="68" customWidth="1"/>
    <col min="12830" max="12830" width="11.5703125" style="68" customWidth="1"/>
    <col min="12831" max="12831" width="13.85546875" style="68" customWidth="1"/>
    <col min="12832" max="13056" width="11.42578125" style="68"/>
    <col min="13057" max="13057" width="5.7109375" style="68" customWidth="1"/>
    <col min="13058" max="13058" width="0.85546875" style="68" customWidth="1"/>
    <col min="13059" max="13059" width="17.7109375" style="68" customWidth="1"/>
    <col min="13060" max="13060" width="0.85546875" style="68" customWidth="1"/>
    <col min="13061" max="13061" width="8.7109375" style="68" customWidth="1"/>
    <col min="13062" max="13063" width="5.7109375" style="68" customWidth="1"/>
    <col min="13064" max="13064" width="5.5703125" style="68" customWidth="1"/>
    <col min="13065" max="13065" width="9.28515625" style="68" customWidth="1"/>
    <col min="13066" max="13066" width="8.7109375" style="68" customWidth="1"/>
    <col min="13067" max="13067" width="7.85546875" style="68" customWidth="1"/>
    <col min="13068" max="13068" width="0.85546875" style="68" customWidth="1"/>
    <col min="13069" max="13069" width="11.7109375" style="68" customWidth="1"/>
    <col min="13070" max="13072" width="5.7109375" style="68" customWidth="1"/>
    <col min="13073" max="13073" width="9.28515625" style="68" customWidth="1"/>
    <col min="13074" max="13074" width="11.7109375" style="68" customWidth="1"/>
    <col min="13075" max="13075" width="11.7109375" style="68" bestFit="1" customWidth="1"/>
    <col min="13076" max="13076" width="0.85546875" style="68" customWidth="1"/>
    <col min="13077" max="13077" width="6.85546875" style="68" customWidth="1"/>
    <col min="13078" max="13079" width="7" style="68" customWidth="1"/>
    <col min="13080" max="13081" width="11.42578125" style="68" customWidth="1"/>
    <col min="13082" max="13082" width="24.7109375" style="68" customWidth="1"/>
    <col min="13083" max="13083" width="9.7109375" style="68" customWidth="1"/>
    <col min="13084" max="13084" width="13" style="68" customWidth="1"/>
    <col min="13085" max="13085" width="24.7109375" style="68" customWidth="1"/>
    <col min="13086" max="13086" width="11.5703125" style="68" customWidth="1"/>
    <col min="13087" max="13087" width="13.85546875" style="68" customWidth="1"/>
    <col min="13088" max="13312" width="11.42578125" style="68"/>
    <col min="13313" max="13313" width="5.7109375" style="68" customWidth="1"/>
    <col min="13314" max="13314" width="0.85546875" style="68" customWidth="1"/>
    <col min="13315" max="13315" width="17.7109375" style="68" customWidth="1"/>
    <col min="13316" max="13316" width="0.85546875" style="68" customWidth="1"/>
    <col min="13317" max="13317" width="8.7109375" style="68" customWidth="1"/>
    <col min="13318" max="13319" width="5.7109375" style="68" customWidth="1"/>
    <col min="13320" max="13320" width="5.5703125" style="68" customWidth="1"/>
    <col min="13321" max="13321" width="9.28515625" style="68" customWidth="1"/>
    <col min="13322" max="13322" width="8.7109375" style="68" customWidth="1"/>
    <col min="13323" max="13323" width="7.85546875" style="68" customWidth="1"/>
    <col min="13324" max="13324" width="0.85546875" style="68" customWidth="1"/>
    <col min="13325" max="13325" width="11.7109375" style="68" customWidth="1"/>
    <col min="13326" max="13328" width="5.7109375" style="68" customWidth="1"/>
    <col min="13329" max="13329" width="9.28515625" style="68" customWidth="1"/>
    <col min="13330" max="13330" width="11.7109375" style="68" customWidth="1"/>
    <col min="13331" max="13331" width="11.7109375" style="68" bestFit="1" customWidth="1"/>
    <col min="13332" max="13332" width="0.85546875" style="68" customWidth="1"/>
    <col min="13333" max="13333" width="6.85546875" style="68" customWidth="1"/>
    <col min="13334" max="13335" width="7" style="68" customWidth="1"/>
    <col min="13336" max="13337" width="11.42578125" style="68" customWidth="1"/>
    <col min="13338" max="13338" width="24.7109375" style="68" customWidth="1"/>
    <col min="13339" max="13339" width="9.7109375" style="68" customWidth="1"/>
    <col min="13340" max="13340" width="13" style="68" customWidth="1"/>
    <col min="13341" max="13341" width="24.7109375" style="68" customWidth="1"/>
    <col min="13342" max="13342" width="11.5703125" style="68" customWidth="1"/>
    <col min="13343" max="13343" width="13.85546875" style="68" customWidth="1"/>
    <col min="13344" max="13568" width="11.42578125" style="68"/>
    <col min="13569" max="13569" width="5.7109375" style="68" customWidth="1"/>
    <col min="13570" max="13570" width="0.85546875" style="68" customWidth="1"/>
    <col min="13571" max="13571" width="17.7109375" style="68" customWidth="1"/>
    <col min="13572" max="13572" width="0.85546875" style="68" customWidth="1"/>
    <col min="13573" max="13573" width="8.7109375" style="68" customWidth="1"/>
    <col min="13574" max="13575" width="5.7109375" style="68" customWidth="1"/>
    <col min="13576" max="13576" width="5.5703125" style="68" customWidth="1"/>
    <col min="13577" max="13577" width="9.28515625" style="68" customWidth="1"/>
    <col min="13578" max="13578" width="8.7109375" style="68" customWidth="1"/>
    <col min="13579" max="13579" width="7.85546875" style="68" customWidth="1"/>
    <col min="13580" max="13580" width="0.85546875" style="68" customWidth="1"/>
    <col min="13581" max="13581" width="11.7109375" style="68" customWidth="1"/>
    <col min="13582" max="13584" width="5.7109375" style="68" customWidth="1"/>
    <col min="13585" max="13585" width="9.28515625" style="68" customWidth="1"/>
    <col min="13586" max="13586" width="11.7109375" style="68" customWidth="1"/>
    <col min="13587" max="13587" width="11.7109375" style="68" bestFit="1" customWidth="1"/>
    <col min="13588" max="13588" width="0.85546875" style="68" customWidth="1"/>
    <col min="13589" max="13589" width="6.85546875" style="68" customWidth="1"/>
    <col min="13590" max="13591" width="7" style="68" customWidth="1"/>
    <col min="13592" max="13593" width="11.42578125" style="68" customWidth="1"/>
    <col min="13594" max="13594" width="24.7109375" style="68" customWidth="1"/>
    <col min="13595" max="13595" width="9.7109375" style="68" customWidth="1"/>
    <col min="13596" max="13596" width="13" style="68" customWidth="1"/>
    <col min="13597" max="13597" width="24.7109375" style="68" customWidth="1"/>
    <col min="13598" max="13598" width="11.5703125" style="68" customWidth="1"/>
    <col min="13599" max="13599" width="13.85546875" style="68" customWidth="1"/>
    <col min="13600" max="13824" width="11.42578125" style="68"/>
    <col min="13825" max="13825" width="5.7109375" style="68" customWidth="1"/>
    <col min="13826" max="13826" width="0.85546875" style="68" customWidth="1"/>
    <col min="13827" max="13827" width="17.7109375" style="68" customWidth="1"/>
    <col min="13828" max="13828" width="0.85546875" style="68" customWidth="1"/>
    <col min="13829" max="13829" width="8.7109375" style="68" customWidth="1"/>
    <col min="13830" max="13831" width="5.7109375" style="68" customWidth="1"/>
    <col min="13832" max="13832" width="5.5703125" style="68" customWidth="1"/>
    <col min="13833" max="13833" width="9.28515625" style="68" customWidth="1"/>
    <col min="13834" max="13834" width="8.7109375" style="68" customWidth="1"/>
    <col min="13835" max="13835" width="7.85546875" style="68" customWidth="1"/>
    <col min="13836" max="13836" width="0.85546875" style="68" customWidth="1"/>
    <col min="13837" max="13837" width="11.7109375" style="68" customWidth="1"/>
    <col min="13838" max="13840" width="5.7109375" style="68" customWidth="1"/>
    <col min="13841" max="13841" width="9.28515625" style="68" customWidth="1"/>
    <col min="13842" max="13842" width="11.7109375" style="68" customWidth="1"/>
    <col min="13843" max="13843" width="11.7109375" style="68" bestFit="1" customWidth="1"/>
    <col min="13844" max="13844" width="0.85546875" style="68" customWidth="1"/>
    <col min="13845" max="13845" width="6.85546875" style="68" customWidth="1"/>
    <col min="13846" max="13847" width="7" style="68" customWidth="1"/>
    <col min="13848" max="13849" width="11.42578125" style="68" customWidth="1"/>
    <col min="13850" max="13850" width="24.7109375" style="68" customWidth="1"/>
    <col min="13851" max="13851" width="9.7109375" style="68" customWidth="1"/>
    <col min="13852" max="13852" width="13" style="68" customWidth="1"/>
    <col min="13853" max="13853" width="24.7109375" style="68" customWidth="1"/>
    <col min="13854" max="13854" width="11.5703125" style="68" customWidth="1"/>
    <col min="13855" max="13855" width="13.85546875" style="68" customWidth="1"/>
    <col min="13856" max="14080" width="11.42578125" style="68"/>
    <col min="14081" max="14081" width="5.7109375" style="68" customWidth="1"/>
    <col min="14082" max="14082" width="0.85546875" style="68" customWidth="1"/>
    <col min="14083" max="14083" width="17.7109375" style="68" customWidth="1"/>
    <col min="14084" max="14084" width="0.85546875" style="68" customWidth="1"/>
    <col min="14085" max="14085" width="8.7109375" style="68" customWidth="1"/>
    <col min="14086" max="14087" width="5.7109375" style="68" customWidth="1"/>
    <col min="14088" max="14088" width="5.5703125" style="68" customWidth="1"/>
    <col min="14089" max="14089" width="9.28515625" style="68" customWidth="1"/>
    <col min="14090" max="14090" width="8.7109375" style="68" customWidth="1"/>
    <col min="14091" max="14091" width="7.85546875" style="68" customWidth="1"/>
    <col min="14092" max="14092" width="0.85546875" style="68" customWidth="1"/>
    <col min="14093" max="14093" width="11.7109375" style="68" customWidth="1"/>
    <col min="14094" max="14096" width="5.7109375" style="68" customWidth="1"/>
    <col min="14097" max="14097" width="9.28515625" style="68" customWidth="1"/>
    <col min="14098" max="14098" width="11.7109375" style="68" customWidth="1"/>
    <col min="14099" max="14099" width="11.7109375" style="68" bestFit="1" customWidth="1"/>
    <col min="14100" max="14100" width="0.85546875" style="68" customWidth="1"/>
    <col min="14101" max="14101" width="6.85546875" style="68" customWidth="1"/>
    <col min="14102" max="14103" width="7" style="68" customWidth="1"/>
    <col min="14104" max="14105" width="11.42578125" style="68" customWidth="1"/>
    <col min="14106" max="14106" width="24.7109375" style="68" customWidth="1"/>
    <col min="14107" max="14107" width="9.7109375" style="68" customWidth="1"/>
    <col min="14108" max="14108" width="13" style="68" customWidth="1"/>
    <col min="14109" max="14109" width="24.7109375" style="68" customWidth="1"/>
    <col min="14110" max="14110" width="11.5703125" style="68" customWidth="1"/>
    <col min="14111" max="14111" width="13.85546875" style="68" customWidth="1"/>
    <col min="14112" max="14336" width="11.42578125" style="68"/>
    <col min="14337" max="14337" width="5.7109375" style="68" customWidth="1"/>
    <col min="14338" max="14338" width="0.85546875" style="68" customWidth="1"/>
    <col min="14339" max="14339" width="17.7109375" style="68" customWidth="1"/>
    <col min="14340" max="14340" width="0.85546875" style="68" customWidth="1"/>
    <col min="14341" max="14341" width="8.7109375" style="68" customWidth="1"/>
    <col min="14342" max="14343" width="5.7109375" style="68" customWidth="1"/>
    <col min="14344" max="14344" width="5.5703125" style="68" customWidth="1"/>
    <col min="14345" max="14345" width="9.28515625" style="68" customWidth="1"/>
    <col min="14346" max="14346" width="8.7109375" style="68" customWidth="1"/>
    <col min="14347" max="14347" width="7.85546875" style="68" customWidth="1"/>
    <col min="14348" max="14348" width="0.85546875" style="68" customWidth="1"/>
    <col min="14349" max="14349" width="11.7109375" style="68" customWidth="1"/>
    <col min="14350" max="14352" width="5.7109375" style="68" customWidth="1"/>
    <col min="14353" max="14353" width="9.28515625" style="68" customWidth="1"/>
    <col min="14354" max="14354" width="11.7109375" style="68" customWidth="1"/>
    <col min="14355" max="14355" width="11.7109375" style="68" bestFit="1" customWidth="1"/>
    <col min="14356" max="14356" width="0.85546875" style="68" customWidth="1"/>
    <col min="14357" max="14357" width="6.85546875" style="68" customWidth="1"/>
    <col min="14358" max="14359" width="7" style="68" customWidth="1"/>
    <col min="14360" max="14361" width="11.42578125" style="68" customWidth="1"/>
    <col min="14362" max="14362" width="24.7109375" style="68" customWidth="1"/>
    <col min="14363" max="14363" width="9.7109375" style="68" customWidth="1"/>
    <col min="14364" max="14364" width="13" style="68" customWidth="1"/>
    <col min="14365" max="14365" width="24.7109375" style="68" customWidth="1"/>
    <col min="14366" max="14366" width="11.5703125" style="68" customWidth="1"/>
    <col min="14367" max="14367" width="13.85546875" style="68" customWidth="1"/>
    <col min="14368" max="14592" width="11.42578125" style="68"/>
    <col min="14593" max="14593" width="5.7109375" style="68" customWidth="1"/>
    <col min="14594" max="14594" width="0.85546875" style="68" customWidth="1"/>
    <col min="14595" max="14595" width="17.7109375" style="68" customWidth="1"/>
    <col min="14596" max="14596" width="0.85546875" style="68" customWidth="1"/>
    <col min="14597" max="14597" width="8.7109375" style="68" customWidth="1"/>
    <col min="14598" max="14599" width="5.7109375" style="68" customWidth="1"/>
    <col min="14600" max="14600" width="5.5703125" style="68" customWidth="1"/>
    <col min="14601" max="14601" width="9.28515625" style="68" customWidth="1"/>
    <col min="14602" max="14602" width="8.7109375" style="68" customWidth="1"/>
    <col min="14603" max="14603" width="7.85546875" style="68" customWidth="1"/>
    <col min="14604" max="14604" width="0.85546875" style="68" customWidth="1"/>
    <col min="14605" max="14605" width="11.7109375" style="68" customWidth="1"/>
    <col min="14606" max="14608" width="5.7109375" style="68" customWidth="1"/>
    <col min="14609" max="14609" width="9.28515625" style="68" customWidth="1"/>
    <col min="14610" max="14610" width="11.7109375" style="68" customWidth="1"/>
    <col min="14611" max="14611" width="11.7109375" style="68" bestFit="1" customWidth="1"/>
    <col min="14612" max="14612" width="0.85546875" style="68" customWidth="1"/>
    <col min="14613" max="14613" width="6.85546875" style="68" customWidth="1"/>
    <col min="14614" max="14615" width="7" style="68" customWidth="1"/>
    <col min="14616" max="14617" width="11.42578125" style="68" customWidth="1"/>
    <col min="14618" max="14618" width="24.7109375" style="68" customWidth="1"/>
    <col min="14619" max="14619" width="9.7109375" style="68" customWidth="1"/>
    <col min="14620" max="14620" width="13" style="68" customWidth="1"/>
    <col min="14621" max="14621" width="24.7109375" style="68" customWidth="1"/>
    <col min="14622" max="14622" width="11.5703125" style="68" customWidth="1"/>
    <col min="14623" max="14623" width="13.85546875" style="68" customWidth="1"/>
    <col min="14624" max="14848" width="11.42578125" style="68"/>
    <col min="14849" max="14849" width="5.7109375" style="68" customWidth="1"/>
    <col min="14850" max="14850" width="0.85546875" style="68" customWidth="1"/>
    <col min="14851" max="14851" width="17.7109375" style="68" customWidth="1"/>
    <col min="14852" max="14852" width="0.85546875" style="68" customWidth="1"/>
    <col min="14853" max="14853" width="8.7109375" style="68" customWidth="1"/>
    <col min="14854" max="14855" width="5.7109375" style="68" customWidth="1"/>
    <col min="14856" max="14856" width="5.5703125" style="68" customWidth="1"/>
    <col min="14857" max="14857" width="9.28515625" style="68" customWidth="1"/>
    <col min="14858" max="14858" width="8.7109375" style="68" customWidth="1"/>
    <col min="14859" max="14859" width="7.85546875" style="68" customWidth="1"/>
    <col min="14860" max="14860" width="0.85546875" style="68" customWidth="1"/>
    <col min="14861" max="14861" width="11.7109375" style="68" customWidth="1"/>
    <col min="14862" max="14864" width="5.7109375" style="68" customWidth="1"/>
    <col min="14865" max="14865" width="9.28515625" style="68" customWidth="1"/>
    <col min="14866" max="14866" width="11.7109375" style="68" customWidth="1"/>
    <col min="14867" max="14867" width="11.7109375" style="68" bestFit="1" customWidth="1"/>
    <col min="14868" max="14868" width="0.85546875" style="68" customWidth="1"/>
    <col min="14869" max="14869" width="6.85546875" style="68" customWidth="1"/>
    <col min="14870" max="14871" width="7" style="68" customWidth="1"/>
    <col min="14872" max="14873" width="11.42578125" style="68" customWidth="1"/>
    <col min="14874" max="14874" width="24.7109375" style="68" customWidth="1"/>
    <col min="14875" max="14875" width="9.7109375" style="68" customWidth="1"/>
    <col min="14876" max="14876" width="13" style="68" customWidth="1"/>
    <col min="14877" max="14877" width="24.7109375" style="68" customWidth="1"/>
    <col min="14878" max="14878" width="11.5703125" style="68" customWidth="1"/>
    <col min="14879" max="14879" width="13.85546875" style="68" customWidth="1"/>
    <col min="14880" max="15104" width="11.42578125" style="68"/>
    <col min="15105" max="15105" width="5.7109375" style="68" customWidth="1"/>
    <col min="15106" max="15106" width="0.85546875" style="68" customWidth="1"/>
    <col min="15107" max="15107" width="17.7109375" style="68" customWidth="1"/>
    <col min="15108" max="15108" width="0.85546875" style="68" customWidth="1"/>
    <col min="15109" max="15109" width="8.7109375" style="68" customWidth="1"/>
    <col min="15110" max="15111" width="5.7109375" style="68" customWidth="1"/>
    <col min="15112" max="15112" width="5.5703125" style="68" customWidth="1"/>
    <col min="15113" max="15113" width="9.28515625" style="68" customWidth="1"/>
    <col min="15114" max="15114" width="8.7109375" style="68" customWidth="1"/>
    <col min="15115" max="15115" width="7.85546875" style="68" customWidth="1"/>
    <col min="15116" max="15116" width="0.85546875" style="68" customWidth="1"/>
    <col min="15117" max="15117" width="11.7109375" style="68" customWidth="1"/>
    <col min="15118" max="15120" width="5.7109375" style="68" customWidth="1"/>
    <col min="15121" max="15121" width="9.28515625" style="68" customWidth="1"/>
    <col min="15122" max="15122" width="11.7109375" style="68" customWidth="1"/>
    <col min="15123" max="15123" width="11.7109375" style="68" bestFit="1" customWidth="1"/>
    <col min="15124" max="15124" width="0.85546875" style="68" customWidth="1"/>
    <col min="15125" max="15125" width="6.85546875" style="68" customWidth="1"/>
    <col min="15126" max="15127" width="7" style="68" customWidth="1"/>
    <col min="15128" max="15129" width="11.42578125" style="68" customWidth="1"/>
    <col min="15130" max="15130" width="24.7109375" style="68" customWidth="1"/>
    <col min="15131" max="15131" width="9.7109375" style="68" customWidth="1"/>
    <col min="15132" max="15132" width="13" style="68" customWidth="1"/>
    <col min="15133" max="15133" width="24.7109375" style="68" customWidth="1"/>
    <col min="15134" max="15134" width="11.5703125" style="68" customWidth="1"/>
    <col min="15135" max="15135" width="13.85546875" style="68" customWidth="1"/>
    <col min="15136" max="15360" width="11.42578125" style="68"/>
    <col min="15361" max="15361" width="5.7109375" style="68" customWidth="1"/>
    <col min="15362" max="15362" width="0.85546875" style="68" customWidth="1"/>
    <col min="15363" max="15363" width="17.7109375" style="68" customWidth="1"/>
    <col min="15364" max="15364" width="0.85546875" style="68" customWidth="1"/>
    <col min="15365" max="15365" width="8.7109375" style="68" customWidth="1"/>
    <col min="15366" max="15367" width="5.7109375" style="68" customWidth="1"/>
    <col min="15368" max="15368" width="5.5703125" style="68" customWidth="1"/>
    <col min="15369" max="15369" width="9.28515625" style="68" customWidth="1"/>
    <col min="15370" max="15370" width="8.7109375" style="68" customWidth="1"/>
    <col min="15371" max="15371" width="7.85546875" style="68" customWidth="1"/>
    <col min="15372" max="15372" width="0.85546875" style="68" customWidth="1"/>
    <col min="15373" max="15373" width="11.7109375" style="68" customWidth="1"/>
    <col min="15374" max="15376" width="5.7109375" style="68" customWidth="1"/>
    <col min="15377" max="15377" width="9.28515625" style="68" customWidth="1"/>
    <col min="15378" max="15378" width="11.7109375" style="68" customWidth="1"/>
    <col min="15379" max="15379" width="11.7109375" style="68" bestFit="1" customWidth="1"/>
    <col min="15380" max="15380" width="0.85546875" style="68" customWidth="1"/>
    <col min="15381" max="15381" width="6.85546875" style="68" customWidth="1"/>
    <col min="15382" max="15383" width="7" style="68" customWidth="1"/>
    <col min="15384" max="15385" width="11.42578125" style="68" customWidth="1"/>
    <col min="15386" max="15386" width="24.7109375" style="68" customWidth="1"/>
    <col min="15387" max="15387" width="9.7109375" style="68" customWidth="1"/>
    <col min="15388" max="15388" width="13" style="68" customWidth="1"/>
    <col min="15389" max="15389" width="24.7109375" style="68" customWidth="1"/>
    <col min="15390" max="15390" width="11.5703125" style="68" customWidth="1"/>
    <col min="15391" max="15391" width="13.85546875" style="68" customWidth="1"/>
    <col min="15392" max="15616" width="11.42578125" style="68"/>
    <col min="15617" max="15617" width="5.7109375" style="68" customWidth="1"/>
    <col min="15618" max="15618" width="0.85546875" style="68" customWidth="1"/>
    <col min="15619" max="15619" width="17.7109375" style="68" customWidth="1"/>
    <col min="15620" max="15620" width="0.85546875" style="68" customWidth="1"/>
    <col min="15621" max="15621" width="8.7109375" style="68" customWidth="1"/>
    <col min="15622" max="15623" width="5.7109375" style="68" customWidth="1"/>
    <col min="15624" max="15624" width="5.5703125" style="68" customWidth="1"/>
    <col min="15625" max="15625" width="9.28515625" style="68" customWidth="1"/>
    <col min="15626" max="15626" width="8.7109375" style="68" customWidth="1"/>
    <col min="15627" max="15627" width="7.85546875" style="68" customWidth="1"/>
    <col min="15628" max="15628" width="0.85546875" style="68" customWidth="1"/>
    <col min="15629" max="15629" width="11.7109375" style="68" customWidth="1"/>
    <col min="15630" max="15632" width="5.7109375" style="68" customWidth="1"/>
    <col min="15633" max="15633" width="9.28515625" style="68" customWidth="1"/>
    <col min="15634" max="15634" width="11.7109375" style="68" customWidth="1"/>
    <col min="15635" max="15635" width="11.7109375" style="68" bestFit="1" customWidth="1"/>
    <col min="15636" max="15636" width="0.85546875" style="68" customWidth="1"/>
    <col min="15637" max="15637" width="6.85546875" style="68" customWidth="1"/>
    <col min="15638" max="15639" width="7" style="68" customWidth="1"/>
    <col min="15640" max="15641" width="11.42578125" style="68" customWidth="1"/>
    <col min="15642" max="15642" width="24.7109375" style="68" customWidth="1"/>
    <col min="15643" max="15643" width="9.7109375" style="68" customWidth="1"/>
    <col min="15644" max="15644" width="13" style="68" customWidth="1"/>
    <col min="15645" max="15645" width="24.7109375" style="68" customWidth="1"/>
    <col min="15646" max="15646" width="11.5703125" style="68" customWidth="1"/>
    <col min="15647" max="15647" width="13.85546875" style="68" customWidth="1"/>
    <col min="15648" max="15872" width="11.42578125" style="68"/>
    <col min="15873" max="15873" width="5.7109375" style="68" customWidth="1"/>
    <col min="15874" max="15874" width="0.85546875" style="68" customWidth="1"/>
    <col min="15875" max="15875" width="17.7109375" style="68" customWidth="1"/>
    <col min="15876" max="15876" width="0.85546875" style="68" customWidth="1"/>
    <col min="15877" max="15877" width="8.7109375" style="68" customWidth="1"/>
    <col min="15878" max="15879" width="5.7109375" style="68" customWidth="1"/>
    <col min="15880" max="15880" width="5.5703125" style="68" customWidth="1"/>
    <col min="15881" max="15881" width="9.28515625" style="68" customWidth="1"/>
    <col min="15882" max="15882" width="8.7109375" style="68" customWidth="1"/>
    <col min="15883" max="15883" width="7.85546875" style="68" customWidth="1"/>
    <col min="15884" max="15884" width="0.85546875" style="68" customWidth="1"/>
    <col min="15885" max="15885" width="11.7109375" style="68" customWidth="1"/>
    <col min="15886" max="15888" width="5.7109375" style="68" customWidth="1"/>
    <col min="15889" max="15889" width="9.28515625" style="68" customWidth="1"/>
    <col min="15890" max="15890" width="11.7109375" style="68" customWidth="1"/>
    <col min="15891" max="15891" width="11.7109375" style="68" bestFit="1" customWidth="1"/>
    <col min="15892" max="15892" width="0.85546875" style="68" customWidth="1"/>
    <col min="15893" max="15893" width="6.85546875" style="68" customWidth="1"/>
    <col min="15894" max="15895" width="7" style="68" customWidth="1"/>
    <col min="15896" max="15897" width="11.42578125" style="68" customWidth="1"/>
    <col min="15898" max="15898" width="24.7109375" style="68" customWidth="1"/>
    <col min="15899" max="15899" width="9.7109375" style="68" customWidth="1"/>
    <col min="15900" max="15900" width="13" style="68" customWidth="1"/>
    <col min="15901" max="15901" width="24.7109375" style="68" customWidth="1"/>
    <col min="15902" max="15902" width="11.5703125" style="68" customWidth="1"/>
    <col min="15903" max="15903" width="13.85546875" style="68" customWidth="1"/>
    <col min="15904" max="16128" width="11.42578125" style="68"/>
    <col min="16129" max="16129" width="5.7109375" style="68" customWidth="1"/>
    <col min="16130" max="16130" width="0.85546875" style="68" customWidth="1"/>
    <col min="16131" max="16131" width="17.7109375" style="68" customWidth="1"/>
    <col min="16132" max="16132" width="0.85546875" style="68" customWidth="1"/>
    <col min="16133" max="16133" width="8.7109375" style="68" customWidth="1"/>
    <col min="16134" max="16135" width="5.7109375" style="68" customWidth="1"/>
    <col min="16136" max="16136" width="5.5703125" style="68" customWidth="1"/>
    <col min="16137" max="16137" width="9.28515625" style="68" customWidth="1"/>
    <col min="16138" max="16138" width="8.7109375" style="68" customWidth="1"/>
    <col min="16139" max="16139" width="7.85546875" style="68" customWidth="1"/>
    <col min="16140" max="16140" width="0.85546875" style="68" customWidth="1"/>
    <col min="16141" max="16141" width="11.7109375" style="68" customWidth="1"/>
    <col min="16142" max="16144" width="5.7109375" style="68" customWidth="1"/>
    <col min="16145" max="16145" width="9.28515625" style="68" customWidth="1"/>
    <col min="16146" max="16146" width="11.7109375" style="68" customWidth="1"/>
    <col min="16147" max="16147" width="11.7109375" style="68" bestFit="1" customWidth="1"/>
    <col min="16148" max="16148" width="0.85546875" style="68" customWidth="1"/>
    <col min="16149" max="16149" width="6.85546875" style="68" customWidth="1"/>
    <col min="16150" max="16151" width="7" style="68" customWidth="1"/>
    <col min="16152" max="16153" width="11.42578125" style="68" customWidth="1"/>
    <col min="16154" max="16154" width="24.7109375" style="68" customWidth="1"/>
    <col min="16155" max="16155" width="9.7109375" style="68" customWidth="1"/>
    <col min="16156" max="16156" width="13" style="68" customWidth="1"/>
    <col min="16157" max="16157" width="24.7109375" style="68" customWidth="1"/>
    <col min="16158" max="16158" width="11.5703125" style="68" customWidth="1"/>
    <col min="16159" max="16159" width="13.85546875" style="68" customWidth="1"/>
    <col min="16160" max="16384" width="11.42578125" style="68"/>
  </cols>
  <sheetData>
    <row r="1" spans="1:27" s="66" customFormat="1" ht="16.5" customHeight="1" x14ac:dyDescent="0.2">
      <c r="A1" s="64" t="s">
        <v>793</v>
      </c>
      <c r="B1" s="64"/>
      <c r="C1" s="65"/>
      <c r="Q1" s="67"/>
      <c r="V1" s="288">
        <v>42705</v>
      </c>
      <c r="W1" s="288"/>
    </row>
    <row r="2" spans="1:27" ht="9" customHeight="1" x14ac:dyDescent="0.2">
      <c r="D2" s="69"/>
      <c r="E2" s="70"/>
      <c r="F2" s="70"/>
      <c r="G2" s="70"/>
      <c r="H2" s="70"/>
      <c r="I2" s="71"/>
      <c r="J2" s="69"/>
      <c r="K2" s="71"/>
      <c r="L2" s="72"/>
      <c r="M2" s="71"/>
      <c r="N2" s="72"/>
      <c r="O2" s="71"/>
      <c r="P2" s="69"/>
      <c r="Q2" s="72"/>
    </row>
    <row r="3" spans="1:27" ht="15" customHeight="1" x14ac:dyDescent="0.2">
      <c r="A3" s="73" t="s">
        <v>702</v>
      </c>
      <c r="B3" s="74"/>
      <c r="C3" s="289" t="s">
        <v>703</v>
      </c>
      <c r="D3" s="290"/>
      <c r="E3" s="290"/>
      <c r="F3" s="290"/>
      <c r="G3" s="290"/>
      <c r="H3" s="290"/>
      <c r="I3" s="290"/>
      <c r="J3" s="291"/>
      <c r="K3" s="23"/>
      <c r="L3" s="75"/>
      <c r="M3" s="76"/>
      <c r="N3" s="77"/>
      <c r="O3" s="72"/>
      <c r="P3" s="78"/>
      <c r="Q3" s="79"/>
    </row>
    <row r="4" spans="1:27" ht="9" customHeight="1" x14ac:dyDescent="0.2">
      <c r="A4" s="80"/>
      <c r="B4" s="80"/>
      <c r="C4" s="80"/>
      <c r="D4" s="69"/>
      <c r="E4" s="70"/>
      <c r="F4" s="70"/>
      <c r="G4" s="70"/>
      <c r="H4" s="70"/>
      <c r="I4" s="71"/>
      <c r="J4" s="69"/>
      <c r="K4" s="71"/>
      <c r="L4" s="71"/>
      <c r="M4" s="71"/>
      <c r="N4" s="71"/>
      <c r="O4" s="71"/>
      <c r="P4" s="69"/>
      <c r="Q4" s="71"/>
    </row>
    <row r="5" spans="1:27" ht="18.75" customHeight="1" x14ac:dyDescent="0.2">
      <c r="A5" s="292" t="s">
        <v>704</v>
      </c>
      <c r="B5" s="292"/>
      <c r="C5" s="292"/>
      <c r="D5" s="81"/>
      <c r="E5" s="293" t="s">
        <v>692</v>
      </c>
      <c r="F5" s="294"/>
      <c r="G5" s="294"/>
      <c r="H5" s="294"/>
      <c r="I5" s="294"/>
      <c r="J5" s="294"/>
      <c r="K5" s="295"/>
      <c r="L5" s="81"/>
      <c r="M5" s="296" t="s">
        <v>705</v>
      </c>
      <c r="N5" s="297"/>
      <c r="O5" s="297"/>
      <c r="P5" s="297"/>
      <c r="Q5" s="297"/>
      <c r="R5" s="297"/>
      <c r="S5" s="298"/>
      <c r="T5" s="81"/>
      <c r="U5" s="296" t="s">
        <v>706</v>
      </c>
      <c r="V5" s="297"/>
      <c r="W5" s="298"/>
    </row>
    <row r="6" spans="1:27" ht="24" customHeight="1" x14ac:dyDescent="0.2">
      <c r="A6" s="292"/>
      <c r="B6" s="292"/>
      <c r="C6" s="292"/>
      <c r="D6" s="81"/>
      <c r="E6" s="299" t="s">
        <v>707</v>
      </c>
      <c r="F6" s="286" t="s">
        <v>708</v>
      </c>
      <c r="G6" s="286" t="s">
        <v>709</v>
      </c>
      <c r="H6" s="286" t="s">
        <v>710</v>
      </c>
      <c r="I6" s="306" t="s">
        <v>711</v>
      </c>
      <c r="J6" s="308" t="s">
        <v>712</v>
      </c>
      <c r="K6" s="309"/>
      <c r="L6" s="81"/>
      <c r="M6" s="299" t="s">
        <v>707</v>
      </c>
      <c r="N6" s="286" t="s">
        <v>708</v>
      </c>
      <c r="O6" s="286" t="s">
        <v>709</v>
      </c>
      <c r="P6" s="286" t="s">
        <v>710</v>
      </c>
      <c r="Q6" s="312" t="s">
        <v>711</v>
      </c>
      <c r="R6" s="308" t="s">
        <v>712</v>
      </c>
      <c r="S6" s="309"/>
      <c r="T6" s="81"/>
      <c r="U6" s="314" t="s">
        <v>713</v>
      </c>
      <c r="V6" s="308" t="s">
        <v>712</v>
      </c>
      <c r="W6" s="309"/>
    </row>
    <row r="7" spans="1:27" ht="24" customHeight="1" x14ac:dyDescent="0.2">
      <c r="A7" s="292"/>
      <c r="B7" s="292"/>
      <c r="C7" s="292"/>
      <c r="D7" s="81"/>
      <c r="E7" s="300"/>
      <c r="F7" s="287"/>
      <c r="G7" s="287"/>
      <c r="H7" s="287"/>
      <c r="I7" s="307"/>
      <c r="J7" s="82" t="s">
        <v>714</v>
      </c>
      <c r="K7" s="83" t="s">
        <v>694</v>
      </c>
      <c r="L7" s="81"/>
      <c r="M7" s="300"/>
      <c r="N7" s="287"/>
      <c r="O7" s="287"/>
      <c r="P7" s="287"/>
      <c r="Q7" s="313"/>
      <c r="R7" s="82" t="s">
        <v>714</v>
      </c>
      <c r="S7" s="83" t="s">
        <v>694</v>
      </c>
      <c r="T7" s="81"/>
      <c r="U7" s="315"/>
      <c r="V7" s="82" t="s">
        <v>714</v>
      </c>
      <c r="W7" s="83" t="s">
        <v>694</v>
      </c>
    </row>
    <row r="8" spans="1:27" ht="6" customHeight="1" x14ac:dyDescent="0.2">
      <c r="A8" s="84"/>
      <c r="B8" s="84"/>
      <c r="C8" s="84"/>
      <c r="D8" s="85"/>
      <c r="E8" s="86"/>
      <c r="F8" s="86"/>
      <c r="G8" s="86"/>
      <c r="H8" s="86"/>
      <c r="I8" s="86"/>
      <c r="J8" s="86"/>
      <c r="K8" s="86"/>
      <c r="L8" s="85"/>
      <c r="M8" s="72"/>
      <c r="N8" s="72"/>
      <c r="O8" s="72"/>
      <c r="P8" s="72"/>
      <c r="Q8" s="72"/>
      <c r="R8" s="72"/>
      <c r="S8" s="72"/>
      <c r="T8" s="85"/>
      <c r="U8" s="69"/>
      <c r="V8" s="69"/>
      <c r="W8" s="69"/>
    </row>
    <row r="9" spans="1:27" s="98" customFormat="1" ht="12.75" customHeight="1" x14ac:dyDescent="0.2">
      <c r="A9" s="87" t="s">
        <v>713</v>
      </c>
      <c r="B9" s="88"/>
      <c r="C9" s="89"/>
      <c r="D9" s="90"/>
      <c r="E9" s="91">
        <v>33755917</v>
      </c>
      <c r="F9" s="217">
        <v>100</v>
      </c>
      <c r="G9" s="92"/>
      <c r="H9" s="92"/>
      <c r="I9" s="93">
        <v>0.18292421248211621</v>
      </c>
      <c r="J9" s="94">
        <v>24269925</v>
      </c>
      <c r="K9" s="95">
        <v>9485992</v>
      </c>
      <c r="L9" s="90"/>
      <c r="M9" s="91">
        <v>37915706574.460037</v>
      </c>
      <c r="N9" s="217">
        <v>100</v>
      </c>
      <c r="O9" s="92"/>
      <c r="P9" s="92"/>
      <c r="Q9" s="93">
        <v>-32.419183512543349</v>
      </c>
      <c r="R9" s="94">
        <v>30425243410.250088</v>
      </c>
      <c r="S9" s="95">
        <v>7490463164.2099466</v>
      </c>
      <c r="T9" s="90"/>
      <c r="U9" s="96">
        <v>1123.2314196785126</v>
      </c>
      <c r="V9" s="92">
        <v>1253.6191772430318</v>
      </c>
      <c r="W9" s="97">
        <v>789.6341430827631</v>
      </c>
    </row>
    <row r="10" spans="1:27" s="98" customFormat="1" ht="12.75" customHeight="1" x14ac:dyDescent="0.2">
      <c r="A10" s="99" t="s">
        <v>715</v>
      </c>
      <c r="B10" s="100"/>
      <c r="C10" s="101"/>
      <c r="D10" s="90"/>
      <c r="E10" s="102">
        <v>29183383</v>
      </c>
      <c r="F10" s="218">
        <v>86.454125953680943</v>
      </c>
      <c r="G10" s="103">
        <v>100</v>
      </c>
      <c r="H10" s="103"/>
      <c r="I10" s="104">
        <v>0.17423765789987833</v>
      </c>
      <c r="J10" s="105">
        <v>19763646</v>
      </c>
      <c r="K10" s="106">
        <v>9419737</v>
      </c>
      <c r="L10" s="90"/>
      <c r="M10" s="102">
        <v>33883524379.360012</v>
      </c>
      <c r="N10" s="218">
        <v>89.3654040517971</v>
      </c>
      <c r="O10" s="103">
        <v>100</v>
      </c>
      <c r="P10" s="103"/>
      <c r="Q10" s="104">
        <v>-34.9358371571616</v>
      </c>
      <c r="R10" s="105">
        <v>26451241149.080067</v>
      </c>
      <c r="S10" s="106">
        <v>7432283230.2799463</v>
      </c>
      <c r="T10" s="90"/>
      <c r="U10" s="107">
        <v>1161.0553985245649</v>
      </c>
      <c r="V10" s="103">
        <v>1338.3786144054627</v>
      </c>
      <c r="W10" s="108">
        <v>789.01175587810428</v>
      </c>
    </row>
    <row r="11" spans="1:27" s="111" customFormat="1" ht="12.75" customHeight="1" x14ac:dyDescent="0.2">
      <c r="A11" s="109" t="s">
        <v>716</v>
      </c>
      <c r="B11" s="100"/>
      <c r="C11" s="101"/>
      <c r="D11" s="110"/>
      <c r="E11" s="102">
        <v>28341869</v>
      </c>
      <c r="F11" s="103">
        <v>83.961188197020391</v>
      </c>
      <c r="G11" s="103">
        <v>97.116461789231224</v>
      </c>
      <c r="H11" s="103">
        <v>99.999999999999986</v>
      </c>
      <c r="I11" s="104">
        <v>0.1918756463964888</v>
      </c>
      <c r="J11" s="105">
        <v>18954904</v>
      </c>
      <c r="K11" s="106">
        <v>9386965</v>
      </c>
      <c r="L11" s="110"/>
      <c r="M11" s="102">
        <v>33012054959.880028</v>
      </c>
      <c r="N11" s="103">
        <v>87.066964966220354</v>
      </c>
      <c r="O11" s="103">
        <v>97.428043760374479</v>
      </c>
      <c r="P11" s="103">
        <v>100.00000000000001</v>
      </c>
      <c r="Q11" s="104">
        <v>-34.938717085907136</v>
      </c>
      <c r="R11" s="105">
        <v>25603115722.850082</v>
      </c>
      <c r="S11" s="106">
        <v>7408939237.0299463</v>
      </c>
      <c r="T11" s="110"/>
      <c r="U11" s="107">
        <v>1164.7804511367979</v>
      </c>
      <c r="V11" s="103">
        <v>1350.7383483899514</v>
      </c>
      <c r="W11" s="108">
        <v>789.27952080677267</v>
      </c>
    </row>
    <row r="12" spans="1:27" ht="12.75" customHeight="1" x14ac:dyDescent="0.2">
      <c r="A12" s="112" t="s">
        <v>717</v>
      </c>
      <c r="B12" s="113"/>
      <c r="C12" s="114"/>
      <c r="D12" s="115"/>
      <c r="E12" s="116">
        <v>19062228</v>
      </c>
      <c r="F12" s="117">
        <v>56.470775182910891</v>
      </c>
      <c r="G12" s="117">
        <v>65.318774043434232</v>
      </c>
      <c r="H12" s="117">
        <v>67.258189641621726</v>
      </c>
      <c r="I12" s="118">
        <v>0.31927376913927219</v>
      </c>
      <c r="J12" s="119">
        <v>12263284</v>
      </c>
      <c r="K12" s="120">
        <v>6798944</v>
      </c>
      <c r="L12" s="115"/>
      <c r="M12" s="116">
        <v>22972753158.719952</v>
      </c>
      <c r="N12" s="117">
        <v>60.589015039467476</v>
      </c>
      <c r="O12" s="117">
        <v>67.799184351417978</v>
      </c>
      <c r="P12" s="117">
        <v>69.588982529682056</v>
      </c>
      <c r="Q12" s="118">
        <v>-34.889891840536848</v>
      </c>
      <c r="R12" s="119">
        <v>17606592142.100033</v>
      </c>
      <c r="S12" s="120">
        <v>5366161016.6199198</v>
      </c>
      <c r="T12" s="115"/>
      <c r="U12" s="121">
        <v>1205.1452305952878</v>
      </c>
      <c r="V12" s="117">
        <v>1435.7159258564045</v>
      </c>
      <c r="W12" s="122">
        <v>789.26389401352913</v>
      </c>
      <c r="Z12" s="68" t="s">
        <v>693</v>
      </c>
      <c r="AA12" s="68" t="s">
        <v>694</v>
      </c>
    </row>
    <row r="13" spans="1:27" ht="12.75" customHeight="1" x14ac:dyDescent="0.2">
      <c r="A13" s="123" t="s">
        <v>718</v>
      </c>
      <c r="B13" s="113"/>
      <c r="C13" s="114"/>
      <c r="D13" s="115"/>
      <c r="E13" s="116">
        <v>10100813</v>
      </c>
      <c r="F13" s="117">
        <v>29.923088743226856</v>
      </c>
      <c r="G13" s="117">
        <v>34.611521906147757</v>
      </c>
      <c r="H13" s="117">
        <v>35.639191614356832</v>
      </c>
      <c r="I13" s="118">
        <v>0.31480423056047258</v>
      </c>
      <c r="J13" s="119">
        <v>3781420</v>
      </c>
      <c r="K13" s="120">
        <v>6319393</v>
      </c>
      <c r="L13" s="115"/>
      <c r="M13" s="116">
        <v>8988323238.5798683</v>
      </c>
      <c r="N13" s="117">
        <v>23.706068146002558</v>
      </c>
      <c r="O13" s="117">
        <v>26.527120195486699</v>
      </c>
      <c r="P13" s="117">
        <v>27.227396929707925</v>
      </c>
      <c r="Q13" s="118">
        <v>-34.947265079669087</v>
      </c>
      <c r="R13" s="119">
        <v>4006399578.7699499</v>
      </c>
      <c r="S13" s="120">
        <v>4981923659.8099194</v>
      </c>
      <c r="T13" s="115"/>
      <c r="U13" s="121">
        <v>889.86136448421212</v>
      </c>
      <c r="V13" s="117">
        <v>1059.4960567114867</v>
      </c>
      <c r="W13" s="122">
        <v>788.35477708221651</v>
      </c>
      <c r="Y13" s="68" t="s">
        <v>780</v>
      </c>
      <c r="Z13" s="221">
        <f t="shared" ref="Z13:AA16" si="0">J13/$E$9</f>
        <v>0.11202243446682252</v>
      </c>
      <c r="AA13" s="221">
        <f t="shared" si="0"/>
        <v>0.18720845296544603</v>
      </c>
    </row>
    <row r="14" spans="1:27" ht="12.75" customHeight="1" x14ac:dyDescent="0.2">
      <c r="A14" s="123" t="s">
        <v>719</v>
      </c>
      <c r="B14" s="113"/>
      <c r="C14" s="114"/>
      <c r="D14" s="115"/>
      <c r="E14" s="116">
        <v>3235570</v>
      </c>
      <c r="F14" s="117">
        <v>9.5851936121302828</v>
      </c>
      <c r="G14" s="117">
        <v>11.087028532641332</v>
      </c>
      <c r="H14" s="117">
        <v>11.416219586647584</v>
      </c>
      <c r="I14" s="118">
        <v>0.13053359708259382</v>
      </c>
      <c r="J14" s="119">
        <v>2777593</v>
      </c>
      <c r="K14" s="120">
        <v>457977</v>
      </c>
      <c r="L14" s="115"/>
      <c r="M14" s="116">
        <v>3535105323.9300103</v>
      </c>
      <c r="N14" s="117">
        <v>9.3235907841718877</v>
      </c>
      <c r="O14" s="117">
        <v>10.433109862926191</v>
      </c>
      <c r="P14" s="117">
        <v>10.708528530642122</v>
      </c>
      <c r="Q14" s="118">
        <v>-36.326686744906901</v>
      </c>
      <c r="R14" s="119">
        <v>3172404378.3300104</v>
      </c>
      <c r="S14" s="120">
        <v>362700945.60000002</v>
      </c>
      <c r="T14" s="115"/>
      <c r="U14" s="121">
        <v>1092.5757513915664</v>
      </c>
      <c r="V14" s="117">
        <v>1142.1415514548066</v>
      </c>
      <c r="W14" s="122">
        <v>791.96323308812453</v>
      </c>
      <c r="Y14" s="68" t="s">
        <v>781</v>
      </c>
      <c r="Z14" s="221">
        <f t="shared" si="0"/>
        <v>8.2284625833153935E-2</v>
      </c>
      <c r="AA14" s="221">
        <f t="shared" si="0"/>
        <v>1.3567310288148889E-2</v>
      </c>
    </row>
    <row r="15" spans="1:27" ht="12.75" customHeight="1" x14ac:dyDescent="0.2">
      <c r="A15" s="123" t="s">
        <v>720</v>
      </c>
      <c r="B15" s="113"/>
      <c r="C15" s="114"/>
      <c r="D15" s="115"/>
      <c r="E15" s="116">
        <v>5725845</v>
      </c>
      <c r="F15" s="117">
        <v>16.96249282755376</v>
      </c>
      <c r="G15" s="117">
        <v>19.620223604645151</v>
      </c>
      <c r="H15" s="117">
        <v>20.202778440617308</v>
      </c>
      <c r="I15" s="118">
        <v>0.43414474485072851</v>
      </c>
      <c r="J15" s="119">
        <v>5704271</v>
      </c>
      <c r="K15" s="120">
        <v>21574</v>
      </c>
      <c r="L15" s="115"/>
      <c r="M15" s="116">
        <v>10449324596.210073</v>
      </c>
      <c r="N15" s="117">
        <v>27.559356109293038</v>
      </c>
      <c r="O15" s="117">
        <v>30.838954293005099</v>
      </c>
      <c r="P15" s="117">
        <v>31.653057069332007</v>
      </c>
      <c r="Q15" s="118">
        <v>-34.338822175576247</v>
      </c>
      <c r="R15" s="119">
        <v>10427788185.000072</v>
      </c>
      <c r="S15" s="120">
        <v>21536411.210000101</v>
      </c>
      <c r="T15" s="115"/>
      <c r="U15" s="121">
        <v>1824.9401784732338</v>
      </c>
      <c r="V15" s="117">
        <v>1828.0667564707344</v>
      </c>
      <c r="W15" s="122">
        <v>998.25768100491803</v>
      </c>
      <c r="Y15" s="68" t="s">
        <v>784</v>
      </c>
      <c r="Z15" s="221">
        <f t="shared" si="0"/>
        <v>0.16898581069505533</v>
      </c>
      <c r="AA15" s="221">
        <f t="shared" si="0"/>
        <v>6.3911758048226038E-4</v>
      </c>
    </row>
    <row r="16" spans="1:27" ht="12.75" customHeight="1" x14ac:dyDescent="0.2">
      <c r="A16" s="112" t="s">
        <v>721</v>
      </c>
      <c r="B16" s="113"/>
      <c r="C16" s="114"/>
      <c r="D16" s="115"/>
      <c r="E16" s="116">
        <v>7562550</v>
      </c>
      <c r="F16" s="117">
        <v>22.4036277847229</v>
      </c>
      <c r="G16" s="117">
        <v>25.913890791893458</v>
      </c>
      <c r="H16" s="117">
        <v>26.683314357285333</v>
      </c>
      <c r="I16" s="118">
        <v>0.19603182615650638</v>
      </c>
      <c r="J16" s="119">
        <v>5212006</v>
      </c>
      <c r="K16" s="120">
        <v>2350544</v>
      </c>
      <c r="L16" s="115"/>
      <c r="M16" s="116">
        <v>8077449013.2800398</v>
      </c>
      <c r="N16" s="117">
        <v>21.303701666266711</v>
      </c>
      <c r="O16" s="117">
        <v>23.838869070539719</v>
      </c>
      <c r="P16" s="117">
        <v>24.468179951525791</v>
      </c>
      <c r="Q16" s="118">
        <v>-35.213828648633161</v>
      </c>
      <c r="R16" s="119">
        <v>6229664302.6000099</v>
      </c>
      <c r="S16" s="120">
        <v>1847784710.6800301</v>
      </c>
      <c r="T16" s="115"/>
      <c r="U16" s="121">
        <v>1068.0853697866512</v>
      </c>
      <c r="V16" s="117">
        <v>1195.2527112593521</v>
      </c>
      <c r="W16" s="122">
        <v>786.10939028583596</v>
      </c>
      <c r="Y16" s="68" t="s">
        <v>782</v>
      </c>
      <c r="Z16" s="221">
        <f t="shared" si="0"/>
        <v>0.1544027377481702</v>
      </c>
      <c r="AA16" s="221">
        <f t="shared" si="0"/>
        <v>6.9633540099058783E-2</v>
      </c>
    </row>
    <row r="17" spans="1:27" ht="12.75" customHeight="1" x14ac:dyDescent="0.2">
      <c r="A17" s="112" t="s">
        <v>722</v>
      </c>
      <c r="B17" s="113"/>
      <c r="C17" s="114"/>
      <c r="D17" s="115"/>
      <c r="E17" s="116">
        <v>1660767</v>
      </c>
      <c r="F17" s="117">
        <v>4.9199285565253641</v>
      </c>
      <c r="G17" s="117">
        <v>5.6907967112654489</v>
      </c>
      <c r="H17" s="117">
        <v>5.8597652822402075</v>
      </c>
      <c r="I17" s="118">
        <v>-1.3248448515060351</v>
      </c>
      <c r="J17" s="119">
        <v>1430401</v>
      </c>
      <c r="K17" s="120">
        <v>230366</v>
      </c>
      <c r="L17" s="115"/>
      <c r="M17" s="116">
        <v>1919690316.6500375</v>
      </c>
      <c r="N17" s="117">
        <v>5.0630477184437801</v>
      </c>
      <c r="O17" s="117">
        <v>5.6655567914281306</v>
      </c>
      <c r="P17" s="117">
        <v>5.8151191102252247</v>
      </c>
      <c r="Q17" s="118">
        <v>-34.538268257661329</v>
      </c>
      <c r="R17" s="119">
        <v>1729404247.9400406</v>
      </c>
      <c r="S17" s="120">
        <v>190286068.70999706</v>
      </c>
      <c r="T17" s="115"/>
      <c r="U17" s="121">
        <v>1155.9058655729777</v>
      </c>
      <c r="V17" s="117">
        <v>1209.0345629932031</v>
      </c>
      <c r="W17" s="122">
        <v>826.01629020774362</v>
      </c>
      <c r="Y17" s="68" t="s">
        <v>783</v>
      </c>
      <c r="Z17" s="221">
        <f>J18/$E$9</f>
        <v>3.9424673309867424E-2</v>
      </c>
      <c r="AA17" s="221">
        <f>K18/$E$9</f>
        <v>6.2780400840540046E-3</v>
      </c>
    </row>
    <row r="18" spans="1:27" ht="12.75" customHeight="1" x14ac:dyDescent="0.2">
      <c r="A18" s="123" t="s">
        <v>723</v>
      </c>
      <c r="B18" s="113"/>
      <c r="C18" s="114"/>
      <c r="D18" s="115"/>
      <c r="E18" s="116">
        <v>1542737</v>
      </c>
      <c r="F18" s="117">
        <v>4.5702713393921428</v>
      </c>
      <c r="G18" s="117">
        <v>5.2863542242515198</v>
      </c>
      <c r="H18" s="117">
        <v>5.4433142711936178</v>
      </c>
      <c r="I18" s="118">
        <v>-1.4770111088759252</v>
      </c>
      <c r="J18" s="119">
        <v>1330816</v>
      </c>
      <c r="K18" s="120">
        <v>211921</v>
      </c>
      <c r="L18" s="115"/>
      <c r="M18" s="116">
        <v>1828881079.430037</v>
      </c>
      <c r="N18" s="117">
        <v>4.8235447645909586</v>
      </c>
      <c r="O18" s="117">
        <v>5.3975526835812015</v>
      </c>
      <c r="P18" s="117">
        <v>5.5400400903630489</v>
      </c>
      <c r="Q18" s="118">
        <v>-34.661034121088072</v>
      </c>
      <c r="R18" s="119">
        <v>1648036524.31004</v>
      </c>
      <c r="S18" s="120">
        <v>180844555.11999699</v>
      </c>
      <c r="T18" s="115"/>
      <c r="U18" s="121">
        <v>1185.4781984421434</v>
      </c>
      <c r="V18" s="117">
        <v>1238.3654271590062</v>
      </c>
      <c r="W18" s="122">
        <v>853.35835108364438</v>
      </c>
      <c r="Y18" s="68" t="s">
        <v>801</v>
      </c>
      <c r="Z18" s="221">
        <f>J31/$E$9</f>
        <v>5.8506542719606758E-2</v>
      </c>
      <c r="AA18" s="221">
        <f>K31/$E$9</f>
        <v>0</v>
      </c>
    </row>
    <row r="19" spans="1:27" ht="12.75" customHeight="1" x14ac:dyDescent="0.2">
      <c r="A19" s="123" t="s">
        <v>724</v>
      </c>
      <c r="B19" s="113"/>
      <c r="C19" s="114"/>
      <c r="D19" s="115"/>
      <c r="E19" s="116">
        <v>71154</v>
      </c>
      <c r="F19" s="117">
        <v>0.21078971132675789</v>
      </c>
      <c r="G19" s="117">
        <v>0.24381683233914314</v>
      </c>
      <c r="H19" s="117">
        <v>0.25105613183096714</v>
      </c>
      <c r="I19" s="118">
        <v>1.1903238192755738</v>
      </c>
      <c r="J19" s="119">
        <v>56104</v>
      </c>
      <c r="K19" s="120">
        <v>15050</v>
      </c>
      <c r="L19" s="115"/>
      <c r="M19" s="116">
        <v>46597344.510000281</v>
      </c>
      <c r="N19" s="117">
        <v>0.12289720730508075</v>
      </c>
      <c r="O19" s="117">
        <v>0.13752213019016649</v>
      </c>
      <c r="P19" s="117">
        <v>0.14115251100433049</v>
      </c>
      <c r="Q19" s="118">
        <v>-31.717092796586034</v>
      </c>
      <c r="R19" s="119">
        <v>39969198.670000203</v>
      </c>
      <c r="S19" s="120">
        <v>6628145.8400000799</v>
      </c>
      <c r="T19" s="115"/>
      <c r="U19" s="121">
        <v>654.88018256177133</v>
      </c>
      <c r="V19" s="117">
        <v>712.41263849280267</v>
      </c>
      <c r="W19" s="122">
        <v>440.40836146179936</v>
      </c>
      <c r="Y19" s="68" t="s">
        <v>800</v>
      </c>
      <c r="Z19" s="221">
        <f>J32/$E$9</f>
        <v>7.2183137551854987E-2</v>
      </c>
      <c r="AA19" s="221">
        <f>K32/$E$9</f>
        <v>0</v>
      </c>
    </row>
    <row r="20" spans="1:27" ht="12.75" customHeight="1" x14ac:dyDescent="0.2">
      <c r="A20" s="123" t="s">
        <v>725</v>
      </c>
      <c r="B20" s="113"/>
      <c r="C20" s="114"/>
      <c r="D20" s="115"/>
      <c r="E20" s="116">
        <v>46876</v>
      </c>
      <c r="F20" s="117">
        <v>0.13886750580646348</v>
      </c>
      <c r="G20" s="117">
        <v>0.16062565467478532</v>
      </c>
      <c r="H20" s="117">
        <v>0.16539487921562265</v>
      </c>
      <c r="I20" s="118">
        <v>-1.4930785146005654E-2</v>
      </c>
      <c r="J20" s="119">
        <v>43481</v>
      </c>
      <c r="K20" s="120">
        <v>3395</v>
      </c>
      <c r="L20" s="115"/>
      <c r="M20" s="116">
        <v>44211892.710000269</v>
      </c>
      <c r="N20" s="117">
        <v>0.1166057465477416</v>
      </c>
      <c r="O20" s="117">
        <v>0.1304819776567627</v>
      </c>
      <c r="P20" s="117">
        <v>0.13392650885784466</v>
      </c>
      <c r="Q20" s="118">
        <v>-32.221728821143778</v>
      </c>
      <c r="R20" s="119">
        <v>41398524.960000299</v>
      </c>
      <c r="S20" s="120">
        <v>2813367.7499999702</v>
      </c>
      <c r="T20" s="115"/>
      <c r="U20" s="121">
        <v>943.16692358563591</v>
      </c>
      <c r="V20" s="117">
        <v>952.10609139624887</v>
      </c>
      <c r="W20" s="122">
        <v>828.67974963180268</v>
      </c>
      <c r="Y20" s="68" t="s">
        <v>746</v>
      </c>
      <c r="Z20" s="221">
        <f>(J19+J20+J21+J22++J33+J36)/$E$9</f>
        <v>7.2143500056597483E-3</v>
      </c>
      <c r="AA20" s="221">
        <f>(K19+K20+K21+K22++K33+K36)/$E$9</f>
        <v>2.719849086013572E-3</v>
      </c>
    </row>
    <row r="21" spans="1:27" ht="12.75" customHeight="1" x14ac:dyDescent="0.2">
      <c r="A21" s="112" t="s">
        <v>726</v>
      </c>
      <c r="B21" s="113"/>
      <c r="C21" s="114"/>
      <c r="D21" s="115"/>
      <c r="E21" s="116">
        <v>56201</v>
      </c>
      <c r="F21" s="117">
        <v>0.16649229229945078</v>
      </c>
      <c r="G21" s="117">
        <v>0.19257876991163086</v>
      </c>
      <c r="H21" s="117">
        <v>0.19829673194805891</v>
      </c>
      <c r="I21" s="118">
        <v>2.0222557046126965</v>
      </c>
      <c r="J21" s="119">
        <v>49090</v>
      </c>
      <c r="K21" s="120">
        <v>7111</v>
      </c>
      <c r="L21" s="115"/>
      <c r="M21" s="116">
        <v>42077045.08999984</v>
      </c>
      <c r="N21" s="117">
        <v>0.11097523662751119</v>
      </c>
      <c r="O21" s="117">
        <v>0.12418142994484621</v>
      </c>
      <c r="P21" s="117">
        <v>0.12745963600610932</v>
      </c>
      <c r="Q21" s="118">
        <v>-25.558382722853334</v>
      </c>
      <c r="R21" s="119">
        <v>37369604.07</v>
      </c>
      <c r="S21" s="120">
        <v>4707441.0199998403</v>
      </c>
      <c r="T21" s="115"/>
      <c r="U21" s="121">
        <v>748.68854806853687</v>
      </c>
      <c r="V21" s="117">
        <v>761.24677266245669</v>
      </c>
      <c r="W21" s="122">
        <v>661.99423709743223</v>
      </c>
      <c r="Y21" s="68" t="s">
        <v>802</v>
      </c>
      <c r="Z21" s="221">
        <f>J23/$E$9</f>
        <v>2.3958525552720135E-2</v>
      </c>
      <c r="AA21" s="221">
        <f>K23/$E$9</f>
        <v>9.7085201388544707E-4</v>
      </c>
    </row>
    <row r="22" spans="1:27" ht="12.75" customHeight="1" x14ac:dyDescent="0.2">
      <c r="A22" s="124" t="s">
        <v>727</v>
      </c>
      <c r="B22" s="125"/>
      <c r="C22" s="126"/>
      <c r="D22" s="90"/>
      <c r="E22" s="116">
        <v>123</v>
      </c>
      <c r="F22" s="127">
        <v>3.6438056178417547E-4</v>
      </c>
      <c r="G22" s="127">
        <v>4.2147272644847244E-4</v>
      </c>
      <c r="H22" s="117">
        <v>4.3398690467449415E-4</v>
      </c>
      <c r="I22" s="128">
        <v>-1.6000000000000014</v>
      </c>
      <c r="J22" s="129">
        <v>123</v>
      </c>
      <c r="K22" s="130">
        <v>0</v>
      </c>
      <c r="L22" s="90"/>
      <c r="M22" s="116">
        <v>85426.140000005165</v>
      </c>
      <c r="N22" s="127">
        <v>2.2530541487402503E-4</v>
      </c>
      <c r="O22" s="127">
        <v>2.5211704379855506E-4</v>
      </c>
      <c r="P22" s="127">
        <v>2.5877256082308306E-4</v>
      </c>
      <c r="Q22" s="128">
        <v>-2.9891106232998621</v>
      </c>
      <c r="R22" s="129">
        <v>85426.140000005165</v>
      </c>
      <c r="S22" s="130">
        <v>0</v>
      </c>
      <c r="T22" s="90"/>
      <c r="U22" s="131">
        <v>694.52146341467619</v>
      </c>
      <c r="V22" s="127">
        <v>694.52146341467619</v>
      </c>
      <c r="W22" s="132">
        <v>0</v>
      </c>
    </row>
    <row r="23" spans="1:27" s="111" customFormat="1" ht="12.75" customHeight="1" x14ac:dyDescent="0.2">
      <c r="A23" s="133" t="s">
        <v>728</v>
      </c>
      <c r="B23" s="134"/>
      <c r="C23" s="135"/>
      <c r="D23" s="136"/>
      <c r="E23" s="137">
        <v>841514</v>
      </c>
      <c r="F23" s="138">
        <v>2.4929377566605582</v>
      </c>
      <c r="G23" s="138">
        <v>2.883538210768779</v>
      </c>
      <c r="H23" s="138">
        <v>100</v>
      </c>
      <c r="I23" s="139">
        <v>-0.41619774895832462</v>
      </c>
      <c r="J23" s="140">
        <v>808742</v>
      </c>
      <c r="K23" s="141">
        <v>32772</v>
      </c>
      <c r="L23" s="136"/>
      <c r="M23" s="137">
        <v>871469419.47998393</v>
      </c>
      <c r="N23" s="138">
        <v>2.2984390855767525</v>
      </c>
      <c r="O23" s="138">
        <v>2.5719562396255196</v>
      </c>
      <c r="P23" s="138">
        <v>100</v>
      </c>
      <c r="Q23" s="139">
        <v>-34.826554761478967</v>
      </c>
      <c r="R23" s="140">
        <v>848125426.22998405</v>
      </c>
      <c r="S23" s="141">
        <v>23343993.24999987</v>
      </c>
      <c r="T23" s="136"/>
      <c r="U23" s="142">
        <v>1035.5970542141711</v>
      </c>
      <c r="V23" s="138">
        <v>1048.6971447383517</v>
      </c>
      <c r="W23" s="143">
        <v>712.31518521908549</v>
      </c>
      <c r="Y23" s="68" t="s">
        <v>780</v>
      </c>
      <c r="Z23" s="210">
        <v>0.29883750008384213</v>
      </c>
    </row>
    <row r="24" spans="1:27" ht="12.75" customHeight="1" x14ac:dyDescent="0.2">
      <c r="A24" s="112" t="s">
        <v>729</v>
      </c>
      <c r="B24" s="113"/>
      <c r="C24" s="114"/>
      <c r="D24" s="136"/>
      <c r="E24" s="116">
        <v>206171</v>
      </c>
      <c r="F24" s="117">
        <v>0.61076995775288823</v>
      </c>
      <c r="G24" s="117">
        <v>0.7064671015008781</v>
      </c>
      <c r="H24" s="117">
        <v>24.500008318340516</v>
      </c>
      <c r="I24" s="118">
        <v>0.21728140615582259</v>
      </c>
      <c r="J24" s="119">
        <v>193136</v>
      </c>
      <c r="K24" s="120">
        <v>13035</v>
      </c>
      <c r="L24" s="115"/>
      <c r="M24" s="116">
        <v>276605222.72999209</v>
      </c>
      <c r="N24" s="117">
        <v>0.72952675215688312</v>
      </c>
      <c r="O24" s="117">
        <v>0.81634135703570687</v>
      </c>
      <c r="P24" s="117">
        <v>31.74009512520195</v>
      </c>
      <c r="Q24" s="118">
        <v>-36.794893924407134</v>
      </c>
      <c r="R24" s="119">
        <v>266434564.43999201</v>
      </c>
      <c r="S24" s="120">
        <v>10170658.29000007</v>
      </c>
      <c r="T24" s="115"/>
      <c r="U24" s="121">
        <v>1341.6301164081858</v>
      </c>
      <c r="V24" s="117">
        <v>1379.5178756937703</v>
      </c>
      <c r="W24" s="122">
        <v>780.25763636364172</v>
      </c>
      <c r="Y24" s="68" t="s">
        <v>782</v>
      </c>
      <c r="Z24" s="210">
        <v>0.22400696949114393</v>
      </c>
    </row>
    <row r="25" spans="1:27" ht="12.75" customHeight="1" x14ac:dyDescent="0.2">
      <c r="A25" s="112" t="s">
        <v>730</v>
      </c>
      <c r="B25" s="113"/>
      <c r="C25" s="114"/>
      <c r="D25" s="115"/>
      <c r="E25" s="116">
        <v>114045</v>
      </c>
      <c r="F25" s="117">
        <v>0.33785187942013245</v>
      </c>
      <c r="G25" s="117">
        <v>0.39078745599850429</v>
      </c>
      <c r="H25" s="117">
        <v>13.552359200203442</v>
      </c>
      <c r="I25" s="118">
        <v>-0.16719773101299129</v>
      </c>
      <c r="J25" s="119">
        <v>110138</v>
      </c>
      <c r="K25" s="120">
        <v>3907</v>
      </c>
      <c r="L25" s="115"/>
      <c r="M25" s="116">
        <v>132625902.82999797</v>
      </c>
      <c r="N25" s="117">
        <v>0.34979145797940786</v>
      </c>
      <c r="O25" s="117">
        <v>0.3914170832559154</v>
      </c>
      <c r="P25" s="117">
        <v>15.218652527031576</v>
      </c>
      <c r="Q25" s="118">
        <v>-36.734436453821196</v>
      </c>
      <c r="R25" s="119">
        <v>129519959.579998</v>
      </c>
      <c r="S25" s="120">
        <v>3105943.2499999702</v>
      </c>
      <c r="T25" s="115"/>
      <c r="U25" s="121">
        <v>1162.9260627822173</v>
      </c>
      <c r="V25" s="117">
        <v>1175.9788590676969</v>
      </c>
      <c r="W25" s="122">
        <v>794.96883798309966</v>
      </c>
      <c r="Y25" s="68" t="s">
        <v>784</v>
      </c>
      <c r="Z25" s="210">
        <v>0.16920063766309074</v>
      </c>
    </row>
    <row r="26" spans="1:27" ht="12.75" customHeight="1" x14ac:dyDescent="0.2">
      <c r="A26" s="112" t="s">
        <v>731</v>
      </c>
      <c r="B26" s="113"/>
      <c r="C26" s="114"/>
      <c r="D26" s="115"/>
      <c r="E26" s="116">
        <v>152160</v>
      </c>
      <c r="F26" s="117">
        <v>0.45076541691935079</v>
      </c>
      <c r="G26" s="117">
        <v>0.52139260208454929</v>
      </c>
      <c r="H26" s="117">
        <v>18.081695610530542</v>
      </c>
      <c r="I26" s="118">
        <v>-2.3620228309623292</v>
      </c>
      <c r="J26" s="119">
        <v>144293</v>
      </c>
      <c r="K26" s="120">
        <v>7867</v>
      </c>
      <c r="L26" s="115"/>
      <c r="M26" s="116">
        <v>206789927.01000187</v>
      </c>
      <c r="N26" s="117">
        <v>0.54539383725818591</v>
      </c>
      <c r="O26" s="117">
        <v>0.61029639270927483</v>
      </c>
      <c r="P26" s="117">
        <v>23.728879337314655</v>
      </c>
      <c r="Q26" s="118">
        <v>-33.96321390149145</v>
      </c>
      <c r="R26" s="119">
        <v>200218347.98000199</v>
      </c>
      <c r="S26" s="120">
        <v>6571579.0299998904</v>
      </c>
      <c r="T26" s="115"/>
      <c r="U26" s="121">
        <v>1359.029488761842</v>
      </c>
      <c r="V26" s="117">
        <v>1387.581850678841</v>
      </c>
      <c r="W26" s="122">
        <v>835.3348201347261</v>
      </c>
      <c r="Y26" s="68" t="s">
        <v>781</v>
      </c>
      <c r="Z26" s="210">
        <v>9.5902088075359493E-2</v>
      </c>
    </row>
    <row r="27" spans="1:27" ht="12.75" customHeight="1" x14ac:dyDescent="0.2">
      <c r="A27" s="124" t="s">
        <v>732</v>
      </c>
      <c r="B27" s="125"/>
      <c r="C27" s="126"/>
      <c r="D27" s="90"/>
      <c r="E27" s="116">
        <v>322182</v>
      </c>
      <c r="F27" s="127">
        <v>0.95444600127438406</v>
      </c>
      <c r="G27" s="127">
        <v>1.1039912679074937</v>
      </c>
      <c r="H27" s="117">
        <v>38.285994053574868</v>
      </c>
      <c r="I27" s="128">
        <v>0.1392454636438778</v>
      </c>
      <c r="J27" s="129">
        <v>314219</v>
      </c>
      <c r="K27" s="130">
        <v>7963</v>
      </c>
      <c r="L27" s="90"/>
      <c r="M27" s="116">
        <v>245047065.45999196</v>
      </c>
      <c r="N27" s="127">
        <v>0.64629433973163852</v>
      </c>
      <c r="O27" s="127">
        <v>0.72320418241161843</v>
      </c>
      <c r="P27" s="117">
        <v>28.118836987557689</v>
      </c>
      <c r="Q27" s="128">
        <v>-33.098041154176236</v>
      </c>
      <c r="R27" s="129">
        <v>241551252.77999201</v>
      </c>
      <c r="S27" s="130">
        <v>3495812.6799999401</v>
      </c>
      <c r="T27" s="90"/>
      <c r="U27" s="131">
        <v>760.58583490074545</v>
      </c>
      <c r="V27" s="127">
        <v>768.73534948552447</v>
      </c>
      <c r="W27" s="132">
        <v>439.006992339563</v>
      </c>
      <c r="Y27" s="68" t="s">
        <v>800</v>
      </c>
      <c r="Z27" s="210">
        <v>7.2079737446252748E-2</v>
      </c>
    </row>
    <row r="28" spans="1:27" ht="12.75" customHeight="1" x14ac:dyDescent="0.2">
      <c r="A28" s="112" t="s">
        <v>733</v>
      </c>
      <c r="B28" s="113"/>
      <c r="C28" s="114"/>
      <c r="D28" s="115"/>
      <c r="E28" s="116">
        <v>46956</v>
      </c>
      <c r="F28" s="117">
        <v>0.13910450129380281</v>
      </c>
      <c r="G28" s="117">
        <v>0.16089978327735341</v>
      </c>
      <c r="H28" s="117">
        <v>5.5799428173506325</v>
      </c>
      <c r="I28" s="118">
        <v>-1.1369378473976788</v>
      </c>
      <c r="J28" s="119">
        <v>46956</v>
      </c>
      <c r="K28" s="130">
        <v>0</v>
      </c>
      <c r="L28" s="115"/>
      <c r="M28" s="116">
        <v>10401301.449999999</v>
      </c>
      <c r="N28" s="117">
        <v>2.7432698450637078E-2</v>
      </c>
      <c r="O28" s="117">
        <v>3.069722421300395E-2</v>
      </c>
      <c r="P28" s="117">
        <v>1.1935360228941343</v>
      </c>
      <c r="Q28" s="118">
        <v>-0.6368339022990166</v>
      </c>
      <c r="R28" s="119">
        <v>10401301.449999999</v>
      </c>
      <c r="S28" s="130">
        <v>0</v>
      </c>
      <c r="T28" s="115"/>
      <c r="U28" s="121">
        <v>221.51165878694948</v>
      </c>
      <c r="V28" s="117">
        <v>221.51165878694948</v>
      </c>
      <c r="W28" s="132">
        <v>0</v>
      </c>
      <c r="Y28" s="68" t="s">
        <v>801</v>
      </c>
      <c r="Z28" s="210">
        <v>5.848205935950794E-2</v>
      </c>
    </row>
    <row r="29" spans="1:27" s="111" customFormat="1" ht="12.75" customHeight="1" x14ac:dyDescent="0.2">
      <c r="A29" s="144" t="s">
        <v>734</v>
      </c>
      <c r="B29" s="134"/>
      <c r="C29" s="135"/>
      <c r="D29" s="136"/>
      <c r="E29" s="137">
        <v>4551501</v>
      </c>
      <c r="F29" s="138">
        <v>13.483564970253955</v>
      </c>
      <c r="G29" s="138">
        <v>100</v>
      </c>
      <c r="H29" s="138"/>
      <c r="I29" s="139">
        <v>0.2417120835779718</v>
      </c>
      <c r="J29" s="140">
        <v>4485246</v>
      </c>
      <c r="K29" s="141">
        <v>66255</v>
      </c>
      <c r="L29" s="136"/>
      <c r="M29" s="137">
        <v>3995908346.7800198</v>
      </c>
      <c r="N29" s="138">
        <v>10.538926233466681</v>
      </c>
      <c r="O29" s="138">
        <v>100</v>
      </c>
      <c r="P29" s="138"/>
      <c r="Q29" s="139">
        <v>0.24830447206043438</v>
      </c>
      <c r="R29" s="140">
        <v>3937728412.8500199</v>
      </c>
      <c r="S29" s="141">
        <v>58179933.929999962</v>
      </c>
      <c r="T29" s="136"/>
      <c r="U29" s="142">
        <v>877.93199359508435</v>
      </c>
      <c r="V29" s="138">
        <v>877.92919560042412</v>
      </c>
      <c r="W29" s="143">
        <v>878.1214086484033</v>
      </c>
      <c r="Y29" s="68" t="s">
        <v>783</v>
      </c>
      <c r="Z29" s="210">
        <v>4.6472721988852592E-2</v>
      </c>
    </row>
    <row r="30" spans="1:27" ht="12.75" customHeight="1" x14ac:dyDescent="0.2">
      <c r="A30" s="145" t="s">
        <v>735</v>
      </c>
      <c r="B30" s="113"/>
      <c r="C30" s="114"/>
      <c r="D30" s="115"/>
      <c r="E30" s="116">
        <v>4411550</v>
      </c>
      <c r="F30" s="117">
        <v>13.068968027146175</v>
      </c>
      <c r="G30" s="117">
        <v>96.925168202753326</v>
      </c>
      <c r="H30" s="138">
        <v>100</v>
      </c>
      <c r="I30" s="118">
        <v>0.28105199461900821</v>
      </c>
      <c r="J30" s="119">
        <v>4411550</v>
      </c>
      <c r="K30" s="130">
        <v>0</v>
      </c>
      <c r="L30" s="115"/>
      <c r="M30" s="116">
        <v>3873076449.4000196</v>
      </c>
      <c r="N30" s="117">
        <v>10.21496577360085</v>
      </c>
      <c r="O30" s="117">
        <v>96.926058189523275</v>
      </c>
      <c r="P30" s="138">
        <v>100</v>
      </c>
      <c r="Q30" s="118">
        <v>0.28765759062572283</v>
      </c>
      <c r="R30" s="119">
        <v>3873076449.4000196</v>
      </c>
      <c r="S30" s="130">
        <v>0</v>
      </c>
      <c r="T30" s="115"/>
      <c r="U30" s="121">
        <v>877.94005494667852</v>
      </c>
      <c r="V30" s="117">
        <v>877.94005494667852</v>
      </c>
      <c r="W30" s="122">
        <v>0</v>
      </c>
      <c r="Y30" s="68" t="s">
        <v>746</v>
      </c>
      <c r="Z30" s="210">
        <v>3.5018285891950551E-2</v>
      </c>
    </row>
    <row r="31" spans="1:27" ht="12.75" customHeight="1" x14ac:dyDescent="0.2">
      <c r="A31" s="112" t="s">
        <v>736</v>
      </c>
      <c r="B31" s="113"/>
      <c r="C31" s="114"/>
      <c r="D31" s="115"/>
      <c r="E31" s="116">
        <v>1974942</v>
      </c>
      <c r="F31" s="117">
        <v>5.8506542719606758</v>
      </c>
      <c r="G31" s="117">
        <v>43.391004418102952</v>
      </c>
      <c r="H31" s="117">
        <v>44.767530686493409</v>
      </c>
      <c r="I31" s="118">
        <v>0.22486552980420793</v>
      </c>
      <c r="J31" s="119">
        <v>1974942</v>
      </c>
      <c r="K31" s="130">
        <v>0</v>
      </c>
      <c r="L31" s="115"/>
      <c r="M31" s="116">
        <v>1735465232.0900099</v>
      </c>
      <c r="N31" s="117">
        <v>4.577167060521079</v>
      </c>
      <c r="O31" s="117">
        <v>43.431057008314049</v>
      </c>
      <c r="P31" s="117">
        <v>44.80844245557951</v>
      </c>
      <c r="Q31" s="118">
        <v>0.23177800263154413</v>
      </c>
      <c r="R31" s="119">
        <v>1735465232.0900099</v>
      </c>
      <c r="S31" s="130">
        <v>0</v>
      </c>
      <c r="T31" s="115"/>
      <c r="U31" s="121">
        <v>878.74237931544826</v>
      </c>
      <c r="V31" s="117">
        <v>878.74237931544826</v>
      </c>
      <c r="W31" s="122">
        <v>0</v>
      </c>
    </row>
    <row r="32" spans="1:27" s="111" customFormat="1" ht="12.75" customHeight="1" x14ac:dyDescent="0.2">
      <c r="A32" s="124" t="s">
        <v>737</v>
      </c>
      <c r="B32" s="125"/>
      <c r="C32" s="126"/>
      <c r="D32" s="110"/>
      <c r="E32" s="116">
        <v>2436608</v>
      </c>
      <c r="F32" s="127">
        <v>7.2183137551854983</v>
      </c>
      <c r="G32" s="127">
        <v>53.534163784650382</v>
      </c>
      <c r="H32" s="127">
        <v>55.232469313506591</v>
      </c>
      <c r="I32" s="128">
        <v>0.32663901098335391</v>
      </c>
      <c r="J32" s="129">
        <v>2436608</v>
      </c>
      <c r="K32" s="130">
        <v>0</v>
      </c>
      <c r="L32" s="90"/>
      <c r="M32" s="116">
        <v>2137611217.31001</v>
      </c>
      <c r="N32" s="127">
        <v>5.6377987130797704</v>
      </c>
      <c r="O32" s="127">
        <v>53.495001181209233</v>
      </c>
      <c r="P32" s="127">
        <v>55.191557544420498</v>
      </c>
      <c r="Q32" s="128">
        <v>0.33307047239428123</v>
      </c>
      <c r="R32" s="129">
        <v>2137611217.31001</v>
      </c>
      <c r="S32" s="130">
        <v>0</v>
      </c>
      <c r="T32" s="90"/>
      <c r="U32" s="131">
        <v>877.28974759584219</v>
      </c>
      <c r="V32" s="127">
        <v>877.28974759584219</v>
      </c>
      <c r="W32" s="132">
        <v>0</v>
      </c>
      <c r="Z32" s="223">
        <f>(J33+K33)/E9</f>
        <v>4.1459694310778169E-3</v>
      </c>
    </row>
    <row r="33" spans="1:29" ht="12.75" customHeight="1" x14ac:dyDescent="0.2">
      <c r="A33" s="145" t="s">
        <v>738</v>
      </c>
      <c r="B33" s="113"/>
      <c r="C33" s="114"/>
      <c r="D33" s="115"/>
      <c r="E33" s="116">
        <v>139951</v>
      </c>
      <c r="F33" s="117">
        <v>0.41459694310778167</v>
      </c>
      <c r="G33" s="117">
        <v>3.0748317972466666</v>
      </c>
      <c r="H33" s="138">
        <v>100</v>
      </c>
      <c r="I33" s="118">
        <v>-0.98273666336493593</v>
      </c>
      <c r="J33" s="119">
        <v>73696</v>
      </c>
      <c r="K33" s="120">
        <v>66255</v>
      </c>
      <c r="L33" s="115"/>
      <c r="M33" s="116">
        <v>122831897.38000038</v>
      </c>
      <c r="N33" s="117">
        <v>0.32396045986583238</v>
      </c>
      <c r="O33" s="117">
        <v>3.0739418104767271</v>
      </c>
      <c r="P33" s="138">
        <v>100</v>
      </c>
      <c r="Q33" s="118">
        <v>-0.97691259640204642</v>
      </c>
      <c r="R33" s="119">
        <v>64651963.45000042</v>
      </c>
      <c r="S33" s="120">
        <v>58179933.929999962</v>
      </c>
      <c r="T33" s="115"/>
      <c r="U33" s="121">
        <v>877.67788283042194</v>
      </c>
      <c r="V33" s="117">
        <v>877.27913930200305</v>
      </c>
      <c r="W33" s="122">
        <v>878.1214086484033</v>
      </c>
    </row>
    <row r="34" spans="1:29" ht="12.75" customHeight="1" x14ac:dyDescent="0.2">
      <c r="A34" s="112" t="s">
        <v>718</v>
      </c>
      <c r="B34" s="113"/>
      <c r="C34" s="114"/>
      <c r="D34" s="115"/>
      <c r="E34" s="116">
        <v>21624</v>
      </c>
      <c r="F34" s="117">
        <v>6.4059880227813101E-2</v>
      </c>
      <c r="G34" s="117">
        <v>0.47509601777523502</v>
      </c>
      <c r="H34" s="117">
        <v>15.451122178476753</v>
      </c>
      <c r="I34" s="118">
        <v>-1.8295727970218389</v>
      </c>
      <c r="J34" s="119">
        <v>10721</v>
      </c>
      <c r="K34" s="120">
        <v>10903</v>
      </c>
      <c r="L34" s="115"/>
      <c r="M34" s="116">
        <v>19019942.300000001</v>
      </c>
      <c r="N34" s="117">
        <v>5.0163755388939017E-2</v>
      </c>
      <c r="O34" s="117">
        <v>0.47598544934912329</v>
      </c>
      <c r="P34" s="117">
        <v>15.484530244744757</v>
      </c>
      <c r="Q34" s="118">
        <v>-1.8244850582355143</v>
      </c>
      <c r="R34" s="119">
        <v>9427431.6100000199</v>
      </c>
      <c r="S34" s="120">
        <v>9592510.6899999809</v>
      </c>
      <c r="T34" s="115"/>
      <c r="U34" s="121">
        <v>879.57557806141324</v>
      </c>
      <c r="V34" s="117">
        <v>879.34256226098501</v>
      </c>
      <c r="W34" s="122">
        <v>879.80470420984875</v>
      </c>
    </row>
    <row r="35" spans="1:29" s="80" customFormat="1" ht="12.75" customHeight="1" x14ac:dyDescent="0.2">
      <c r="A35" s="112" t="s">
        <v>719</v>
      </c>
      <c r="B35" s="113"/>
      <c r="C35" s="114"/>
      <c r="D35" s="146"/>
      <c r="E35" s="147">
        <v>118327</v>
      </c>
      <c r="F35" s="148">
        <v>0.35053706287996855</v>
      </c>
      <c r="G35" s="148">
        <v>2.5997357794714313</v>
      </c>
      <c r="H35" s="148">
        <v>84.548877821523249</v>
      </c>
      <c r="I35" s="149">
        <v>-0.82639779403753666</v>
      </c>
      <c r="J35" s="150">
        <v>62975</v>
      </c>
      <c r="K35" s="151">
        <v>55352</v>
      </c>
      <c r="L35" s="146"/>
      <c r="M35" s="147">
        <v>103811955.08000037</v>
      </c>
      <c r="N35" s="148">
        <v>0.27379670447689336</v>
      </c>
      <c r="O35" s="148">
        <v>2.5979563611276033</v>
      </c>
      <c r="P35" s="148">
        <v>84.515469755255239</v>
      </c>
      <c r="Q35" s="149">
        <v>-0.82003554310122739</v>
      </c>
      <c r="R35" s="150">
        <v>55224531.840000398</v>
      </c>
      <c r="S35" s="151">
        <v>48587423.23999998</v>
      </c>
      <c r="T35" s="146"/>
      <c r="U35" s="152">
        <v>877.33108318473694</v>
      </c>
      <c r="V35" s="148">
        <v>876.92785772132436</v>
      </c>
      <c r="W35" s="153">
        <v>877.78984029483991</v>
      </c>
    </row>
    <row r="36" spans="1:29" s="80" customFormat="1" ht="31.5" customHeight="1" x14ac:dyDescent="0.2">
      <c r="A36" s="301" t="s">
        <v>739</v>
      </c>
      <c r="B36" s="302"/>
      <c r="C36" s="303"/>
      <c r="D36" s="146"/>
      <c r="E36" s="154">
        <v>21033</v>
      </c>
      <c r="F36" s="155">
        <v>6.2309076065094011E-2</v>
      </c>
      <c r="G36" s="156"/>
      <c r="H36" s="156"/>
      <c r="I36" s="156">
        <v>-0.47319358349501295</v>
      </c>
      <c r="J36" s="157">
        <v>21033</v>
      </c>
      <c r="K36" s="158">
        <v>0</v>
      </c>
      <c r="L36" s="146"/>
      <c r="M36" s="154">
        <v>36273848.320000313</v>
      </c>
      <c r="N36" s="155">
        <v>9.5669714736199382E-2</v>
      </c>
      <c r="O36" s="156"/>
      <c r="P36" s="156"/>
      <c r="Q36" s="156">
        <v>-11.830438255655029</v>
      </c>
      <c r="R36" s="157">
        <v>36273848.320000313</v>
      </c>
      <c r="S36" s="158">
        <v>0</v>
      </c>
      <c r="T36" s="159"/>
      <c r="U36" s="160">
        <v>1724.6159996196602</v>
      </c>
      <c r="V36" s="155">
        <v>1724.6159996196602</v>
      </c>
      <c r="W36" s="161">
        <v>0</v>
      </c>
    </row>
    <row r="37" spans="1:29" ht="10.5" customHeight="1" x14ac:dyDescent="0.2">
      <c r="A37" s="115" t="s">
        <v>740</v>
      </c>
      <c r="B37" s="115"/>
      <c r="C37" s="115"/>
      <c r="M37" s="304"/>
      <c r="N37" s="305"/>
    </row>
    <row r="38" spans="1:29" ht="11.45" customHeight="1" x14ac:dyDescent="0.2">
      <c r="A38" s="84" t="s">
        <v>741</v>
      </c>
      <c r="B38" s="162"/>
      <c r="C38" s="162"/>
    </row>
    <row r="39" spans="1:29" ht="11.45" customHeight="1" x14ac:dyDescent="0.2">
      <c r="A39" s="84" t="s">
        <v>742</v>
      </c>
      <c r="B39" s="162"/>
      <c r="C39" s="162"/>
    </row>
    <row r="40" spans="1:29" ht="11.45" customHeight="1" x14ac:dyDescent="0.2">
      <c r="A40" s="163" t="s">
        <v>743</v>
      </c>
      <c r="B40" s="84"/>
      <c r="C40" s="84"/>
    </row>
    <row r="41" spans="1:29" s="72" customFormat="1" ht="11.25" customHeight="1" x14ac:dyDescent="0.2">
      <c r="A41" s="163" t="s">
        <v>744</v>
      </c>
      <c r="B41" s="162"/>
      <c r="C41" s="162"/>
      <c r="D41" s="84"/>
      <c r="E41" s="84"/>
      <c r="F41" s="79"/>
      <c r="G41" s="79"/>
      <c r="H41" s="79"/>
      <c r="I41" s="84"/>
      <c r="J41" s="84"/>
      <c r="K41" s="84"/>
      <c r="L41" s="84"/>
      <c r="M41" s="164"/>
      <c r="N41" s="79"/>
      <c r="O41" s="79"/>
      <c r="P41" s="79"/>
      <c r="Q41" s="84"/>
      <c r="R41" s="165"/>
      <c r="S41" s="84"/>
      <c r="T41" s="84"/>
      <c r="U41" s="84"/>
      <c r="V41" s="84"/>
    </row>
    <row r="42" spans="1:29" s="72" customFormat="1" ht="11.25" customHeight="1" x14ac:dyDescent="0.2">
      <c r="A42" s="84"/>
      <c r="B42" s="162"/>
      <c r="C42" s="162"/>
      <c r="D42" s="84"/>
      <c r="E42" s="84"/>
      <c r="F42" s="79"/>
      <c r="G42" s="79"/>
      <c r="H42" s="79"/>
      <c r="I42" s="84"/>
      <c r="J42" s="84"/>
      <c r="K42" s="84"/>
      <c r="L42" s="84"/>
      <c r="M42" s="164"/>
      <c r="N42" s="79"/>
      <c r="O42" s="79"/>
      <c r="P42" s="79"/>
      <c r="Q42" s="84"/>
      <c r="R42" s="165"/>
      <c r="S42" s="84"/>
      <c r="T42" s="84"/>
      <c r="U42" s="84"/>
      <c r="V42" s="84"/>
      <c r="Z42" s="310" t="s">
        <v>745</v>
      </c>
      <c r="AA42" s="311"/>
      <c r="AB42" s="311"/>
      <c r="AC42" s="311"/>
    </row>
    <row r="45" spans="1:29" x14ac:dyDescent="0.2">
      <c r="Z45" s="68" t="s">
        <v>693</v>
      </c>
      <c r="AA45" s="68" t="s">
        <v>694</v>
      </c>
    </row>
    <row r="46" spans="1:29" x14ac:dyDescent="0.2">
      <c r="Y46" s="68" t="s">
        <v>780</v>
      </c>
      <c r="Z46" s="221">
        <v>0.11202243446682252</v>
      </c>
      <c r="AA46" s="210">
        <v>0.18720845296544603</v>
      </c>
      <c r="AB46" s="222">
        <f>Z46+AA46</f>
        <v>0.29923088743226856</v>
      </c>
    </row>
    <row r="47" spans="1:29" x14ac:dyDescent="0.2">
      <c r="Y47" s="68" t="s">
        <v>782</v>
      </c>
      <c r="Z47" s="221">
        <v>0.1544027377481702</v>
      </c>
      <c r="AA47" s="210">
        <v>6.9633540099058783E-2</v>
      </c>
      <c r="AB47" s="222">
        <f t="shared" ref="AB47:AB53" si="1">Z47+AA47</f>
        <v>0.22403627784722899</v>
      </c>
    </row>
    <row r="48" spans="1:29" x14ac:dyDescent="0.2">
      <c r="Y48" s="68" t="s">
        <v>784</v>
      </c>
      <c r="Z48" s="221">
        <v>0.16898581069505533</v>
      </c>
      <c r="AA48" s="210">
        <v>6.3911758048226038E-4</v>
      </c>
      <c r="AB48" s="222">
        <f t="shared" si="1"/>
        <v>0.1696249282755376</v>
      </c>
    </row>
    <row r="49" spans="3:28" x14ac:dyDescent="0.2">
      <c r="Y49" s="68" t="s">
        <v>781</v>
      </c>
      <c r="Z49" s="221">
        <v>8.2284625833153935E-2</v>
      </c>
      <c r="AA49" s="210">
        <v>1.3567310288148889E-2</v>
      </c>
      <c r="AB49" s="222">
        <f t="shared" si="1"/>
        <v>9.5851936121302828E-2</v>
      </c>
    </row>
    <row r="50" spans="3:28" x14ac:dyDescent="0.2">
      <c r="Y50" s="68" t="s">
        <v>800</v>
      </c>
      <c r="Z50" s="221">
        <v>7.2183137551854987E-2</v>
      </c>
      <c r="AA50" s="221">
        <v>0</v>
      </c>
      <c r="AB50" s="222">
        <f t="shared" si="1"/>
        <v>7.2183137551854987E-2</v>
      </c>
    </row>
    <row r="51" spans="3:28" x14ac:dyDescent="0.2">
      <c r="Y51" s="68" t="s">
        <v>801</v>
      </c>
      <c r="Z51" s="221">
        <v>5.8506542719606758E-2</v>
      </c>
      <c r="AA51" s="221">
        <v>0</v>
      </c>
      <c r="AB51" s="222">
        <f t="shared" si="1"/>
        <v>5.8506542719606758E-2</v>
      </c>
    </row>
    <row r="52" spans="3:28" x14ac:dyDescent="0.2">
      <c r="Y52" s="68" t="s">
        <v>783</v>
      </c>
      <c r="Z52" s="221">
        <v>3.9424673309867424E-2</v>
      </c>
      <c r="AA52" s="210">
        <v>6.2780400840540046E-3</v>
      </c>
      <c r="AB52" s="222">
        <f t="shared" si="1"/>
        <v>4.5702713393921429E-2</v>
      </c>
    </row>
    <row r="53" spans="3:28" x14ac:dyDescent="0.2">
      <c r="Y53" s="68" t="s">
        <v>746</v>
      </c>
      <c r="Z53" s="221">
        <f>Z20+Z21</f>
        <v>3.1172875558379883E-2</v>
      </c>
      <c r="AA53" s="210">
        <f>AA20+AA21</f>
        <v>3.690701099899019E-3</v>
      </c>
      <c r="AB53" s="222">
        <f t="shared" si="1"/>
        <v>3.4863576658278904E-2</v>
      </c>
    </row>
    <row r="58" spans="3:28" x14ac:dyDescent="0.2">
      <c r="C58" s="166"/>
    </row>
  </sheetData>
  <sortState ref="Y21:Z29">
    <sortCondition descending="1" ref="Z21:Z29"/>
  </sortState>
  <mergeCells count="23">
    <mergeCell ref="Z42:AC42"/>
    <mergeCell ref="Q6:Q7"/>
    <mergeCell ref="R6:S6"/>
    <mergeCell ref="U6:U7"/>
    <mergeCell ref="V6:W6"/>
    <mergeCell ref="A36:C36"/>
    <mergeCell ref="M37:N37"/>
    <mergeCell ref="I6:I7"/>
    <mergeCell ref="J6:K6"/>
    <mergeCell ref="M6:M7"/>
    <mergeCell ref="N6:N7"/>
    <mergeCell ref="O6:O7"/>
    <mergeCell ref="P6:P7"/>
    <mergeCell ref="V1:W1"/>
    <mergeCell ref="C3:J3"/>
    <mergeCell ref="A5:C7"/>
    <mergeCell ref="E5:K5"/>
    <mergeCell ref="M5:S5"/>
    <mergeCell ref="U5:W5"/>
    <mergeCell ref="E6:E7"/>
    <mergeCell ref="F6:F7"/>
    <mergeCell ref="G6:G7"/>
    <mergeCell ref="H6:H7"/>
  </mergeCells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I121"/>
  <sheetViews>
    <sheetView workbookViewId="0"/>
  </sheetViews>
  <sheetFormatPr defaultColWidth="11.5703125" defaultRowHeight="12.75" x14ac:dyDescent="0.2"/>
  <cols>
    <col min="1" max="1" width="4.140625" style="72" customWidth="1"/>
    <col min="2" max="2" width="0.85546875" style="72" customWidth="1"/>
    <col min="3" max="3" width="7.5703125" style="72" customWidth="1"/>
    <col min="4" max="4" width="0.85546875" style="72" customWidth="1"/>
    <col min="5" max="5" width="8.85546875" style="72" customWidth="1"/>
    <col min="6" max="6" width="8.42578125" style="72" customWidth="1"/>
    <col min="7" max="7" width="10" style="72" customWidth="1"/>
    <col min="8" max="8" width="5.85546875" style="72" customWidth="1"/>
    <col min="9" max="10" width="11.42578125" style="72" customWidth="1"/>
    <col min="11" max="11" width="11" style="72" customWidth="1"/>
    <col min="12" max="12" width="8.7109375" style="72" bestFit="1" customWidth="1"/>
    <col min="13" max="13" width="0.85546875" style="72" customWidth="1"/>
    <col min="14" max="14" width="7.7109375" style="72" customWidth="1"/>
    <col min="15" max="15" width="8.7109375" style="72" customWidth="1"/>
    <col min="16" max="16" width="10.140625" style="72" customWidth="1"/>
    <col min="17" max="18" width="10.85546875" style="72" customWidth="1"/>
    <col min="19" max="19" width="10.140625" style="72" customWidth="1"/>
    <col min="20" max="256" width="11.5703125" style="72"/>
    <col min="257" max="257" width="4.140625" style="72" customWidth="1"/>
    <col min="258" max="258" width="0.85546875" style="72" customWidth="1"/>
    <col min="259" max="259" width="7.5703125" style="72" customWidth="1"/>
    <col min="260" max="260" width="0.85546875" style="72" customWidth="1"/>
    <col min="261" max="261" width="8.85546875" style="72" customWidth="1"/>
    <col min="262" max="262" width="8.42578125" style="72" customWidth="1"/>
    <col min="263" max="263" width="10" style="72" customWidth="1"/>
    <col min="264" max="264" width="5.85546875" style="72" customWidth="1"/>
    <col min="265" max="266" width="11.42578125" style="72" customWidth="1"/>
    <col min="267" max="267" width="11" style="72" customWidth="1"/>
    <col min="268" max="268" width="8.7109375" style="72" bestFit="1" customWidth="1"/>
    <col min="269" max="269" width="0.85546875" style="72" customWidth="1"/>
    <col min="270" max="270" width="7.7109375" style="72" customWidth="1"/>
    <col min="271" max="271" width="8.7109375" style="72" customWidth="1"/>
    <col min="272" max="272" width="10.140625" style="72" customWidth="1"/>
    <col min="273" max="274" width="10.85546875" style="72" customWidth="1"/>
    <col min="275" max="275" width="10.140625" style="72" customWidth="1"/>
    <col min="276" max="512" width="11.5703125" style="72"/>
    <col min="513" max="513" width="4.140625" style="72" customWidth="1"/>
    <col min="514" max="514" width="0.85546875" style="72" customWidth="1"/>
    <col min="515" max="515" width="7.5703125" style="72" customWidth="1"/>
    <col min="516" max="516" width="0.85546875" style="72" customWidth="1"/>
    <col min="517" max="517" width="8.85546875" style="72" customWidth="1"/>
    <col min="518" max="518" width="8.42578125" style="72" customWidth="1"/>
    <col min="519" max="519" width="10" style="72" customWidth="1"/>
    <col min="520" max="520" width="5.85546875" style="72" customWidth="1"/>
    <col min="521" max="522" width="11.42578125" style="72" customWidth="1"/>
    <col min="523" max="523" width="11" style="72" customWidth="1"/>
    <col min="524" max="524" width="8.7109375" style="72" bestFit="1" customWidth="1"/>
    <col min="525" max="525" width="0.85546875" style="72" customWidth="1"/>
    <col min="526" max="526" width="7.7109375" style="72" customWidth="1"/>
    <col min="527" max="527" width="8.7109375" style="72" customWidth="1"/>
    <col min="528" max="528" width="10.140625" style="72" customWidth="1"/>
    <col min="529" max="530" width="10.85546875" style="72" customWidth="1"/>
    <col min="531" max="531" width="10.140625" style="72" customWidth="1"/>
    <col min="532" max="768" width="11.5703125" style="72"/>
    <col min="769" max="769" width="4.140625" style="72" customWidth="1"/>
    <col min="770" max="770" width="0.85546875" style="72" customWidth="1"/>
    <col min="771" max="771" width="7.5703125" style="72" customWidth="1"/>
    <col min="772" max="772" width="0.85546875" style="72" customWidth="1"/>
    <col min="773" max="773" width="8.85546875" style="72" customWidth="1"/>
    <col min="774" max="774" width="8.42578125" style="72" customWidth="1"/>
    <col min="775" max="775" width="10" style="72" customWidth="1"/>
    <col min="776" max="776" width="5.85546875" style="72" customWidth="1"/>
    <col min="777" max="778" width="11.42578125" style="72" customWidth="1"/>
    <col min="779" max="779" width="11" style="72" customWidth="1"/>
    <col min="780" max="780" width="8.7109375" style="72" bestFit="1" customWidth="1"/>
    <col min="781" max="781" width="0.85546875" style="72" customWidth="1"/>
    <col min="782" max="782" width="7.7109375" style="72" customWidth="1"/>
    <col min="783" max="783" width="8.7109375" style="72" customWidth="1"/>
    <col min="784" max="784" width="10.140625" style="72" customWidth="1"/>
    <col min="785" max="786" width="10.85546875" style="72" customWidth="1"/>
    <col min="787" max="787" width="10.140625" style="72" customWidth="1"/>
    <col min="788" max="1024" width="11.5703125" style="72"/>
    <col min="1025" max="1025" width="4.140625" style="72" customWidth="1"/>
    <col min="1026" max="1026" width="0.85546875" style="72" customWidth="1"/>
    <col min="1027" max="1027" width="7.5703125" style="72" customWidth="1"/>
    <col min="1028" max="1028" width="0.85546875" style="72" customWidth="1"/>
    <col min="1029" max="1029" width="8.85546875" style="72" customWidth="1"/>
    <col min="1030" max="1030" width="8.42578125" style="72" customWidth="1"/>
    <col min="1031" max="1031" width="10" style="72" customWidth="1"/>
    <col min="1032" max="1032" width="5.85546875" style="72" customWidth="1"/>
    <col min="1033" max="1034" width="11.42578125" style="72" customWidth="1"/>
    <col min="1035" max="1035" width="11" style="72" customWidth="1"/>
    <col min="1036" max="1036" width="8.7109375" style="72" bestFit="1" customWidth="1"/>
    <col min="1037" max="1037" width="0.85546875" style="72" customWidth="1"/>
    <col min="1038" max="1038" width="7.7109375" style="72" customWidth="1"/>
    <col min="1039" max="1039" width="8.7109375" style="72" customWidth="1"/>
    <col min="1040" max="1040" width="10.140625" style="72" customWidth="1"/>
    <col min="1041" max="1042" width="10.85546875" style="72" customWidth="1"/>
    <col min="1043" max="1043" width="10.140625" style="72" customWidth="1"/>
    <col min="1044" max="1280" width="11.5703125" style="72"/>
    <col min="1281" max="1281" width="4.140625" style="72" customWidth="1"/>
    <col min="1282" max="1282" width="0.85546875" style="72" customWidth="1"/>
    <col min="1283" max="1283" width="7.5703125" style="72" customWidth="1"/>
    <col min="1284" max="1284" width="0.85546875" style="72" customWidth="1"/>
    <col min="1285" max="1285" width="8.85546875" style="72" customWidth="1"/>
    <col min="1286" max="1286" width="8.42578125" style="72" customWidth="1"/>
    <col min="1287" max="1287" width="10" style="72" customWidth="1"/>
    <col min="1288" max="1288" width="5.85546875" style="72" customWidth="1"/>
    <col min="1289" max="1290" width="11.42578125" style="72" customWidth="1"/>
    <col min="1291" max="1291" width="11" style="72" customWidth="1"/>
    <col min="1292" max="1292" width="8.7109375" style="72" bestFit="1" customWidth="1"/>
    <col min="1293" max="1293" width="0.85546875" style="72" customWidth="1"/>
    <col min="1294" max="1294" width="7.7109375" style="72" customWidth="1"/>
    <col min="1295" max="1295" width="8.7109375" style="72" customWidth="1"/>
    <col min="1296" max="1296" width="10.140625" style="72" customWidth="1"/>
    <col min="1297" max="1298" width="10.85546875" style="72" customWidth="1"/>
    <col min="1299" max="1299" width="10.140625" style="72" customWidth="1"/>
    <col min="1300" max="1536" width="11.5703125" style="72"/>
    <col min="1537" max="1537" width="4.140625" style="72" customWidth="1"/>
    <col min="1538" max="1538" width="0.85546875" style="72" customWidth="1"/>
    <col min="1539" max="1539" width="7.5703125" style="72" customWidth="1"/>
    <col min="1540" max="1540" width="0.85546875" style="72" customWidth="1"/>
    <col min="1541" max="1541" width="8.85546875" style="72" customWidth="1"/>
    <col min="1542" max="1542" width="8.42578125" style="72" customWidth="1"/>
    <col min="1543" max="1543" width="10" style="72" customWidth="1"/>
    <col min="1544" max="1544" width="5.85546875" style="72" customWidth="1"/>
    <col min="1545" max="1546" width="11.42578125" style="72" customWidth="1"/>
    <col min="1547" max="1547" width="11" style="72" customWidth="1"/>
    <col min="1548" max="1548" width="8.7109375" style="72" bestFit="1" customWidth="1"/>
    <col min="1549" max="1549" width="0.85546875" style="72" customWidth="1"/>
    <col min="1550" max="1550" width="7.7109375" style="72" customWidth="1"/>
    <col min="1551" max="1551" width="8.7109375" style="72" customWidth="1"/>
    <col min="1552" max="1552" width="10.140625" style="72" customWidth="1"/>
    <col min="1553" max="1554" width="10.85546875" style="72" customWidth="1"/>
    <col min="1555" max="1555" width="10.140625" style="72" customWidth="1"/>
    <col min="1556" max="1792" width="11.5703125" style="72"/>
    <col min="1793" max="1793" width="4.140625" style="72" customWidth="1"/>
    <col min="1794" max="1794" width="0.85546875" style="72" customWidth="1"/>
    <col min="1795" max="1795" width="7.5703125" style="72" customWidth="1"/>
    <col min="1796" max="1796" width="0.85546875" style="72" customWidth="1"/>
    <col min="1797" max="1797" width="8.85546875" style="72" customWidth="1"/>
    <col min="1798" max="1798" width="8.42578125" style="72" customWidth="1"/>
    <col min="1799" max="1799" width="10" style="72" customWidth="1"/>
    <col min="1800" max="1800" width="5.85546875" style="72" customWidth="1"/>
    <col min="1801" max="1802" width="11.42578125" style="72" customWidth="1"/>
    <col min="1803" max="1803" width="11" style="72" customWidth="1"/>
    <col min="1804" max="1804" width="8.7109375" style="72" bestFit="1" customWidth="1"/>
    <col min="1805" max="1805" width="0.85546875" style="72" customWidth="1"/>
    <col min="1806" max="1806" width="7.7109375" style="72" customWidth="1"/>
    <col min="1807" max="1807" width="8.7109375" style="72" customWidth="1"/>
    <col min="1808" max="1808" width="10.140625" style="72" customWidth="1"/>
    <col min="1809" max="1810" width="10.85546875" style="72" customWidth="1"/>
    <col min="1811" max="1811" width="10.140625" style="72" customWidth="1"/>
    <col min="1812" max="2048" width="11.5703125" style="72"/>
    <col min="2049" max="2049" width="4.140625" style="72" customWidth="1"/>
    <col min="2050" max="2050" width="0.85546875" style="72" customWidth="1"/>
    <col min="2051" max="2051" width="7.5703125" style="72" customWidth="1"/>
    <col min="2052" max="2052" width="0.85546875" style="72" customWidth="1"/>
    <col min="2053" max="2053" width="8.85546875" style="72" customWidth="1"/>
    <col min="2054" max="2054" width="8.42578125" style="72" customWidth="1"/>
    <col min="2055" max="2055" width="10" style="72" customWidth="1"/>
    <col min="2056" max="2056" width="5.85546875" style="72" customWidth="1"/>
    <col min="2057" max="2058" width="11.42578125" style="72" customWidth="1"/>
    <col min="2059" max="2059" width="11" style="72" customWidth="1"/>
    <col min="2060" max="2060" width="8.7109375" style="72" bestFit="1" customWidth="1"/>
    <col min="2061" max="2061" width="0.85546875" style="72" customWidth="1"/>
    <col min="2062" max="2062" width="7.7109375" style="72" customWidth="1"/>
    <col min="2063" max="2063" width="8.7109375" style="72" customWidth="1"/>
    <col min="2064" max="2064" width="10.140625" style="72" customWidth="1"/>
    <col min="2065" max="2066" width="10.85546875" style="72" customWidth="1"/>
    <col min="2067" max="2067" width="10.140625" style="72" customWidth="1"/>
    <col min="2068" max="2304" width="11.5703125" style="72"/>
    <col min="2305" max="2305" width="4.140625" style="72" customWidth="1"/>
    <col min="2306" max="2306" width="0.85546875" style="72" customWidth="1"/>
    <col min="2307" max="2307" width="7.5703125" style="72" customWidth="1"/>
    <col min="2308" max="2308" width="0.85546875" style="72" customWidth="1"/>
    <col min="2309" max="2309" width="8.85546875" style="72" customWidth="1"/>
    <col min="2310" max="2310" width="8.42578125" style="72" customWidth="1"/>
    <col min="2311" max="2311" width="10" style="72" customWidth="1"/>
    <col min="2312" max="2312" width="5.85546875" style="72" customWidth="1"/>
    <col min="2313" max="2314" width="11.42578125" style="72" customWidth="1"/>
    <col min="2315" max="2315" width="11" style="72" customWidth="1"/>
    <col min="2316" max="2316" width="8.7109375" style="72" bestFit="1" customWidth="1"/>
    <col min="2317" max="2317" width="0.85546875" style="72" customWidth="1"/>
    <col min="2318" max="2318" width="7.7109375" style="72" customWidth="1"/>
    <col min="2319" max="2319" width="8.7109375" style="72" customWidth="1"/>
    <col min="2320" max="2320" width="10.140625" style="72" customWidth="1"/>
    <col min="2321" max="2322" width="10.85546875" style="72" customWidth="1"/>
    <col min="2323" max="2323" width="10.140625" style="72" customWidth="1"/>
    <col min="2324" max="2560" width="11.5703125" style="72"/>
    <col min="2561" max="2561" width="4.140625" style="72" customWidth="1"/>
    <col min="2562" max="2562" width="0.85546875" style="72" customWidth="1"/>
    <col min="2563" max="2563" width="7.5703125" style="72" customWidth="1"/>
    <col min="2564" max="2564" width="0.85546875" style="72" customWidth="1"/>
    <col min="2565" max="2565" width="8.85546875" style="72" customWidth="1"/>
    <col min="2566" max="2566" width="8.42578125" style="72" customWidth="1"/>
    <col min="2567" max="2567" width="10" style="72" customWidth="1"/>
    <col min="2568" max="2568" width="5.85546875" style="72" customWidth="1"/>
    <col min="2569" max="2570" width="11.42578125" style="72" customWidth="1"/>
    <col min="2571" max="2571" width="11" style="72" customWidth="1"/>
    <col min="2572" max="2572" width="8.7109375" style="72" bestFit="1" customWidth="1"/>
    <col min="2573" max="2573" width="0.85546875" style="72" customWidth="1"/>
    <col min="2574" max="2574" width="7.7109375" style="72" customWidth="1"/>
    <col min="2575" max="2575" width="8.7109375" style="72" customWidth="1"/>
    <col min="2576" max="2576" width="10.140625" style="72" customWidth="1"/>
    <col min="2577" max="2578" width="10.85546875" style="72" customWidth="1"/>
    <col min="2579" max="2579" width="10.140625" style="72" customWidth="1"/>
    <col min="2580" max="2816" width="11.5703125" style="72"/>
    <col min="2817" max="2817" width="4.140625" style="72" customWidth="1"/>
    <col min="2818" max="2818" width="0.85546875" style="72" customWidth="1"/>
    <col min="2819" max="2819" width="7.5703125" style="72" customWidth="1"/>
    <col min="2820" max="2820" width="0.85546875" style="72" customWidth="1"/>
    <col min="2821" max="2821" width="8.85546875" style="72" customWidth="1"/>
    <col min="2822" max="2822" width="8.42578125" style="72" customWidth="1"/>
    <col min="2823" max="2823" width="10" style="72" customWidth="1"/>
    <col min="2824" max="2824" width="5.85546875" style="72" customWidth="1"/>
    <col min="2825" max="2826" width="11.42578125" style="72" customWidth="1"/>
    <col min="2827" max="2827" width="11" style="72" customWidth="1"/>
    <col min="2828" max="2828" width="8.7109375" style="72" bestFit="1" customWidth="1"/>
    <col min="2829" max="2829" width="0.85546875" style="72" customWidth="1"/>
    <col min="2830" max="2830" width="7.7109375" style="72" customWidth="1"/>
    <col min="2831" max="2831" width="8.7109375" style="72" customWidth="1"/>
    <col min="2832" max="2832" width="10.140625" style="72" customWidth="1"/>
    <col min="2833" max="2834" width="10.85546875" style="72" customWidth="1"/>
    <col min="2835" max="2835" width="10.140625" style="72" customWidth="1"/>
    <col min="2836" max="3072" width="11.5703125" style="72"/>
    <col min="3073" max="3073" width="4.140625" style="72" customWidth="1"/>
    <col min="3074" max="3074" width="0.85546875" style="72" customWidth="1"/>
    <col min="3075" max="3075" width="7.5703125" style="72" customWidth="1"/>
    <col min="3076" max="3076" width="0.85546875" style="72" customWidth="1"/>
    <col min="3077" max="3077" width="8.85546875" style="72" customWidth="1"/>
    <col min="3078" max="3078" width="8.42578125" style="72" customWidth="1"/>
    <col min="3079" max="3079" width="10" style="72" customWidth="1"/>
    <col min="3080" max="3080" width="5.85546875" style="72" customWidth="1"/>
    <col min="3081" max="3082" width="11.42578125" style="72" customWidth="1"/>
    <col min="3083" max="3083" width="11" style="72" customWidth="1"/>
    <col min="3084" max="3084" width="8.7109375" style="72" bestFit="1" customWidth="1"/>
    <col min="3085" max="3085" width="0.85546875" style="72" customWidth="1"/>
    <col min="3086" max="3086" width="7.7109375" style="72" customWidth="1"/>
    <col min="3087" max="3087" width="8.7109375" style="72" customWidth="1"/>
    <col min="3088" max="3088" width="10.140625" style="72" customWidth="1"/>
    <col min="3089" max="3090" width="10.85546875" style="72" customWidth="1"/>
    <col min="3091" max="3091" width="10.140625" style="72" customWidth="1"/>
    <col min="3092" max="3328" width="11.5703125" style="72"/>
    <col min="3329" max="3329" width="4.140625" style="72" customWidth="1"/>
    <col min="3330" max="3330" width="0.85546875" style="72" customWidth="1"/>
    <col min="3331" max="3331" width="7.5703125" style="72" customWidth="1"/>
    <col min="3332" max="3332" width="0.85546875" style="72" customWidth="1"/>
    <col min="3333" max="3333" width="8.85546875" style="72" customWidth="1"/>
    <col min="3334" max="3334" width="8.42578125" style="72" customWidth="1"/>
    <col min="3335" max="3335" width="10" style="72" customWidth="1"/>
    <col min="3336" max="3336" width="5.85546875" style="72" customWidth="1"/>
    <col min="3337" max="3338" width="11.42578125" style="72" customWidth="1"/>
    <col min="3339" max="3339" width="11" style="72" customWidth="1"/>
    <col min="3340" max="3340" width="8.7109375" style="72" bestFit="1" customWidth="1"/>
    <col min="3341" max="3341" width="0.85546875" style="72" customWidth="1"/>
    <col min="3342" max="3342" width="7.7109375" style="72" customWidth="1"/>
    <col min="3343" max="3343" width="8.7109375" style="72" customWidth="1"/>
    <col min="3344" max="3344" width="10.140625" style="72" customWidth="1"/>
    <col min="3345" max="3346" width="10.85546875" style="72" customWidth="1"/>
    <col min="3347" max="3347" width="10.140625" style="72" customWidth="1"/>
    <col min="3348" max="3584" width="11.5703125" style="72"/>
    <col min="3585" max="3585" width="4.140625" style="72" customWidth="1"/>
    <col min="3586" max="3586" width="0.85546875" style="72" customWidth="1"/>
    <col min="3587" max="3587" width="7.5703125" style="72" customWidth="1"/>
    <col min="3588" max="3588" width="0.85546875" style="72" customWidth="1"/>
    <col min="3589" max="3589" width="8.85546875" style="72" customWidth="1"/>
    <col min="3590" max="3590" width="8.42578125" style="72" customWidth="1"/>
    <col min="3591" max="3591" width="10" style="72" customWidth="1"/>
    <col min="3592" max="3592" width="5.85546875" style="72" customWidth="1"/>
    <col min="3593" max="3594" width="11.42578125" style="72" customWidth="1"/>
    <col min="3595" max="3595" width="11" style="72" customWidth="1"/>
    <col min="3596" max="3596" width="8.7109375" style="72" bestFit="1" customWidth="1"/>
    <col min="3597" max="3597" width="0.85546875" style="72" customWidth="1"/>
    <col min="3598" max="3598" width="7.7109375" style="72" customWidth="1"/>
    <col min="3599" max="3599" width="8.7109375" style="72" customWidth="1"/>
    <col min="3600" max="3600" width="10.140625" style="72" customWidth="1"/>
    <col min="3601" max="3602" width="10.85546875" style="72" customWidth="1"/>
    <col min="3603" max="3603" width="10.140625" style="72" customWidth="1"/>
    <col min="3604" max="3840" width="11.5703125" style="72"/>
    <col min="3841" max="3841" width="4.140625" style="72" customWidth="1"/>
    <col min="3842" max="3842" width="0.85546875" style="72" customWidth="1"/>
    <col min="3843" max="3843" width="7.5703125" style="72" customWidth="1"/>
    <col min="3844" max="3844" width="0.85546875" style="72" customWidth="1"/>
    <col min="3845" max="3845" width="8.85546875" style="72" customWidth="1"/>
    <col min="3846" max="3846" width="8.42578125" style="72" customWidth="1"/>
    <col min="3847" max="3847" width="10" style="72" customWidth="1"/>
    <col min="3848" max="3848" width="5.85546875" style="72" customWidth="1"/>
    <col min="3849" max="3850" width="11.42578125" style="72" customWidth="1"/>
    <col min="3851" max="3851" width="11" style="72" customWidth="1"/>
    <col min="3852" max="3852" width="8.7109375" style="72" bestFit="1" customWidth="1"/>
    <col min="3853" max="3853" width="0.85546875" style="72" customWidth="1"/>
    <col min="3854" max="3854" width="7.7109375" style="72" customWidth="1"/>
    <col min="3855" max="3855" width="8.7109375" style="72" customWidth="1"/>
    <col min="3856" max="3856" width="10.140625" style="72" customWidth="1"/>
    <col min="3857" max="3858" width="10.85546875" style="72" customWidth="1"/>
    <col min="3859" max="3859" width="10.140625" style="72" customWidth="1"/>
    <col min="3860" max="4096" width="11.5703125" style="72"/>
    <col min="4097" max="4097" width="4.140625" style="72" customWidth="1"/>
    <col min="4098" max="4098" width="0.85546875" style="72" customWidth="1"/>
    <col min="4099" max="4099" width="7.5703125" style="72" customWidth="1"/>
    <col min="4100" max="4100" width="0.85546875" style="72" customWidth="1"/>
    <col min="4101" max="4101" width="8.85546875" style="72" customWidth="1"/>
    <col min="4102" max="4102" width="8.42578125" style="72" customWidth="1"/>
    <col min="4103" max="4103" width="10" style="72" customWidth="1"/>
    <col min="4104" max="4104" width="5.85546875" style="72" customWidth="1"/>
    <col min="4105" max="4106" width="11.42578125" style="72" customWidth="1"/>
    <col min="4107" max="4107" width="11" style="72" customWidth="1"/>
    <col min="4108" max="4108" width="8.7109375" style="72" bestFit="1" customWidth="1"/>
    <col min="4109" max="4109" width="0.85546875" style="72" customWidth="1"/>
    <col min="4110" max="4110" width="7.7109375" style="72" customWidth="1"/>
    <col min="4111" max="4111" width="8.7109375" style="72" customWidth="1"/>
    <col min="4112" max="4112" width="10.140625" style="72" customWidth="1"/>
    <col min="4113" max="4114" width="10.85546875" style="72" customWidth="1"/>
    <col min="4115" max="4115" width="10.140625" style="72" customWidth="1"/>
    <col min="4116" max="4352" width="11.5703125" style="72"/>
    <col min="4353" max="4353" width="4.140625" style="72" customWidth="1"/>
    <col min="4354" max="4354" width="0.85546875" style="72" customWidth="1"/>
    <col min="4355" max="4355" width="7.5703125" style="72" customWidth="1"/>
    <col min="4356" max="4356" width="0.85546875" style="72" customWidth="1"/>
    <col min="4357" max="4357" width="8.85546875" style="72" customWidth="1"/>
    <col min="4358" max="4358" width="8.42578125" style="72" customWidth="1"/>
    <col min="4359" max="4359" width="10" style="72" customWidth="1"/>
    <col min="4360" max="4360" width="5.85546875" style="72" customWidth="1"/>
    <col min="4361" max="4362" width="11.42578125" style="72" customWidth="1"/>
    <col min="4363" max="4363" width="11" style="72" customWidth="1"/>
    <col min="4364" max="4364" width="8.7109375" style="72" bestFit="1" customWidth="1"/>
    <col min="4365" max="4365" width="0.85546875" style="72" customWidth="1"/>
    <col min="4366" max="4366" width="7.7109375" style="72" customWidth="1"/>
    <col min="4367" max="4367" width="8.7109375" style="72" customWidth="1"/>
    <col min="4368" max="4368" width="10.140625" style="72" customWidth="1"/>
    <col min="4369" max="4370" width="10.85546875" style="72" customWidth="1"/>
    <col min="4371" max="4371" width="10.140625" style="72" customWidth="1"/>
    <col min="4372" max="4608" width="11.5703125" style="72"/>
    <col min="4609" max="4609" width="4.140625" style="72" customWidth="1"/>
    <col min="4610" max="4610" width="0.85546875" style="72" customWidth="1"/>
    <col min="4611" max="4611" width="7.5703125" style="72" customWidth="1"/>
    <col min="4612" max="4612" width="0.85546875" style="72" customWidth="1"/>
    <col min="4613" max="4613" width="8.85546875" style="72" customWidth="1"/>
    <col min="4614" max="4614" width="8.42578125" style="72" customWidth="1"/>
    <col min="4615" max="4615" width="10" style="72" customWidth="1"/>
    <col min="4616" max="4616" width="5.85546875" style="72" customWidth="1"/>
    <col min="4617" max="4618" width="11.42578125" style="72" customWidth="1"/>
    <col min="4619" max="4619" width="11" style="72" customWidth="1"/>
    <col min="4620" max="4620" width="8.7109375" style="72" bestFit="1" customWidth="1"/>
    <col min="4621" max="4621" width="0.85546875" style="72" customWidth="1"/>
    <col min="4622" max="4622" width="7.7109375" style="72" customWidth="1"/>
    <col min="4623" max="4623" width="8.7109375" style="72" customWidth="1"/>
    <col min="4624" max="4624" width="10.140625" style="72" customWidth="1"/>
    <col min="4625" max="4626" width="10.85546875" style="72" customWidth="1"/>
    <col min="4627" max="4627" width="10.140625" style="72" customWidth="1"/>
    <col min="4628" max="4864" width="11.5703125" style="72"/>
    <col min="4865" max="4865" width="4.140625" style="72" customWidth="1"/>
    <col min="4866" max="4866" width="0.85546875" style="72" customWidth="1"/>
    <col min="4867" max="4867" width="7.5703125" style="72" customWidth="1"/>
    <col min="4868" max="4868" width="0.85546875" style="72" customWidth="1"/>
    <col min="4869" max="4869" width="8.85546875" style="72" customWidth="1"/>
    <col min="4870" max="4870" width="8.42578125" style="72" customWidth="1"/>
    <col min="4871" max="4871" width="10" style="72" customWidth="1"/>
    <col min="4872" max="4872" width="5.85546875" style="72" customWidth="1"/>
    <col min="4873" max="4874" width="11.42578125" style="72" customWidth="1"/>
    <col min="4875" max="4875" width="11" style="72" customWidth="1"/>
    <col min="4876" max="4876" width="8.7109375" style="72" bestFit="1" customWidth="1"/>
    <col min="4877" max="4877" width="0.85546875" style="72" customWidth="1"/>
    <col min="4878" max="4878" width="7.7109375" style="72" customWidth="1"/>
    <col min="4879" max="4879" width="8.7109375" style="72" customWidth="1"/>
    <col min="4880" max="4880" width="10.140625" style="72" customWidth="1"/>
    <col min="4881" max="4882" width="10.85546875" style="72" customWidth="1"/>
    <col min="4883" max="4883" width="10.140625" style="72" customWidth="1"/>
    <col min="4884" max="5120" width="11.5703125" style="72"/>
    <col min="5121" max="5121" width="4.140625" style="72" customWidth="1"/>
    <col min="5122" max="5122" width="0.85546875" style="72" customWidth="1"/>
    <col min="5123" max="5123" width="7.5703125" style="72" customWidth="1"/>
    <col min="5124" max="5124" width="0.85546875" style="72" customWidth="1"/>
    <col min="5125" max="5125" width="8.85546875" style="72" customWidth="1"/>
    <col min="5126" max="5126" width="8.42578125" style="72" customWidth="1"/>
    <col min="5127" max="5127" width="10" style="72" customWidth="1"/>
    <col min="5128" max="5128" width="5.85546875" style="72" customWidth="1"/>
    <col min="5129" max="5130" width="11.42578125" style="72" customWidth="1"/>
    <col min="5131" max="5131" width="11" style="72" customWidth="1"/>
    <col min="5132" max="5132" width="8.7109375" style="72" bestFit="1" customWidth="1"/>
    <col min="5133" max="5133" width="0.85546875" style="72" customWidth="1"/>
    <col min="5134" max="5134" width="7.7109375" style="72" customWidth="1"/>
    <col min="5135" max="5135" width="8.7109375" style="72" customWidth="1"/>
    <col min="5136" max="5136" width="10.140625" style="72" customWidth="1"/>
    <col min="5137" max="5138" width="10.85546875" style="72" customWidth="1"/>
    <col min="5139" max="5139" width="10.140625" style="72" customWidth="1"/>
    <col min="5140" max="5376" width="11.5703125" style="72"/>
    <col min="5377" max="5377" width="4.140625" style="72" customWidth="1"/>
    <col min="5378" max="5378" width="0.85546875" style="72" customWidth="1"/>
    <col min="5379" max="5379" width="7.5703125" style="72" customWidth="1"/>
    <col min="5380" max="5380" width="0.85546875" style="72" customWidth="1"/>
    <col min="5381" max="5381" width="8.85546875" style="72" customWidth="1"/>
    <col min="5382" max="5382" width="8.42578125" style="72" customWidth="1"/>
    <col min="5383" max="5383" width="10" style="72" customWidth="1"/>
    <col min="5384" max="5384" width="5.85546875" style="72" customWidth="1"/>
    <col min="5385" max="5386" width="11.42578125" style="72" customWidth="1"/>
    <col min="5387" max="5387" width="11" style="72" customWidth="1"/>
    <col min="5388" max="5388" width="8.7109375" style="72" bestFit="1" customWidth="1"/>
    <col min="5389" max="5389" width="0.85546875" style="72" customWidth="1"/>
    <col min="5390" max="5390" width="7.7109375" style="72" customWidth="1"/>
    <col min="5391" max="5391" width="8.7109375" style="72" customWidth="1"/>
    <col min="5392" max="5392" width="10.140625" style="72" customWidth="1"/>
    <col min="5393" max="5394" width="10.85546875" style="72" customWidth="1"/>
    <col min="5395" max="5395" width="10.140625" style="72" customWidth="1"/>
    <col min="5396" max="5632" width="11.5703125" style="72"/>
    <col min="5633" max="5633" width="4.140625" style="72" customWidth="1"/>
    <col min="5634" max="5634" width="0.85546875" style="72" customWidth="1"/>
    <col min="5635" max="5635" width="7.5703125" style="72" customWidth="1"/>
    <col min="5636" max="5636" width="0.85546875" style="72" customWidth="1"/>
    <col min="5637" max="5637" width="8.85546875" style="72" customWidth="1"/>
    <col min="5638" max="5638" width="8.42578125" style="72" customWidth="1"/>
    <col min="5639" max="5639" width="10" style="72" customWidth="1"/>
    <col min="5640" max="5640" width="5.85546875" style="72" customWidth="1"/>
    <col min="5641" max="5642" width="11.42578125" style="72" customWidth="1"/>
    <col min="5643" max="5643" width="11" style="72" customWidth="1"/>
    <col min="5644" max="5644" width="8.7109375" style="72" bestFit="1" customWidth="1"/>
    <col min="5645" max="5645" width="0.85546875" style="72" customWidth="1"/>
    <col min="5646" max="5646" width="7.7109375" style="72" customWidth="1"/>
    <col min="5647" max="5647" width="8.7109375" style="72" customWidth="1"/>
    <col min="5648" max="5648" width="10.140625" style="72" customWidth="1"/>
    <col min="5649" max="5650" width="10.85546875" style="72" customWidth="1"/>
    <col min="5651" max="5651" width="10.140625" style="72" customWidth="1"/>
    <col min="5652" max="5888" width="11.5703125" style="72"/>
    <col min="5889" max="5889" width="4.140625" style="72" customWidth="1"/>
    <col min="5890" max="5890" width="0.85546875" style="72" customWidth="1"/>
    <col min="5891" max="5891" width="7.5703125" style="72" customWidth="1"/>
    <col min="5892" max="5892" width="0.85546875" style="72" customWidth="1"/>
    <col min="5893" max="5893" width="8.85546875" style="72" customWidth="1"/>
    <col min="5894" max="5894" width="8.42578125" style="72" customWidth="1"/>
    <col min="5895" max="5895" width="10" style="72" customWidth="1"/>
    <col min="5896" max="5896" width="5.85546875" style="72" customWidth="1"/>
    <col min="5897" max="5898" width="11.42578125" style="72" customWidth="1"/>
    <col min="5899" max="5899" width="11" style="72" customWidth="1"/>
    <col min="5900" max="5900" width="8.7109375" style="72" bestFit="1" customWidth="1"/>
    <col min="5901" max="5901" width="0.85546875" style="72" customWidth="1"/>
    <col min="5902" max="5902" width="7.7109375" style="72" customWidth="1"/>
    <col min="5903" max="5903" width="8.7109375" style="72" customWidth="1"/>
    <col min="5904" max="5904" width="10.140625" style="72" customWidth="1"/>
    <col min="5905" max="5906" width="10.85546875" style="72" customWidth="1"/>
    <col min="5907" max="5907" width="10.140625" style="72" customWidth="1"/>
    <col min="5908" max="6144" width="11.5703125" style="72"/>
    <col min="6145" max="6145" width="4.140625" style="72" customWidth="1"/>
    <col min="6146" max="6146" width="0.85546875" style="72" customWidth="1"/>
    <col min="6147" max="6147" width="7.5703125" style="72" customWidth="1"/>
    <col min="6148" max="6148" width="0.85546875" style="72" customWidth="1"/>
    <col min="6149" max="6149" width="8.85546875" style="72" customWidth="1"/>
    <col min="6150" max="6150" width="8.42578125" style="72" customWidth="1"/>
    <col min="6151" max="6151" width="10" style="72" customWidth="1"/>
    <col min="6152" max="6152" width="5.85546875" style="72" customWidth="1"/>
    <col min="6153" max="6154" width="11.42578125" style="72" customWidth="1"/>
    <col min="6155" max="6155" width="11" style="72" customWidth="1"/>
    <col min="6156" max="6156" width="8.7109375" style="72" bestFit="1" customWidth="1"/>
    <col min="6157" max="6157" width="0.85546875" style="72" customWidth="1"/>
    <col min="6158" max="6158" width="7.7109375" style="72" customWidth="1"/>
    <col min="6159" max="6159" width="8.7109375" style="72" customWidth="1"/>
    <col min="6160" max="6160" width="10.140625" style="72" customWidth="1"/>
    <col min="6161" max="6162" width="10.85546875" style="72" customWidth="1"/>
    <col min="6163" max="6163" width="10.140625" style="72" customWidth="1"/>
    <col min="6164" max="6400" width="11.5703125" style="72"/>
    <col min="6401" max="6401" width="4.140625" style="72" customWidth="1"/>
    <col min="6402" max="6402" width="0.85546875" style="72" customWidth="1"/>
    <col min="6403" max="6403" width="7.5703125" style="72" customWidth="1"/>
    <col min="6404" max="6404" width="0.85546875" style="72" customWidth="1"/>
    <col min="6405" max="6405" width="8.85546875" style="72" customWidth="1"/>
    <col min="6406" max="6406" width="8.42578125" style="72" customWidth="1"/>
    <col min="6407" max="6407" width="10" style="72" customWidth="1"/>
    <col min="6408" max="6408" width="5.85546875" style="72" customWidth="1"/>
    <col min="6409" max="6410" width="11.42578125" style="72" customWidth="1"/>
    <col min="6411" max="6411" width="11" style="72" customWidth="1"/>
    <col min="6412" max="6412" width="8.7109375" style="72" bestFit="1" customWidth="1"/>
    <col min="6413" max="6413" width="0.85546875" style="72" customWidth="1"/>
    <col min="6414" max="6414" width="7.7109375" style="72" customWidth="1"/>
    <col min="6415" max="6415" width="8.7109375" style="72" customWidth="1"/>
    <col min="6416" max="6416" width="10.140625" style="72" customWidth="1"/>
    <col min="6417" max="6418" width="10.85546875" style="72" customWidth="1"/>
    <col min="6419" max="6419" width="10.140625" style="72" customWidth="1"/>
    <col min="6420" max="6656" width="11.5703125" style="72"/>
    <col min="6657" max="6657" width="4.140625" style="72" customWidth="1"/>
    <col min="6658" max="6658" width="0.85546875" style="72" customWidth="1"/>
    <col min="6659" max="6659" width="7.5703125" style="72" customWidth="1"/>
    <col min="6660" max="6660" width="0.85546875" style="72" customWidth="1"/>
    <col min="6661" max="6661" width="8.85546875" style="72" customWidth="1"/>
    <col min="6662" max="6662" width="8.42578125" style="72" customWidth="1"/>
    <col min="6663" max="6663" width="10" style="72" customWidth="1"/>
    <col min="6664" max="6664" width="5.85546875" style="72" customWidth="1"/>
    <col min="6665" max="6666" width="11.42578125" style="72" customWidth="1"/>
    <col min="6667" max="6667" width="11" style="72" customWidth="1"/>
    <col min="6668" max="6668" width="8.7109375" style="72" bestFit="1" customWidth="1"/>
    <col min="6669" max="6669" width="0.85546875" style="72" customWidth="1"/>
    <col min="6670" max="6670" width="7.7109375" style="72" customWidth="1"/>
    <col min="6671" max="6671" width="8.7109375" style="72" customWidth="1"/>
    <col min="6672" max="6672" width="10.140625" style="72" customWidth="1"/>
    <col min="6673" max="6674" width="10.85546875" style="72" customWidth="1"/>
    <col min="6675" max="6675" width="10.140625" style="72" customWidth="1"/>
    <col min="6676" max="6912" width="11.5703125" style="72"/>
    <col min="6913" max="6913" width="4.140625" style="72" customWidth="1"/>
    <col min="6914" max="6914" width="0.85546875" style="72" customWidth="1"/>
    <col min="6915" max="6915" width="7.5703125" style="72" customWidth="1"/>
    <col min="6916" max="6916" width="0.85546875" style="72" customWidth="1"/>
    <col min="6917" max="6917" width="8.85546875" style="72" customWidth="1"/>
    <col min="6918" max="6918" width="8.42578125" style="72" customWidth="1"/>
    <col min="6919" max="6919" width="10" style="72" customWidth="1"/>
    <col min="6920" max="6920" width="5.85546875" style="72" customWidth="1"/>
    <col min="6921" max="6922" width="11.42578125" style="72" customWidth="1"/>
    <col min="6923" max="6923" width="11" style="72" customWidth="1"/>
    <col min="6924" max="6924" width="8.7109375" style="72" bestFit="1" customWidth="1"/>
    <col min="6925" max="6925" width="0.85546875" style="72" customWidth="1"/>
    <col min="6926" max="6926" width="7.7109375" style="72" customWidth="1"/>
    <col min="6927" max="6927" width="8.7109375" style="72" customWidth="1"/>
    <col min="6928" max="6928" width="10.140625" style="72" customWidth="1"/>
    <col min="6929" max="6930" width="10.85546875" style="72" customWidth="1"/>
    <col min="6931" max="6931" width="10.140625" style="72" customWidth="1"/>
    <col min="6932" max="7168" width="11.5703125" style="72"/>
    <col min="7169" max="7169" width="4.140625" style="72" customWidth="1"/>
    <col min="7170" max="7170" width="0.85546875" style="72" customWidth="1"/>
    <col min="7171" max="7171" width="7.5703125" style="72" customWidth="1"/>
    <col min="7172" max="7172" width="0.85546875" style="72" customWidth="1"/>
    <col min="7173" max="7173" width="8.85546875" style="72" customWidth="1"/>
    <col min="7174" max="7174" width="8.42578125" style="72" customWidth="1"/>
    <col min="7175" max="7175" width="10" style="72" customWidth="1"/>
    <col min="7176" max="7176" width="5.85546875" style="72" customWidth="1"/>
    <col min="7177" max="7178" width="11.42578125" style="72" customWidth="1"/>
    <col min="7179" max="7179" width="11" style="72" customWidth="1"/>
    <col min="7180" max="7180" width="8.7109375" style="72" bestFit="1" customWidth="1"/>
    <col min="7181" max="7181" width="0.85546875" style="72" customWidth="1"/>
    <col min="7182" max="7182" width="7.7109375" style="72" customWidth="1"/>
    <col min="7183" max="7183" width="8.7109375" style="72" customWidth="1"/>
    <col min="7184" max="7184" width="10.140625" style="72" customWidth="1"/>
    <col min="7185" max="7186" width="10.85546875" style="72" customWidth="1"/>
    <col min="7187" max="7187" width="10.140625" style="72" customWidth="1"/>
    <col min="7188" max="7424" width="11.5703125" style="72"/>
    <col min="7425" max="7425" width="4.140625" style="72" customWidth="1"/>
    <col min="7426" max="7426" width="0.85546875" style="72" customWidth="1"/>
    <col min="7427" max="7427" width="7.5703125" style="72" customWidth="1"/>
    <col min="7428" max="7428" width="0.85546875" style="72" customWidth="1"/>
    <col min="7429" max="7429" width="8.85546875" style="72" customWidth="1"/>
    <col min="7430" max="7430" width="8.42578125" style="72" customWidth="1"/>
    <col min="7431" max="7431" width="10" style="72" customWidth="1"/>
    <col min="7432" max="7432" width="5.85546875" style="72" customWidth="1"/>
    <col min="7433" max="7434" width="11.42578125" style="72" customWidth="1"/>
    <col min="7435" max="7435" width="11" style="72" customWidth="1"/>
    <col min="7436" max="7436" width="8.7109375" style="72" bestFit="1" customWidth="1"/>
    <col min="7437" max="7437" width="0.85546875" style="72" customWidth="1"/>
    <col min="7438" max="7438" width="7.7109375" style="72" customWidth="1"/>
    <col min="7439" max="7439" width="8.7109375" style="72" customWidth="1"/>
    <col min="7440" max="7440" width="10.140625" style="72" customWidth="1"/>
    <col min="7441" max="7442" width="10.85546875" style="72" customWidth="1"/>
    <col min="7443" max="7443" width="10.140625" style="72" customWidth="1"/>
    <col min="7444" max="7680" width="11.5703125" style="72"/>
    <col min="7681" max="7681" width="4.140625" style="72" customWidth="1"/>
    <col min="7682" max="7682" width="0.85546875" style="72" customWidth="1"/>
    <col min="7683" max="7683" width="7.5703125" style="72" customWidth="1"/>
    <col min="7684" max="7684" width="0.85546875" style="72" customWidth="1"/>
    <col min="7685" max="7685" width="8.85546875" style="72" customWidth="1"/>
    <col min="7686" max="7686" width="8.42578125" style="72" customWidth="1"/>
    <col min="7687" max="7687" width="10" style="72" customWidth="1"/>
    <col min="7688" max="7688" width="5.85546875" style="72" customWidth="1"/>
    <col min="7689" max="7690" width="11.42578125" style="72" customWidth="1"/>
    <col min="7691" max="7691" width="11" style="72" customWidth="1"/>
    <col min="7692" max="7692" width="8.7109375" style="72" bestFit="1" customWidth="1"/>
    <col min="7693" max="7693" width="0.85546875" style="72" customWidth="1"/>
    <col min="7694" max="7694" width="7.7109375" style="72" customWidth="1"/>
    <col min="7695" max="7695" width="8.7109375" style="72" customWidth="1"/>
    <col min="7696" max="7696" width="10.140625" style="72" customWidth="1"/>
    <col min="7697" max="7698" width="10.85546875" style="72" customWidth="1"/>
    <col min="7699" max="7699" width="10.140625" style="72" customWidth="1"/>
    <col min="7700" max="7936" width="11.5703125" style="72"/>
    <col min="7937" max="7937" width="4.140625" style="72" customWidth="1"/>
    <col min="7938" max="7938" width="0.85546875" style="72" customWidth="1"/>
    <col min="7939" max="7939" width="7.5703125" style="72" customWidth="1"/>
    <col min="7940" max="7940" width="0.85546875" style="72" customWidth="1"/>
    <col min="7941" max="7941" width="8.85546875" style="72" customWidth="1"/>
    <col min="7942" max="7942" width="8.42578125" style="72" customWidth="1"/>
    <col min="7943" max="7943" width="10" style="72" customWidth="1"/>
    <col min="7944" max="7944" width="5.85546875" style="72" customWidth="1"/>
    <col min="7945" max="7946" width="11.42578125" style="72" customWidth="1"/>
    <col min="7947" max="7947" width="11" style="72" customWidth="1"/>
    <col min="7948" max="7948" width="8.7109375" style="72" bestFit="1" customWidth="1"/>
    <col min="7949" max="7949" width="0.85546875" style="72" customWidth="1"/>
    <col min="7950" max="7950" width="7.7109375" style="72" customWidth="1"/>
    <col min="7951" max="7951" width="8.7109375" style="72" customWidth="1"/>
    <col min="7952" max="7952" width="10.140625" style="72" customWidth="1"/>
    <col min="7953" max="7954" width="10.85546875" style="72" customWidth="1"/>
    <col min="7955" max="7955" width="10.140625" style="72" customWidth="1"/>
    <col min="7956" max="8192" width="11.5703125" style="72"/>
    <col min="8193" max="8193" width="4.140625" style="72" customWidth="1"/>
    <col min="8194" max="8194" width="0.85546875" style="72" customWidth="1"/>
    <col min="8195" max="8195" width="7.5703125" style="72" customWidth="1"/>
    <col min="8196" max="8196" width="0.85546875" style="72" customWidth="1"/>
    <col min="8197" max="8197" width="8.85546875" style="72" customWidth="1"/>
    <col min="8198" max="8198" width="8.42578125" style="72" customWidth="1"/>
    <col min="8199" max="8199" width="10" style="72" customWidth="1"/>
    <col min="8200" max="8200" width="5.85546875" style="72" customWidth="1"/>
    <col min="8201" max="8202" width="11.42578125" style="72" customWidth="1"/>
    <col min="8203" max="8203" width="11" style="72" customWidth="1"/>
    <col min="8204" max="8204" width="8.7109375" style="72" bestFit="1" customWidth="1"/>
    <col min="8205" max="8205" width="0.85546875" style="72" customWidth="1"/>
    <col min="8206" max="8206" width="7.7109375" style="72" customWidth="1"/>
    <col min="8207" max="8207" width="8.7109375" style="72" customWidth="1"/>
    <col min="8208" max="8208" width="10.140625" style="72" customWidth="1"/>
    <col min="8209" max="8210" width="10.85546875" style="72" customWidth="1"/>
    <col min="8211" max="8211" width="10.140625" style="72" customWidth="1"/>
    <col min="8212" max="8448" width="11.5703125" style="72"/>
    <col min="8449" max="8449" width="4.140625" style="72" customWidth="1"/>
    <col min="8450" max="8450" width="0.85546875" style="72" customWidth="1"/>
    <col min="8451" max="8451" width="7.5703125" style="72" customWidth="1"/>
    <col min="8452" max="8452" width="0.85546875" style="72" customWidth="1"/>
    <col min="8453" max="8453" width="8.85546875" style="72" customWidth="1"/>
    <col min="8454" max="8454" width="8.42578125" style="72" customWidth="1"/>
    <col min="8455" max="8455" width="10" style="72" customWidth="1"/>
    <col min="8456" max="8456" width="5.85546875" style="72" customWidth="1"/>
    <col min="8457" max="8458" width="11.42578125" style="72" customWidth="1"/>
    <col min="8459" max="8459" width="11" style="72" customWidth="1"/>
    <col min="8460" max="8460" width="8.7109375" style="72" bestFit="1" customWidth="1"/>
    <col min="8461" max="8461" width="0.85546875" style="72" customWidth="1"/>
    <col min="8462" max="8462" width="7.7109375" style="72" customWidth="1"/>
    <col min="8463" max="8463" width="8.7109375" style="72" customWidth="1"/>
    <col min="8464" max="8464" width="10.140625" style="72" customWidth="1"/>
    <col min="8465" max="8466" width="10.85546875" style="72" customWidth="1"/>
    <col min="8467" max="8467" width="10.140625" style="72" customWidth="1"/>
    <col min="8468" max="8704" width="11.5703125" style="72"/>
    <col min="8705" max="8705" width="4.140625" style="72" customWidth="1"/>
    <col min="8706" max="8706" width="0.85546875" style="72" customWidth="1"/>
    <col min="8707" max="8707" width="7.5703125" style="72" customWidth="1"/>
    <col min="8708" max="8708" width="0.85546875" style="72" customWidth="1"/>
    <col min="8709" max="8709" width="8.85546875" style="72" customWidth="1"/>
    <col min="8710" max="8710" width="8.42578125" style="72" customWidth="1"/>
    <col min="8711" max="8711" width="10" style="72" customWidth="1"/>
    <col min="8712" max="8712" width="5.85546875" style="72" customWidth="1"/>
    <col min="8713" max="8714" width="11.42578125" style="72" customWidth="1"/>
    <col min="8715" max="8715" width="11" style="72" customWidth="1"/>
    <col min="8716" max="8716" width="8.7109375" style="72" bestFit="1" customWidth="1"/>
    <col min="8717" max="8717" width="0.85546875" style="72" customWidth="1"/>
    <col min="8718" max="8718" width="7.7109375" style="72" customWidth="1"/>
    <col min="8719" max="8719" width="8.7109375" style="72" customWidth="1"/>
    <col min="8720" max="8720" width="10.140625" style="72" customWidth="1"/>
    <col min="8721" max="8722" width="10.85546875" style="72" customWidth="1"/>
    <col min="8723" max="8723" width="10.140625" style="72" customWidth="1"/>
    <col min="8724" max="8960" width="11.5703125" style="72"/>
    <col min="8961" max="8961" width="4.140625" style="72" customWidth="1"/>
    <col min="8962" max="8962" width="0.85546875" style="72" customWidth="1"/>
    <col min="8963" max="8963" width="7.5703125" style="72" customWidth="1"/>
    <col min="8964" max="8964" width="0.85546875" style="72" customWidth="1"/>
    <col min="8965" max="8965" width="8.85546875" style="72" customWidth="1"/>
    <col min="8966" max="8966" width="8.42578125" style="72" customWidth="1"/>
    <col min="8967" max="8967" width="10" style="72" customWidth="1"/>
    <col min="8968" max="8968" width="5.85546875" style="72" customWidth="1"/>
    <col min="8969" max="8970" width="11.42578125" style="72" customWidth="1"/>
    <col min="8971" max="8971" width="11" style="72" customWidth="1"/>
    <col min="8972" max="8972" width="8.7109375" style="72" bestFit="1" customWidth="1"/>
    <col min="8973" max="8973" width="0.85546875" style="72" customWidth="1"/>
    <col min="8974" max="8974" width="7.7109375" style="72" customWidth="1"/>
    <col min="8975" max="8975" width="8.7109375" style="72" customWidth="1"/>
    <col min="8976" max="8976" width="10.140625" style="72" customWidth="1"/>
    <col min="8977" max="8978" width="10.85546875" style="72" customWidth="1"/>
    <col min="8979" max="8979" width="10.140625" style="72" customWidth="1"/>
    <col min="8980" max="9216" width="11.5703125" style="72"/>
    <col min="9217" max="9217" width="4.140625" style="72" customWidth="1"/>
    <col min="9218" max="9218" width="0.85546875" style="72" customWidth="1"/>
    <col min="9219" max="9219" width="7.5703125" style="72" customWidth="1"/>
    <col min="9220" max="9220" width="0.85546875" style="72" customWidth="1"/>
    <col min="9221" max="9221" width="8.85546875" style="72" customWidth="1"/>
    <col min="9222" max="9222" width="8.42578125" style="72" customWidth="1"/>
    <col min="9223" max="9223" width="10" style="72" customWidth="1"/>
    <col min="9224" max="9224" width="5.85546875" style="72" customWidth="1"/>
    <col min="9225" max="9226" width="11.42578125" style="72" customWidth="1"/>
    <col min="9227" max="9227" width="11" style="72" customWidth="1"/>
    <col min="9228" max="9228" width="8.7109375" style="72" bestFit="1" customWidth="1"/>
    <col min="9229" max="9229" width="0.85546875" style="72" customWidth="1"/>
    <col min="9230" max="9230" width="7.7109375" style="72" customWidth="1"/>
    <col min="9231" max="9231" width="8.7109375" style="72" customWidth="1"/>
    <col min="9232" max="9232" width="10.140625" style="72" customWidth="1"/>
    <col min="9233" max="9234" width="10.85546875" style="72" customWidth="1"/>
    <col min="9235" max="9235" width="10.140625" style="72" customWidth="1"/>
    <col min="9236" max="9472" width="11.5703125" style="72"/>
    <col min="9473" max="9473" width="4.140625" style="72" customWidth="1"/>
    <col min="9474" max="9474" width="0.85546875" style="72" customWidth="1"/>
    <col min="9475" max="9475" width="7.5703125" style="72" customWidth="1"/>
    <col min="9476" max="9476" width="0.85546875" style="72" customWidth="1"/>
    <col min="9477" max="9477" width="8.85546875" style="72" customWidth="1"/>
    <col min="9478" max="9478" width="8.42578125" style="72" customWidth="1"/>
    <col min="9479" max="9479" width="10" style="72" customWidth="1"/>
    <col min="9480" max="9480" width="5.85546875" style="72" customWidth="1"/>
    <col min="9481" max="9482" width="11.42578125" style="72" customWidth="1"/>
    <col min="9483" max="9483" width="11" style="72" customWidth="1"/>
    <col min="9484" max="9484" width="8.7109375" style="72" bestFit="1" customWidth="1"/>
    <col min="9485" max="9485" width="0.85546875" style="72" customWidth="1"/>
    <col min="9486" max="9486" width="7.7109375" style="72" customWidth="1"/>
    <col min="9487" max="9487" width="8.7109375" style="72" customWidth="1"/>
    <col min="9488" max="9488" width="10.140625" style="72" customWidth="1"/>
    <col min="9489" max="9490" width="10.85546875" style="72" customWidth="1"/>
    <col min="9491" max="9491" width="10.140625" style="72" customWidth="1"/>
    <col min="9492" max="9728" width="11.5703125" style="72"/>
    <col min="9729" max="9729" width="4.140625" style="72" customWidth="1"/>
    <col min="9730" max="9730" width="0.85546875" style="72" customWidth="1"/>
    <col min="9731" max="9731" width="7.5703125" style="72" customWidth="1"/>
    <col min="9732" max="9732" width="0.85546875" style="72" customWidth="1"/>
    <col min="9733" max="9733" width="8.85546875" style="72" customWidth="1"/>
    <col min="9734" max="9734" width="8.42578125" style="72" customWidth="1"/>
    <col min="9735" max="9735" width="10" style="72" customWidth="1"/>
    <col min="9736" max="9736" width="5.85546875" style="72" customWidth="1"/>
    <col min="9737" max="9738" width="11.42578125" style="72" customWidth="1"/>
    <col min="9739" max="9739" width="11" style="72" customWidth="1"/>
    <col min="9740" max="9740" width="8.7109375" style="72" bestFit="1" customWidth="1"/>
    <col min="9741" max="9741" width="0.85546875" style="72" customWidth="1"/>
    <col min="9742" max="9742" width="7.7109375" style="72" customWidth="1"/>
    <col min="9743" max="9743" width="8.7109375" style="72" customWidth="1"/>
    <col min="9744" max="9744" width="10.140625" style="72" customWidth="1"/>
    <col min="9745" max="9746" width="10.85546875" style="72" customWidth="1"/>
    <col min="9747" max="9747" width="10.140625" style="72" customWidth="1"/>
    <col min="9748" max="9984" width="11.5703125" style="72"/>
    <col min="9985" max="9985" width="4.140625" style="72" customWidth="1"/>
    <col min="9986" max="9986" width="0.85546875" style="72" customWidth="1"/>
    <col min="9987" max="9987" width="7.5703125" style="72" customWidth="1"/>
    <col min="9988" max="9988" width="0.85546875" style="72" customWidth="1"/>
    <col min="9989" max="9989" width="8.85546875" style="72" customWidth="1"/>
    <col min="9990" max="9990" width="8.42578125" style="72" customWidth="1"/>
    <col min="9991" max="9991" width="10" style="72" customWidth="1"/>
    <col min="9992" max="9992" width="5.85546875" style="72" customWidth="1"/>
    <col min="9993" max="9994" width="11.42578125" style="72" customWidth="1"/>
    <col min="9995" max="9995" width="11" style="72" customWidth="1"/>
    <col min="9996" max="9996" width="8.7109375" style="72" bestFit="1" customWidth="1"/>
    <col min="9997" max="9997" width="0.85546875" style="72" customWidth="1"/>
    <col min="9998" max="9998" width="7.7109375" style="72" customWidth="1"/>
    <col min="9999" max="9999" width="8.7109375" style="72" customWidth="1"/>
    <col min="10000" max="10000" width="10.140625" style="72" customWidth="1"/>
    <col min="10001" max="10002" width="10.85546875" style="72" customWidth="1"/>
    <col min="10003" max="10003" width="10.140625" style="72" customWidth="1"/>
    <col min="10004" max="10240" width="11.5703125" style="72"/>
    <col min="10241" max="10241" width="4.140625" style="72" customWidth="1"/>
    <col min="10242" max="10242" width="0.85546875" style="72" customWidth="1"/>
    <col min="10243" max="10243" width="7.5703125" style="72" customWidth="1"/>
    <col min="10244" max="10244" width="0.85546875" style="72" customWidth="1"/>
    <col min="10245" max="10245" width="8.85546875" style="72" customWidth="1"/>
    <col min="10246" max="10246" width="8.42578125" style="72" customWidth="1"/>
    <col min="10247" max="10247" width="10" style="72" customWidth="1"/>
    <col min="10248" max="10248" width="5.85546875" style="72" customWidth="1"/>
    <col min="10249" max="10250" width="11.42578125" style="72" customWidth="1"/>
    <col min="10251" max="10251" width="11" style="72" customWidth="1"/>
    <col min="10252" max="10252" width="8.7109375" style="72" bestFit="1" customWidth="1"/>
    <col min="10253" max="10253" width="0.85546875" style="72" customWidth="1"/>
    <col min="10254" max="10254" width="7.7109375" style="72" customWidth="1"/>
    <col min="10255" max="10255" width="8.7109375" style="72" customWidth="1"/>
    <col min="10256" max="10256" width="10.140625" style="72" customWidth="1"/>
    <col min="10257" max="10258" width="10.85546875" style="72" customWidth="1"/>
    <col min="10259" max="10259" width="10.140625" style="72" customWidth="1"/>
    <col min="10260" max="10496" width="11.5703125" style="72"/>
    <col min="10497" max="10497" width="4.140625" style="72" customWidth="1"/>
    <col min="10498" max="10498" width="0.85546875" style="72" customWidth="1"/>
    <col min="10499" max="10499" width="7.5703125" style="72" customWidth="1"/>
    <col min="10500" max="10500" width="0.85546875" style="72" customWidth="1"/>
    <col min="10501" max="10501" width="8.85546875" style="72" customWidth="1"/>
    <col min="10502" max="10502" width="8.42578125" style="72" customWidth="1"/>
    <col min="10503" max="10503" width="10" style="72" customWidth="1"/>
    <col min="10504" max="10504" width="5.85546875" style="72" customWidth="1"/>
    <col min="10505" max="10506" width="11.42578125" style="72" customWidth="1"/>
    <col min="10507" max="10507" width="11" style="72" customWidth="1"/>
    <col min="10508" max="10508" width="8.7109375" style="72" bestFit="1" customWidth="1"/>
    <col min="10509" max="10509" width="0.85546875" style="72" customWidth="1"/>
    <col min="10510" max="10510" width="7.7109375" style="72" customWidth="1"/>
    <col min="10511" max="10511" width="8.7109375" style="72" customWidth="1"/>
    <col min="10512" max="10512" width="10.140625" style="72" customWidth="1"/>
    <col min="10513" max="10514" width="10.85546875" style="72" customWidth="1"/>
    <col min="10515" max="10515" width="10.140625" style="72" customWidth="1"/>
    <col min="10516" max="10752" width="11.5703125" style="72"/>
    <col min="10753" max="10753" width="4.140625" style="72" customWidth="1"/>
    <col min="10754" max="10754" width="0.85546875" style="72" customWidth="1"/>
    <col min="10755" max="10755" width="7.5703125" style="72" customWidth="1"/>
    <col min="10756" max="10756" width="0.85546875" style="72" customWidth="1"/>
    <col min="10757" max="10757" width="8.85546875" style="72" customWidth="1"/>
    <col min="10758" max="10758" width="8.42578125" style="72" customWidth="1"/>
    <col min="10759" max="10759" width="10" style="72" customWidth="1"/>
    <col min="10760" max="10760" width="5.85546875" style="72" customWidth="1"/>
    <col min="10761" max="10762" width="11.42578125" style="72" customWidth="1"/>
    <col min="10763" max="10763" width="11" style="72" customWidth="1"/>
    <col min="10764" max="10764" width="8.7109375" style="72" bestFit="1" customWidth="1"/>
    <col min="10765" max="10765" width="0.85546875" style="72" customWidth="1"/>
    <col min="10766" max="10766" width="7.7109375" style="72" customWidth="1"/>
    <col min="10767" max="10767" width="8.7109375" style="72" customWidth="1"/>
    <col min="10768" max="10768" width="10.140625" style="72" customWidth="1"/>
    <col min="10769" max="10770" width="10.85546875" style="72" customWidth="1"/>
    <col min="10771" max="10771" width="10.140625" style="72" customWidth="1"/>
    <col min="10772" max="11008" width="11.5703125" style="72"/>
    <col min="11009" max="11009" width="4.140625" style="72" customWidth="1"/>
    <col min="11010" max="11010" width="0.85546875" style="72" customWidth="1"/>
    <col min="11011" max="11011" width="7.5703125" style="72" customWidth="1"/>
    <col min="11012" max="11012" width="0.85546875" style="72" customWidth="1"/>
    <col min="11013" max="11013" width="8.85546875" style="72" customWidth="1"/>
    <col min="11014" max="11014" width="8.42578125" style="72" customWidth="1"/>
    <col min="11015" max="11015" width="10" style="72" customWidth="1"/>
    <col min="11016" max="11016" width="5.85546875" style="72" customWidth="1"/>
    <col min="11017" max="11018" width="11.42578125" style="72" customWidth="1"/>
    <col min="11019" max="11019" width="11" style="72" customWidth="1"/>
    <col min="11020" max="11020" width="8.7109375" style="72" bestFit="1" customWidth="1"/>
    <col min="11021" max="11021" width="0.85546875" style="72" customWidth="1"/>
    <col min="11022" max="11022" width="7.7109375" style="72" customWidth="1"/>
    <col min="11023" max="11023" width="8.7109375" style="72" customWidth="1"/>
    <col min="11024" max="11024" width="10.140625" style="72" customWidth="1"/>
    <col min="11025" max="11026" width="10.85546875" style="72" customWidth="1"/>
    <col min="11027" max="11027" width="10.140625" style="72" customWidth="1"/>
    <col min="11028" max="11264" width="11.5703125" style="72"/>
    <col min="11265" max="11265" width="4.140625" style="72" customWidth="1"/>
    <col min="11266" max="11266" width="0.85546875" style="72" customWidth="1"/>
    <col min="11267" max="11267" width="7.5703125" style="72" customWidth="1"/>
    <col min="11268" max="11268" width="0.85546875" style="72" customWidth="1"/>
    <col min="11269" max="11269" width="8.85546875" style="72" customWidth="1"/>
    <col min="11270" max="11270" width="8.42578125" style="72" customWidth="1"/>
    <col min="11271" max="11271" width="10" style="72" customWidth="1"/>
    <col min="11272" max="11272" width="5.85546875" style="72" customWidth="1"/>
    <col min="11273" max="11274" width="11.42578125" style="72" customWidth="1"/>
    <col min="11275" max="11275" width="11" style="72" customWidth="1"/>
    <col min="11276" max="11276" width="8.7109375" style="72" bestFit="1" customWidth="1"/>
    <col min="11277" max="11277" width="0.85546875" style="72" customWidth="1"/>
    <col min="11278" max="11278" width="7.7109375" style="72" customWidth="1"/>
    <col min="11279" max="11279" width="8.7109375" style="72" customWidth="1"/>
    <col min="11280" max="11280" width="10.140625" style="72" customWidth="1"/>
    <col min="11281" max="11282" width="10.85546875" style="72" customWidth="1"/>
    <col min="11283" max="11283" width="10.140625" style="72" customWidth="1"/>
    <col min="11284" max="11520" width="11.5703125" style="72"/>
    <col min="11521" max="11521" width="4.140625" style="72" customWidth="1"/>
    <col min="11522" max="11522" width="0.85546875" style="72" customWidth="1"/>
    <col min="11523" max="11523" width="7.5703125" style="72" customWidth="1"/>
    <col min="11524" max="11524" width="0.85546875" style="72" customWidth="1"/>
    <col min="11525" max="11525" width="8.85546875" style="72" customWidth="1"/>
    <col min="11526" max="11526" width="8.42578125" style="72" customWidth="1"/>
    <col min="11527" max="11527" width="10" style="72" customWidth="1"/>
    <col min="11528" max="11528" width="5.85546875" style="72" customWidth="1"/>
    <col min="11529" max="11530" width="11.42578125" style="72" customWidth="1"/>
    <col min="11531" max="11531" width="11" style="72" customWidth="1"/>
    <col min="11532" max="11532" width="8.7109375" style="72" bestFit="1" customWidth="1"/>
    <col min="11533" max="11533" width="0.85546875" style="72" customWidth="1"/>
    <col min="11534" max="11534" width="7.7109375" style="72" customWidth="1"/>
    <col min="11535" max="11535" width="8.7109375" style="72" customWidth="1"/>
    <col min="11536" max="11536" width="10.140625" style="72" customWidth="1"/>
    <col min="11537" max="11538" width="10.85546875" style="72" customWidth="1"/>
    <col min="11539" max="11539" width="10.140625" style="72" customWidth="1"/>
    <col min="11540" max="11776" width="11.5703125" style="72"/>
    <col min="11777" max="11777" width="4.140625" style="72" customWidth="1"/>
    <col min="11778" max="11778" width="0.85546875" style="72" customWidth="1"/>
    <col min="11779" max="11779" width="7.5703125" style="72" customWidth="1"/>
    <col min="11780" max="11780" width="0.85546875" style="72" customWidth="1"/>
    <col min="11781" max="11781" width="8.85546875" style="72" customWidth="1"/>
    <col min="11782" max="11782" width="8.42578125" style="72" customWidth="1"/>
    <col min="11783" max="11783" width="10" style="72" customWidth="1"/>
    <col min="11784" max="11784" width="5.85546875" style="72" customWidth="1"/>
    <col min="11785" max="11786" width="11.42578125" style="72" customWidth="1"/>
    <col min="11787" max="11787" width="11" style="72" customWidth="1"/>
    <col min="11788" max="11788" width="8.7109375" style="72" bestFit="1" customWidth="1"/>
    <col min="11789" max="11789" width="0.85546875" style="72" customWidth="1"/>
    <col min="11790" max="11790" width="7.7109375" style="72" customWidth="1"/>
    <col min="11791" max="11791" width="8.7109375" style="72" customWidth="1"/>
    <col min="11792" max="11792" width="10.140625" style="72" customWidth="1"/>
    <col min="11793" max="11794" width="10.85546875" style="72" customWidth="1"/>
    <col min="11795" max="11795" width="10.140625" style="72" customWidth="1"/>
    <col min="11796" max="12032" width="11.5703125" style="72"/>
    <col min="12033" max="12033" width="4.140625" style="72" customWidth="1"/>
    <col min="12034" max="12034" width="0.85546875" style="72" customWidth="1"/>
    <col min="12035" max="12035" width="7.5703125" style="72" customWidth="1"/>
    <col min="12036" max="12036" width="0.85546875" style="72" customWidth="1"/>
    <col min="12037" max="12037" width="8.85546875" style="72" customWidth="1"/>
    <col min="12038" max="12038" width="8.42578125" style="72" customWidth="1"/>
    <col min="12039" max="12039" width="10" style="72" customWidth="1"/>
    <col min="12040" max="12040" width="5.85546875" style="72" customWidth="1"/>
    <col min="12041" max="12042" width="11.42578125" style="72" customWidth="1"/>
    <col min="12043" max="12043" width="11" style="72" customWidth="1"/>
    <col min="12044" max="12044" width="8.7109375" style="72" bestFit="1" customWidth="1"/>
    <col min="12045" max="12045" width="0.85546875" style="72" customWidth="1"/>
    <col min="12046" max="12046" width="7.7109375" style="72" customWidth="1"/>
    <col min="12047" max="12047" width="8.7109375" style="72" customWidth="1"/>
    <col min="12048" max="12048" width="10.140625" style="72" customWidth="1"/>
    <col min="12049" max="12050" width="10.85546875" style="72" customWidth="1"/>
    <col min="12051" max="12051" width="10.140625" style="72" customWidth="1"/>
    <col min="12052" max="12288" width="11.5703125" style="72"/>
    <col min="12289" max="12289" width="4.140625" style="72" customWidth="1"/>
    <col min="12290" max="12290" width="0.85546875" style="72" customWidth="1"/>
    <col min="12291" max="12291" width="7.5703125" style="72" customWidth="1"/>
    <col min="12292" max="12292" width="0.85546875" style="72" customWidth="1"/>
    <col min="12293" max="12293" width="8.85546875" style="72" customWidth="1"/>
    <col min="12294" max="12294" width="8.42578125" style="72" customWidth="1"/>
    <col min="12295" max="12295" width="10" style="72" customWidth="1"/>
    <col min="12296" max="12296" width="5.85546875" style="72" customWidth="1"/>
    <col min="12297" max="12298" width="11.42578125" style="72" customWidth="1"/>
    <col min="12299" max="12299" width="11" style="72" customWidth="1"/>
    <col min="12300" max="12300" width="8.7109375" style="72" bestFit="1" customWidth="1"/>
    <col min="12301" max="12301" width="0.85546875" style="72" customWidth="1"/>
    <col min="12302" max="12302" width="7.7109375" style="72" customWidth="1"/>
    <col min="12303" max="12303" width="8.7109375" style="72" customWidth="1"/>
    <col min="12304" max="12304" width="10.140625" style="72" customWidth="1"/>
    <col min="12305" max="12306" width="10.85546875" style="72" customWidth="1"/>
    <col min="12307" max="12307" width="10.140625" style="72" customWidth="1"/>
    <col min="12308" max="12544" width="11.5703125" style="72"/>
    <col min="12545" max="12545" width="4.140625" style="72" customWidth="1"/>
    <col min="12546" max="12546" width="0.85546875" style="72" customWidth="1"/>
    <col min="12547" max="12547" width="7.5703125" style="72" customWidth="1"/>
    <col min="12548" max="12548" width="0.85546875" style="72" customWidth="1"/>
    <col min="12549" max="12549" width="8.85546875" style="72" customWidth="1"/>
    <col min="12550" max="12550" width="8.42578125" style="72" customWidth="1"/>
    <col min="12551" max="12551" width="10" style="72" customWidth="1"/>
    <col min="12552" max="12552" width="5.85546875" style="72" customWidth="1"/>
    <col min="12553" max="12554" width="11.42578125" style="72" customWidth="1"/>
    <col min="12555" max="12555" width="11" style="72" customWidth="1"/>
    <col min="12556" max="12556" width="8.7109375" style="72" bestFit="1" customWidth="1"/>
    <col min="12557" max="12557" width="0.85546875" style="72" customWidth="1"/>
    <col min="12558" max="12558" width="7.7109375" style="72" customWidth="1"/>
    <col min="12559" max="12559" width="8.7109375" style="72" customWidth="1"/>
    <col min="12560" max="12560" width="10.140625" style="72" customWidth="1"/>
    <col min="12561" max="12562" width="10.85546875" style="72" customWidth="1"/>
    <col min="12563" max="12563" width="10.140625" style="72" customWidth="1"/>
    <col min="12564" max="12800" width="11.5703125" style="72"/>
    <col min="12801" max="12801" width="4.140625" style="72" customWidth="1"/>
    <col min="12802" max="12802" width="0.85546875" style="72" customWidth="1"/>
    <col min="12803" max="12803" width="7.5703125" style="72" customWidth="1"/>
    <col min="12804" max="12804" width="0.85546875" style="72" customWidth="1"/>
    <col min="12805" max="12805" width="8.85546875" style="72" customWidth="1"/>
    <col min="12806" max="12806" width="8.42578125" style="72" customWidth="1"/>
    <col min="12807" max="12807" width="10" style="72" customWidth="1"/>
    <col min="12808" max="12808" width="5.85546875" style="72" customWidth="1"/>
    <col min="12809" max="12810" width="11.42578125" style="72" customWidth="1"/>
    <col min="12811" max="12811" width="11" style="72" customWidth="1"/>
    <col min="12812" max="12812" width="8.7109375" style="72" bestFit="1" customWidth="1"/>
    <col min="12813" max="12813" width="0.85546875" style="72" customWidth="1"/>
    <col min="12814" max="12814" width="7.7109375" style="72" customWidth="1"/>
    <col min="12815" max="12815" width="8.7109375" style="72" customWidth="1"/>
    <col min="12816" max="12816" width="10.140625" style="72" customWidth="1"/>
    <col min="12817" max="12818" width="10.85546875" style="72" customWidth="1"/>
    <col min="12819" max="12819" width="10.140625" style="72" customWidth="1"/>
    <col min="12820" max="13056" width="11.5703125" style="72"/>
    <col min="13057" max="13057" width="4.140625" style="72" customWidth="1"/>
    <col min="13058" max="13058" width="0.85546875" style="72" customWidth="1"/>
    <col min="13059" max="13059" width="7.5703125" style="72" customWidth="1"/>
    <col min="13060" max="13060" width="0.85546875" style="72" customWidth="1"/>
    <col min="13061" max="13061" width="8.85546875" style="72" customWidth="1"/>
    <col min="13062" max="13062" width="8.42578125" style="72" customWidth="1"/>
    <col min="13063" max="13063" width="10" style="72" customWidth="1"/>
    <col min="13064" max="13064" width="5.85546875" style="72" customWidth="1"/>
    <col min="13065" max="13066" width="11.42578125" style="72" customWidth="1"/>
    <col min="13067" max="13067" width="11" style="72" customWidth="1"/>
    <col min="13068" max="13068" width="8.7109375" style="72" bestFit="1" customWidth="1"/>
    <col min="13069" max="13069" width="0.85546875" style="72" customWidth="1"/>
    <col min="13070" max="13070" width="7.7109375" style="72" customWidth="1"/>
    <col min="13071" max="13071" width="8.7109375" style="72" customWidth="1"/>
    <col min="13072" max="13072" width="10.140625" style="72" customWidth="1"/>
    <col min="13073" max="13074" width="10.85546875" style="72" customWidth="1"/>
    <col min="13075" max="13075" width="10.140625" style="72" customWidth="1"/>
    <col min="13076" max="13312" width="11.5703125" style="72"/>
    <col min="13313" max="13313" width="4.140625" style="72" customWidth="1"/>
    <col min="13314" max="13314" width="0.85546875" style="72" customWidth="1"/>
    <col min="13315" max="13315" width="7.5703125" style="72" customWidth="1"/>
    <col min="13316" max="13316" width="0.85546875" style="72" customWidth="1"/>
    <col min="13317" max="13317" width="8.85546875" style="72" customWidth="1"/>
    <col min="13318" max="13318" width="8.42578125" style="72" customWidth="1"/>
    <col min="13319" max="13319" width="10" style="72" customWidth="1"/>
    <col min="13320" max="13320" width="5.85546875" style="72" customWidth="1"/>
    <col min="13321" max="13322" width="11.42578125" style="72" customWidth="1"/>
    <col min="13323" max="13323" width="11" style="72" customWidth="1"/>
    <col min="13324" max="13324" width="8.7109375" style="72" bestFit="1" customWidth="1"/>
    <col min="13325" max="13325" width="0.85546875" style="72" customWidth="1"/>
    <col min="13326" max="13326" width="7.7109375" style="72" customWidth="1"/>
    <col min="13327" max="13327" width="8.7109375" style="72" customWidth="1"/>
    <col min="13328" max="13328" width="10.140625" style="72" customWidth="1"/>
    <col min="13329" max="13330" width="10.85546875" style="72" customWidth="1"/>
    <col min="13331" max="13331" width="10.140625" style="72" customWidth="1"/>
    <col min="13332" max="13568" width="11.5703125" style="72"/>
    <col min="13569" max="13569" width="4.140625" style="72" customWidth="1"/>
    <col min="13570" max="13570" width="0.85546875" style="72" customWidth="1"/>
    <col min="13571" max="13571" width="7.5703125" style="72" customWidth="1"/>
    <col min="13572" max="13572" width="0.85546875" style="72" customWidth="1"/>
    <col min="13573" max="13573" width="8.85546875" style="72" customWidth="1"/>
    <col min="13574" max="13574" width="8.42578125" style="72" customWidth="1"/>
    <col min="13575" max="13575" width="10" style="72" customWidth="1"/>
    <col min="13576" max="13576" width="5.85546875" style="72" customWidth="1"/>
    <col min="13577" max="13578" width="11.42578125" style="72" customWidth="1"/>
    <col min="13579" max="13579" width="11" style="72" customWidth="1"/>
    <col min="13580" max="13580" width="8.7109375" style="72" bestFit="1" customWidth="1"/>
    <col min="13581" max="13581" width="0.85546875" style="72" customWidth="1"/>
    <col min="13582" max="13582" width="7.7109375" style="72" customWidth="1"/>
    <col min="13583" max="13583" width="8.7109375" style="72" customWidth="1"/>
    <col min="13584" max="13584" width="10.140625" style="72" customWidth="1"/>
    <col min="13585" max="13586" width="10.85546875" style="72" customWidth="1"/>
    <col min="13587" max="13587" width="10.140625" style="72" customWidth="1"/>
    <col min="13588" max="13824" width="11.5703125" style="72"/>
    <col min="13825" max="13825" width="4.140625" style="72" customWidth="1"/>
    <col min="13826" max="13826" width="0.85546875" style="72" customWidth="1"/>
    <col min="13827" max="13827" width="7.5703125" style="72" customWidth="1"/>
    <col min="13828" max="13828" width="0.85546875" style="72" customWidth="1"/>
    <col min="13829" max="13829" width="8.85546875" style="72" customWidth="1"/>
    <col min="13830" max="13830" width="8.42578125" style="72" customWidth="1"/>
    <col min="13831" max="13831" width="10" style="72" customWidth="1"/>
    <col min="13832" max="13832" width="5.85546875" style="72" customWidth="1"/>
    <col min="13833" max="13834" width="11.42578125" style="72" customWidth="1"/>
    <col min="13835" max="13835" width="11" style="72" customWidth="1"/>
    <col min="13836" max="13836" width="8.7109375" style="72" bestFit="1" customWidth="1"/>
    <col min="13837" max="13837" width="0.85546875" style="72" customWidth="1"/>
    <col min="13838" max="13838" width="7.7109375" style="72" customWidth="1"/>
    <col min="13839" max="13839" width="8.7109375" style="72" customWidth="1"/>
    <col min="13840" max="13840" width="10.140625" style="72" customWidth="1"/>
    <col min="13841" max="13842" width="10.85546875" style="72" customWidth="1"/>
    <col min="13843" max="13843" width="10.140625" style="72" customWidth="1"/>
    <col min="13844" max="14080" width="11.5703125" style="72"/>
    <col min="14081" max="14081" width="4.140625" style="72" customWidth="1"/>
    <col min="14082" max="14082" width="0.85546875" style="72" customWidth="1"/>
    <col min="14083" max="14083" width="7.5703125" style="72" customWidth="1"/>
    <col min="14084" max="14084" width="0.85546875" style="72" customWidth="1"/>
    <col min="14085" max="14085" width="8.85546875" style="72" customWidth="1"/>
    <col min="14086" max="14086" width="8.42578125" style="72" customWidth="1"/>
    <col min="14087" max="14087" width="10" style="72" customWidth="1"/>
    <col min="14088" max="14088" width="5.85546875" style="72" customWidth="1"/>
    <col min="14089" max="14090" width="11.42578125" style="72" customWidth="1"/>
    <col min="14091" max="14091" width="11" style="72" customWidth="1"/>
    <col min="14092" max="14092" width="8.7109375" style="72" bestFit="1" customWidth="1"/>
    <col min="14093" max="14093" width="0.85546875" style="72" customWidth="1"/>
    <col min="14094" max="14094" width="7.7109375" style="72" customWidth="1"/>
    <col min="14095" max="14095" width="8.7109375" style="72" customWidth="1"/>
    <col min="14096" max="14096" width="10.140625" style="72" customWidth="1"/>
    <col min="14097" max="14098" width="10.85546875" style="72" customWidth="1"/>
    <col min="14099" max="14099" width="10.140625" style="72" customWidth="1"/>
    <col min="14100" max="14336" width="11.5703125" style="72"/>
    <col min="14337" max="14337" width="4.140625" style="72" customWidth="1"/>
    <col min="14338" max="14338" width="0.85546875" style="72" customWidth="1"/>
    <col min="14339" max="14339" width="7.5703125" style="72" customWidth="1"/>
    <col min="14340" max="14340" width="0.85546875" style="72" customWidth="1"/>
    <col min="14341" max="14341" width="8.85546875" style="72" customWidth="1"/>
    <col min="14342" max="14342" width="8.42578125" style="72" customWidth="1"/>
    <col min="14343" max="14343" width="10" style="72" customWidth="1"/>
    <col min="14344" max="14344" width="5.85546875" style="72" customWidth="1"/>
    <col min="14345" max="14346" width="11.42578125" style="72" customWidth="1"/>
    <col min="14347" max="14347" width="11" style="72" customWidth="1"/>
    <col min="14348" max="14348" width="8.7109375" style="72" bestFit="1" customWidth="1"/>
    <col min="14349" max="14349" width="0.85546875" style="72" customWidth="1"/>
    <col min="14350" max="14350" width="7.7109375" style="72" customWidth="1"/>
    <col min="14351" max="14351" width="8.7109375" style="72" customWidth="1"/>
    <col min="14352" max="14352" width="10.140625" style="72" customWidth="1"/>
    <col min="14353" max="14354" width="10.85546875" style="72" customWidth="1"/>
    <col min="14355" max="14355" width="10.140625" style="72" customWidth="1"/>
    <col min="14356" max="14592" width="11.5703125" style="72"/>
    <col min="14593" max="14593" width="4.140625" style="72" customWidth="1"/>
    <col min="14594" max="14594" width="0.85546875" style="72" customWidth="1"/>
    <col min="14595" max="14595" width="7.5703125" style="72" customWidth="1"/>
    <col min="14596" max="14596" width="0.85546875" style="72" customWidth="1"/>
    <col min="14597" max="14597" width="8.85546875" style="72" customWidth="1"/>
    <col min="14598" max="14598" width="8.42578125" style="72" customWidth="1"/>
    <col min="14599" max="14599" width="10" style="72" customWidth="1"/>
    <col min="14600" max="14600" width="5.85546875" style="72" customWidth="1"/>
    <col min="14601" max="14602" width="11.42578125" style="72" customWidth="1"/>
    <col min="14603" max="14603" width="11" style="72" customWidth="1"/>
    <col min="14604" max="14604" width="8.7109375" style="72" bestFit="1" customWidth="1"/>
    <col min="14605" max="14605" width="0.85546875" style="72" customWidth="1"/>
    <col min="14606" max="14606" width="7.7109375" style="72" customWidth="1"/>
    <col min="14607" max="14607" width="8.7109375" style="72" customWidth="1"/>
    <col min="14608" max="14608" width="10.140625" style="72" customWidth="1"/>
    <col min="14609" max="14610" width="10.85546875" style="72" customWidth="1"/>
    <col min="14611" max="14611" width="10.140625" style="72" customWidth="1"/>
    <col min="14612" max="14848" width="11.5703125" style="72"/>
    <col min="14849" max="14849" width="4.140625" style="72" customWidth="1"/>
    <col min="14850" max="14850" width="0.85546875" style="72" customWidth="1"/>
    <col min="14851" max="14851" width="7.5703125" style="72" customWidth="1"/>
    <col min="14852" max="14852" width="0.85546875" style="72" customWidth="1"/>
    <col min="14853" max="14853" width="8.85546875" style="72" customWidth="1"/>
    <col min="14854" max="14854" width="8.42578125" style="72" customWidth="1"/>
    <col min="14855" max="14855" width="10" style="72" customWidth="1"/>
    <col min="14856" max="14856" width="5.85546875" style="72" customWidth="1"/>
    <col min="14857" max="14858" width="11.42578125" style="72" customWidth="1"/>
    <col min="14859" max="14859" width="11" style="72" customWidth="1"/>
    <col min="14860" max="14860" width="8.7109375" style="72" bestFit="1" customWidth="1"/>
    <col min="14861" max="14861" width="0.85546875" style="72" customWidth="1"/>
    <col min="14862" max="14862" width="7.7109375" style="72" customWidth="1"/>
    <col min="14863" max="14863" width="8.7109375" style="72" customWidth="1"/>
    <col min="14864" max="14864" width="10.140625" style="72" customWidth="1"/>
    <col min="14865" max="14866" width="10.85546875" style="72" customWidth="1"/>
    <col min="14867" max="14867" width="10.140625" style="72" customWidth="1"/>
    <col min="14868" max="15104" width="11.5703125" style="72"/>
    <col min="15105" max="15105" width="4.140625" style="72" customWidth="1"/>
    <col min="15106" max="15106" width="0.85546875" style="72" customWidth="1"/>
    <col min="15107" max="15107" width="7.5703125" style="72" customWidth="1"/>
    <col min="15108" max="15108" width="0.85546875" style="72" customWidth="1"/>
    <col min="15109" max="15109" width="8.85546875" style="72" customWidth="1"/>
    <col min="15110" max="15110" width="8.42578125" style="72" customWidth="1"/>
    <col min="15111" max="15111" width="10" style="72" customWidth="1"/>
    <col min="15112" max="15112" width="5.85546875" style="72" customWidth="1"/>
    <col min="15113" max="15114" width="11.42578125" style="72" customWidth="1"/>
    <col min="15115" max="15115" width="11" style="72" customWidth="1"/>
    <col min="15116" max="15116" width="8.7109375" style="72" bestFit="1" customWidth="1"/>
    <col min="15117" max="15117" width="0.85546875" style="72" customWidth="1"/>
    <col min="15118" max="15118" width="7.7109375" style="72" customWidth="1"/>
    <col min="15119" max="15119" width="8.7109375" style="72" customWidth="1"/>
    <col min="15120" max="15120" width="10.140625" style="72" customWidth="1"/>
    <col min="15121" max="15122" width="10.85546875" style="72" customWidth="1"/>
    <col min="15123" max="15123" width="10.140625" style="72" customWidth="1"/>
    <col min="15124" max="15360" width="11.5703125" style="72"/>
    <col min="15361" max="15361" width="4.140625" style="72" customWidth="1"/>
    <col min="15362" max="15362" width="0.85546875" style="72" customWidth="1"/>
    <col min="15363" max="15363" width="7.5703125" style="72" customWidth="1"/>
    <col min="15364" max="15364" width="0.85546875" style="72" customWidth="1"/>
    <col min="15365" max="15365" width="8.85546875" style="72" customWidth="1"/>
    <col min="15366" max="15366" width="8.42578125" style="72" customWidth="1"/>
    <col min="15367" max="15367" width="10" style="72" customWidth="1"/>
    <col min="15368" max="15368" width="5.85546875" style="72" customWidth="1"/>
    <col min="15369" max="15370" width="11.42578125" style="72" customWidth="1"/>
    <col min="15371" max="15371" width="11" style="72" customWidth="1"/>
    <col min="15372" max="15372" width="8.7109375" style="72" bestFit="1" customWidth="1"/>
    <col min="15373" max="15373" width="0.85546875" style="72" customWidth="1"/>
    <col min="15374" max="15374" width="7.7109375" style="72" customWidth="1"/>
    <col min="15375" max="15375" width="8.7109375" style="72" customWidth="1"/>
    <col min="15376" max="15376" width="10.140625" style="72" customWidth="1"/>
    <col min="15377" max="15378" width="10.85546875" style="72" customWidth="1"/>
    <col min="15379" max="15379" width="10.140625" style="72" customWidth="1"/>
    <col min="15380" max="15616" width="11.5703125" style="72"/>
    <col min="15617" max="15617" width="4.140625" style="72" customWidth="1"/>
    <col min="15618" max="15618" width="0.85546875" style="72" customWidth="1"/>
    <col min="15619" max="15619" width="7.5703125" style="72" customWidth="1"/>
    <col min="15620" max="15620" width="0.85546875" style="72" customWidth="1"/>
    <col min="15621" max="15621" width="8.85546875" style="72" customWidth="1"/>
    <col min="15622" max="15622" width="8.42578125" style="72" customWidth="1"/>
    <col min="15623" max="15623" width="10" style="72" customWidth="1"/>
    <col min="15624" max="15624" width="5.85546875" style="72" customWidth="1"/>
    <col min="15625" max="15626" width="11.42578125" style="72" customWidth="1"/>
    <col min="15627" max="15627" width="11" style="72" customWidth="1"/>
    <col min="15628" max="15628" width="8.7109375" style="72" bestFit="1" customWidth="1"/>
    <col min="15629" max="15629" width="0.85546875" style="72" customWidth="1"/>
    <col min="15630" max="15630" width="7.7109375" style="72" customWidth="1"/>
    <col min="15631" max="15631" width="8.7109375" style="72" customWidth="1"/>
    <col min="15632" max="15632" width="10.140625" style="72" customWidth="1"/>
    <col min="15633" max="15634" width="10.85546875" style="72" customWidth="1"/>
    <col min="15635" max="15635" width="10.140625" style="72" customWidth="1"/>
    <col min="15636" max="15872" width="11.5703125" style="72"/>
    <col min="15873" max="15873" width="4.140625" style="72" customWidth="1"/>
    <col min="15874" max="15874" width="0.85546875" style="72" customWidth="1"/>
    <col min="15875" max="15875" width="7.5703125" style="72" customWidth="1"/>
    <col min="15876" max="15876" width="0.85546875" style="72" customWidth="1"/>
    <col min="15877" max="15877" width="8.85546875" style="72" customWidth="1"/>
    <col min="15878" max="15878" width="8.42578125" style="72" customWidth="1"/>
    <col min="15879" max="15879" width="10" style="72" customWidth="1"/>
    <col min="15880" max="15880" width="5.85546875" style="72" customWidth="1"/>
    <col min="15881" max="15882" width="11.42578125" style="72" customWidth="1"/>
    <col min="15883" max="15883" width="11" style="72" customWidth="1"/>
    <col min="15884" max="15884" width="8.7109375" style="72" bestFit="1" customWidth="1"/>
    <col min="15885" max="15885" width="0.85546875" style="72" customWidth="1"/>
    <col min="15886" max="15886" width="7.7109375" style="72" customWidth="1"/>
    <col min="15887" max="15887" width="8.7109375" style="72" customWidth="1"/>
    <col min="15888" max="15888" width="10.140625" style="72" customWidth="1"/>
    <col min="15889" max="15890" width="10.85546875" style="72" customWidth="1"/>
    <col min="15891" max="15891" width="10.140625" style="72" customWidth="1"/>
    <col min="15892" max="16128" width="11.5703125" style="72"/>
    <col min="16129" max="16129" width="4.140625" style="72" customWidth="1"/>
    <col min="16130" max="16130" width="0.85546875" style="72" customWidth="1"/>
    <col min="16131" max="16131" width="7.5703125" style="72" customWidth="1"/>
    <col min="16132" max="16132" width="0.85546875" style="72" customWidth="1"/>
    <col min="16133" max="16133" width="8.85546875" style="72" customWidth="1"/>
    <col min="16134" max="16134" width="8.42578125" style="72" customWidth="1"/>
    <col min="16135" max="16135" width="10" style="72" customWidth="1"/>
    <col min="16136" max="16136" width="5.85546875" style="72" customWidth="1"/>
    <col min="16137" max="16138" width="11.42578125" style="72" customWidth="1"/>
    <col min="16139" max="16139" width="11" style="72" customWidth="1"/>
    <col min="16140" max="16140" width="8.7109375" style="72" bestFit="1" customWidth="1"/>
    <col min="16141" max="16141" width="0.85546875" style="72" customWidth="1"/>
    <col min="16142" max="16142" width="7.7109375" style="72" customWidth="1"/>
    <col min="16143" max="16143" width="8.7109375" style="72" customWidth="1"/>
    <col min="16144" max="16144" width="10.140625" style="72" customWidth="1"/>
    <col min="16145" max="16146" width="10.85546875" style="72" customWidth="1"/>
    <col min="16147" max="16147" width="10.140625" style="72" customWidth="1"/>
    <col min="16148" max="16384" width="11.5703125" style="72"/>
  </cols>
  <sheetData>
    <row r="1" spans="1:35" s="67" customFormat="1" ht="16.5" customHeight="1" x14ac:dyDescent="0.2">
      <c r="A1" s="64" t="s">
        <v>793</v>
      </c>
      <c r="D1" s="66"/>
      <c r="E1" s="66"/>
      <c r="F1" s="66"/>
      <c r="G1" s="66"/>
      <c r="H1" s="224"/>
      <c r="I1" s="219"/>
      <c r="J1" s="224"/>
      <c r="L1" s="224"/>
      <c r="M1" s="224"/>
      <c r="N1" s="225"/>
      <c r="O1" s="198">
        <f>O10/O9</f>
        <v>8.026869539988218E-3</v>
      </c>
      <c r="P1" s="66"/>
      <c r="R1" s="288">
        <v>42705</v>
      </c>
      <c r="S1" s="288"/>
    </row>
    <row r="2" spans="1:35" ht="9" customHeight="1" x14ac:dyDescent="0.2">
      <c r="D2" s="69"/>
      <c r="E2" s="70"/>
      <c r="F2" s="70"/>
      <c r="G2" s="70"/>
      <c r="H2" s="70"/>
      <c r="I2" s="70"/>
      <c r="J2" s="224"/>
      <c r="K2" s="70"/>
      <c r="M2" s="70"/>
      <c r="N2" s="68"/>
      <c r="P2" s="226"/>
      <c r="Q2" s="70"/>
    </row>
    <row r="3" spans="1:35" ht="15" customHeight="1" x14ac:dyDescent="0.2">
      <c r="A3" s="227">
        <v>13</v>
      </c>
      <c r="B3" s="167"/>
      <c r="C3" s="289" t="s">
        <v>803</v>
      </c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1"/>
      <c r="O3" s="11">
        <f>O11/O9</f>
        <v>0.98546573009416294</v>
      </c>
      <c r="P3" s="168"/>
    </row>
    <row r="4" spans="1:35" ht="9" customHeight="1" x14ac:dyDescent="0.2">
      <c r="D4" s="78"/>
      <c r="E4" s="70"/>
      <c r="F4" s="70">
        <f>SUM(F10:F12)/F9</f>
        <v>0.7286023540393306</v>
      </c>
      <c r="G4" s="78"/>
      <c r="H4" s="78"/>
      <c r="I4" s="263"/>
      <c r="J4" s="78"/>
      <c r="K4" s="70"/>
      <c r="L4" s="68"/>
      <c r="M4" s="70"/>
      <c r="N4" s="68"/>
      <c r="O4" s="260">
        <f>SUM(O10:O12)/O9</f>
        <v>0.99904487779223561</v>
      </c>
      <c r="P4" s="70"/>
      <c r="Q4" s="70"/>
    </row>
    <row r="5" spans="1:35" s="170" customFormat="1" ht="18" customHeight="1" x14ac:dyDescent="0.2">
      <c r="A5" s="316" t="s">
        <v>804</v>
      </c>
      <c r="B5" s="316"/>
      <c r="C5" s="316"/>
      <c r="D5" s="169"/>
      <c r="E5" s="296" t="s">
        <v>805</v>
      </c>
      <c r="F5" s="297"/>
      <c r="G5" s="297"/>
      <c r="H5" s="297"/>
      <c r="I5" s="297"/>
      <c r="J5" s="297"/>
      <c r="K5" s="297"/>
      <c r="L5" s="298"/>
      <c r="M5" s="169"/>
      <c r="N5" s="296" t="s">
        <v>806</v>
      </c>
      <c r="O5" s="297"/>
      <c r="P5" s="297"/>
      <c r="Q5" s="297"/>
      <c r="R5" s="297"/>
      <c r="S5" s="298"/>
    </row>
    <row r="6" spans="1:35" s="170" customFormat="1" ht="18" customHeight="1" x14ac:dyDescent="0.2">
      <c r="A6" s="316"/>
      <c r="B6" s="316"/>
      <c r="C6" s="316"/>
      <c r="D6" s="169"/>
      <c r="E6" s="317" t="s">
        <v>747</v>
      </c>
      <c r="F6" s="318"/>
      <c r="G6" s="318"/>
      <c r="H6" s="319"/>
      <c r="I6" s="320" t="s">
        <v>807</v>
      </c>
      <c r="J6" s="318"/>
      <c r="K6" s="318"/>
      <c r="L6" s="321"/>
      <c r="M6" s="169"/>
      <c r="N6" s="317" t="s">
        <v>747</v>
      </c>
      <c r="O6" s="318"/>
      <c r="P6" s="319"/>
      <c r="Q6" s="320" t="s">
        <v>807</v>
      </c>
      <c r="R6" s="318"/>
      <c r="S6" s="321"/>
    </row>
    <row r="7" spans="1:35" s="170" customFormat="1" ht="22.5" customHeight="1" x14ac:dyDescent="0.2">
      <c r="A7" s="316"/>
      <c r="B7" s="316"/>
      <c r="C7" s="316"/>
      <c r="D7" s="228"/>
      <c r="E7" s="229" t="s">
        <v>707</v>
      </c>
      <c r="F7" s="230" t="s">
        <v>748</v>
      </c>
      <c r="G7" s="230" t="s">
        <v>749</v>
      </c>
      <c r="H7" s="231" t="s">
        <v>697</v>
      </c>
      <c r="I7" s="232" t="s">
        <v>707</v>
      </c>
      <c r="J7" s="230" t="s">
        <v>748</v>
      </c>
      <c r="K7" s="230" t="s">
        <v>749</v>
      </c>
      <c r="L7" s="233" t="s">
        <v>697</v>
      </c>
      <c r="M7" s="234"/>
      <c r="N7" s="229" t="s">
        <v>707</v>
      </c>
      <c r="O7" s="230" t="s">
        <v>748</v>
      </c>
      <c r="P7" s="235" t="s">
        <v>749</v>
      </c>
      <c r="Q7" s="232" t="s">
        <v>707</v>
      </c>
      <c r="R7" s="230" t="s">
        <v>748</v>
      </c>
      <c r="S7" s="236" t="s">
        <v>749</v>
      </c>
    </row>
    <row r="8" spans="1:35" s="180" customFormat="1" ht="6" customHeight="1" x14ac:dyDescent="0.2">
      <c r="A8" s="66"/>
      <c r="B8" s="170"/>
      <c r="C8" s="170"/>
      <c r="D8" s="174"/>
      <c r="E8" s="170"/>
      <c r="F8" s="237"/>
      <c r="G8" s="170"/>
      <c r="H8" s="170"/>
      <c r="I8" s="170"/>
      <c r="J8" s="170"/>
      <c r="K8" s="170"/>
      <c r="L8" s="170"/>
      <c r="M8" s="237"/>
      <c r="N8" s="170"/>
      <c r="O8" s="170"/>
      <c r="P8" s="170"/>
    </row>
    <row r="9" spans="1:35" s="170" customFormat="1" ht="17.850000000000001" customHeight="1" x14ac:dyDescent="0.2">
      <c r="A9" s="171" t="s">
        <v>713</v>
      </c>
      <c r="B9" s="172"/>
      <c r="C9" s="173"/>
      <c r="E9" s="175">
        <v>24269925</v>
      </c>
      <c r="F9" s="176">
        <v>19763646</v>
      </c>
      <c r="G9" s="176">
        <v>4485246</v>
      </c>
      <c r="H9" s="176">
        <v>21033</v>
      </c>
      <c r="I9" s="176">
        <v>33308181992.441399</v>
      </c>
      <c r="J9" s="176">
        <v>29328692215.351395</v>
      </c>
      <c r="K9" s="176">
        <v>3941310515.7700009</v>
      </c>
      <c r="L9" s="177">
        <v>38179261.320004314</v>
      </c>
      <c r="M9" s="178"/>
      <c r="N9" s="175">
        <v>9485992</v>
      </c>
      <c r="O9" s="176">
        <v>9419737</v>
      </c>
      <c r="P9" s="176">
        <v>66255</v>
      </c>
      <c r="Q9" s="176">
        <v>8340410467.0000029</v>
      </c>
      <c r="R9" s="176">
        <v>8282187106.6900024</v>
      </c>
      <c r="S9" s="177">
        <v>58223360.310000002</v>
      </c>
      <c r="V9" s="323" t="s">
        <v>813</v>
      </c>
      <c r="W9" s="323"/>
      <c r="AH9" s="322" t="s">
        <v>815</v>
      </c>
      <c r="AI9" s="322"/>
    </row>
    <row r="10" spans="1:35" s="170" customFormat="1" ht="17.850000000000001" customHeight="1" x14ac:dyDescent="0.2">
      <c r="A10" s="181" t="s">
        <v>750</v>
      </c>
      <c r="B10" s="182"/>
      <c r="C10" s="183"/>
      <c r="E10" s="184">
        <v>702702</v>
      </c>
      <c r="F10" s="185">
        <v>693689</v>
      </c>
      <c r="G10" s="185">
        <v>8854</v>
      </c>
      <c r="H10" s="185">
        <v>159</v>
      </c>
      <c r="I10" s="185">
        <v>329278273.97998762</v>
      </c>
      <c r="J10" s="185">
        <v>327130344.50998712</v>
      </c>
      <c r="K10" s="185">
        <v>2081872.970000529</v>
      </c>
      <c r="L10" s="186">
        <v>66056.499999990629</v>
      </c>
      <c r="M10" s="178"/>
      <c r="N10" s="184">
        <v>75738</v>
      </c>
      <c r="O10" s="185">
        <v>75611</v>
      </c>
      <c r="P10" s="185">
        <v>127</v>
      </c>
      <c r="Q10" s="185">
        <v>30412386.020001516</v>
      </c>
      <c r="R10" s="185">
        <v>30381665.710001517</v>
      </c>
      <c r="S10" s="186">
        <v>30720.310000000471</v>
      </c>
      <c r="U10" s="179"/>
      <c r="V10" s="170" t="s">
        <v>693</v>
      </c>
      <c r="W10" s="201" t="s">
        <v>694</v>
      </c>
      <c r="X10" s="170" t="s">
        <v>707</v>
      </c>
      <c r="AG10" s="179"/>
      <c r="AH10" s="170" t="s">
        <v>747</v>
      </c>
      <c r="AI10" s="170" t="s">
        <v>775</v>
      </c>
    </row>
    <row r="11" spans="1:35" s="170" customFormat="1" ht="17.850000000000001" customHeight="1" x14ac:dyDescent="0.2">
      <c r="A11" s="187" t="s">
        <v>751</v>
      </c>
      <c r="B11" s="188"/>
      <c r="C11" s="189"/>
      <c r="E11" s="184">
        <v>13014050</v>
      </c>
      <c r="F11" s="185">
        <v>8535269</v>
      </c>
      <c r="G11" s="185">
        <v>4476377</v>
      </c>
      <c r="H11" s="185">
        <v>2404</v>
      </c>
      <c r="I11" s="185">
        <v>11452364000</v>
      </c>
      <c r="J11" s="185">
        <v>7511036720</v>
      </c>
      <c r="K11" s="185">
        <v>3939211760</v>
      </c>
      <c r="L11" s="186">
        <v>2115520</v>
      </c>
      <c r="M11" s="178"/>
      <c r="N11" s="184">
        <v>9348956</v>
      </c>
      <c r="O11" s="185">
        <v>9282828</v>
      </c>
      <c r="P11" s="185">
        <v>66128</v>
      </c>
      <c r="Q11" s="185">
        <v>8227081280</v>
      </c>
      <c r="R11" s="185">
        <v>8168888640</v>
      </c>
      <c r="S11" s="186">
        <v>58192640</v>
      </c>
      <c r="U11" s="202" t="s">
        <v>750</v>
      </c>
      <c r="V11" s="201">
        <f>E10/(SUM($E$9+$N$9))</f>
        <v>2.0817150368037697E-2</v>
      </c>
      <c r="W11" s="201">
        <f>N10/(SUM($E$9+$N$9))</f>
        <v>2.2436955275129985E-3</v>
      </c>
      <c r="X11" s="257">
        <f>V11+W11</f>
        <v>2.3060845895550696E-2</v>
      </c>
      <c r="AG11" s="202" t="s">
        <v>750</v>
      </c>
      <c r="AH11" s="258">
        <f>F10/$F$9</f>
        <v>3.5099242315916809E-2</v>
      </c>
      <c r="AI11" s="201">
        <f>J10/$J$9</f>
        <v>1.1153935610492671E-2</v>
      </c>
    </row>
    <row r="12" spans="1:35" s="170" customFormat="1" ht="17.850000000000001" customHeight="1" x14ac:dyDescent="0.2">
      <c r="A12" s="181" t="s">
        <v>752</v>
      </c>
      <c r="B12" s="182"/>
      <c r="C12" s="183"/>
      <c r="E12" s="184">
        <v>5188238</v>
      </c>
      <c r="F12" s="185">
        <v>5170881</v>
      </c>
      <c r="G12" s="185">
        <v>14</v>
      </c>
      <c r="H12" s="185">
        <v>17343</v>
      </c>
      <c r="I12" s="185">
        <v>6523372025.8902521</v>
      </c>
      <c r="J12" s="185">
        <v>6495783523.6302481</v>
      </c>
      <c r="K12" s="185">
        <v>15012.799999998839</v>
      </c>
      <c r="L12" s="186">
        <v>27573489.460004114</v>
      </c>
      <c r="M12" s="178"/>
      <c r="N12" s="184">
        <v>52301</v>
      </c>
      <c r="O12" s="185">
        <v>52301</v>
      </c>
      <c r="P12" s="185">
        <v>0</v>
      </c>
      <c r="Q12" s="185">
        <v>61342596.199999325</v>
      </c>
      <c r="R12" s="185">
        <v>61342596.199999325</v>
      </c>
      <c r="S12" s="186">
        <v>0</v>
      </c>
      <c r="U12" s="203" t="s">
        <v>751</v>
      </c>
      <c r="V12" s="201">
        <f t="shared" ref="V12:V17" si="0">E11/(SUM($E$9+$N$9))</f>
        <v>0.38553389025100399</v>
      </c>
      <c r="W12" s="201">
        <f t="shared" ref="W12:W17" si="1">N11/(SUM($E$9+$N$9))</f>
        <v>0.2769575479167104</v>
      </c>
      <c r="X12" s="257">
        <f t="shared" ref="X12:X18" si="2">V12+W12</f>
        <v>0.66249143816771439</v>
      </c>
      <c r="AG12" s="203" t="s">
        <v>751</v>
      </c>
      <c r="AH12" s="258">
        <f t="shared" ref="AH12:AH17" si="3">F11/$F$9</f>
        <v>0.43186712613654382</v>
      </c>
      <c r="AI12" s="201">
        <f t="shared" ref="AI12:AI17" si="4">J11/$J$9</f>
        <v>0.25609858990127521</v>
      </c>
    </row>
    <row r="13" spans="1:35" s="170" customFormat="1" ht="17.850000000000001" customHeight="1" x14ac:dyDescent="0.2">
      <c r="A13" s="187" t="s">
        <v>753</v>
      </c>
      <c r="B13" s="188"/>
      <c r="C13" s="189"/>
      <c r="E13" s="184">
        <v>2706303</v>
      </c>
      <c r="F13" s="185">
        <v>2706013</v>
      </c>
      <c r="G13" s="185">
        <v>1</v>
      </c>
      <c r="H13" s="185">
        <v>289</v>
      </c>
      <c r="I13" s="185">
        <v>5897256934.6311398</v>
      </c>
      <c r="J13" s="185">
        <v>5896609415.8811398</v>
      </c>
      <c r="K13" s="185">
        <v>1870</v>
      </c>
      <c r="L13" s="186">
        <v>645648.74999993434</v>
      </c>
      <c r="M13" s="178"/>
      <c r="N13" s="184">
        <v>6567</v>
      </c>
      <c r="O13" s="185">
        <v>6567</v>
      </c>
      <c r="P13" s="185">
        <v>0</v>
      </c>
      <c r="Q13" s="185">
        <v>13664482.529999372</v>
      </c>
      <c r="R13" s="185">
        <v>13664482.529999372</v>
      </c>
      <c r="S13" s="186">
        <v>0</v>
      </c>
      <c r="U13" s="202" t="s">
        <v>752</v>
      </c>
      <c r="V13" s="201">
        <f t="shared" si="0"/>
        <v>0.15369862415528512</v>
      </c>
      <c r="W13" s="201">
        <f t="shared" si="1"/>
        <v>1.5493876229165987E-3</v>
      </c>
      <c r="X13" s="257">
        <f t="shared" si="2"/>
        <v>0.15524801177820172</v>
      </c>
      <c r="AG13" s="202" t="s">
        <v>752</v>
      </c>
      <c r="AH13" s="258">
        <f t="shared" si="3"/>
        <v>0.26163598558686996</v>
      </c>
      <c r="AI13" s="201">
        <f t="shared" si="4"/>
        <v>0.22148220847809189</v>
      </c>
    </row>
    <row r="14" spans="1:35" s="170" customFormat="1" ht="17.850000000000001" customHeight="1" x14ac:dyDescent="0.2">
      <c r="A14" s="181" t="s">
        <v>754</v>
      </c>
      <c r="B14" s="182"/>
      <c r="C14" s="183"/>
      <c r="E14" s="184">
        <v>1702249</v>
      </c>
      <c r="F14" s="185">
        <v>1702015</v>
      </c>
      <c r="G14" s="185">
        <v>0</v>
      </c>
      <c r="H14" s="185">
        <v>234</v>
      </c>
      <c r="I14" s="185">
        <v>5169861734.0802937</v>
      </c>
      <c r="J14" s="185">
        <v>5169154739.3502932</v>
      </c>
      <c r="K14" s="185">
        <v>0</v>
      </c>
      <c r="L14" s="186">
        <v>706994.73000002257</v>
      </c>
      <c r="M14" s="178"/>
      <c r="N14" s="184">
        <v>1825</v>
      </c>
      <c r="O14" s="185">
        <v>1825</v>
      </c>
      <c r="P14" s="185">
        <v>0</v>
      </c>
      <c r="Q14" s="185">
        <v>5535034.6200005375</v>
      </c>
      <c r="R14" s="185">
        <v>5535034.6200005375</v>
      </c>
      <c r="S14" s="186">
        <v>0</v>
      </c>
      <c r="U14" s="203" t="s">
        <v>753</v>
      </c>
      <c r="V14" s="201">
        <f t="shared" si="0"/>
        <v>8.017269979660159E-2</v>
      </c>
      <c r="W14" s="201">
        <f t="shared" si="1"/>
        <v>1.9454367066964882E-4</v>
      </c>
      <c r="X14" s="257">
        <f t="shared" si="2"/>
        <v>8.036724346727124E-2</v>
      </c>
      <c r="AG14" s="203" t="s">
        <v>753</v>
      </c>
      <c r="AH14" s="261">
        <f t="shared" si="3"/>
        <v>0.13691871428986332</v>
      </c>
      <c r="AI14" s="261">
        <f>J13/$J$9</f>
        <v>0.20105258606773821</v>
      </c>
    </row>
    <row r="15" spans="1:35" s="170" customFormat="1" ht="17.850000000000001" customHeight="1" x14ac:dyDescent="0.2">
      <c r="A15" s="187" t="s">
        <v>755</v>
      </c>
      <c r="B15" s="188"/>
      <c r="C15" s="189"/>
      <c r="E15" s="184">
        <v>720122</v>
      </c>
      <c r="F15" s="185">
        <v>720024</v>
      </c>
      <c r="G15" s="185">
        <v>0</v>
      </c>
      <c r="H15" s="185">
        <v>98</v>
      </c>
      <c r="I15" s="185">
        <v>2787864266.7897573</v>
      </c>
      <c r="J15" s="185">
        <v>2787480105.259757</v>
      </c>
      <c r="K15" s="185">
        <v>0</v>
      </c>
      <c r="L15" s="186">
        <v>384161.53000002034</v>
      </c>
      <c r="M15" s="178"/>
      <c r="N15" s="184">
        <v>540</v>
      </c>
      <c r="O15" s="185">
        <v>540</v>
      </c>
      <c r="P15" s="185">
        <v>0</v>
      </c>
      <c r="Q15" s="185">
        <v>2062535.5300002247</v>
      </c>
      <c r="R15" s="185">
        <v>2062535.5300002247</v>
      </c>
      <c r="S15" s="186">
        <v>0</v>
      </c>
      <c r="U15" s="202" t="s">
        <v>754</v>
      </c>
      <c r="V15" s="201">
        <f t="shared" si="0"/>
        <v>5.0428166415979754E-2</v>
      </c>
      <c r="W15" s="201">
        <f t="shared" si="1"/>
        <v>5.4064595549278075E-5</v>
      </c>
      <c r="X15" s="257">
        <f t="shared" si="2"/>
        <v>5.048223101152903E-2</v>
      </c>
      <c r="AG15" s="202" t="s">
        <v>754</v>
      </c>
      <c r="AH15" s="261">
        <f t="shared" si="3"/>
        <v>8.6118472269742133E-2</v>
      </c>
      <c r="AI15" s="261">
        <f t="shared" si="4"/>
        <v>0.17624907041182777</v>
      </c>
    </row>
    <row r="16" spans="1:35" s="170" customFormat="1" ht="17.850000000000001" customHeight="1" x14ac:dyDescent="0.2">
      <c r="A16" s="181" t="s">
        <v>756</v>
      </c>
      <c r="B16" s="182"/>
      <c r="C16" s="183"/>
      <c r="E16" s="184">
        <v>226887</v>
      </c>
      <c r="F16" s="185">
        <v>226815</v>
      </c>
      <c r="G16" s="185">
        <v>0</v>
      </c>
      <c r="H16" s="185">
        <v>72</v>
      </c>
      <c r="I16" s="185">
        <v>1069910601.8099712</v>
      </c>
      <c r="J16" s="185">
        <v>1069565104.5199713</v>
      </c>
      <c r="K16" s="185">
        <v>0</v>
      </c>
      <c r="L16" s="186">
        <v>345497.28999996179</v>
      </c>
      <c r="M16" s="178"/>
      <c r="N16" s="184">
        <v>61</v>
      </c>
      <c r="O16" s="185">
        <v>61</v>
      </c>
      <c r="P16" s="185">
        <v>0</v>
      </c>
      <c r="Q16" s="185">
        <v>288241.78999996185</v>
      </c>
      <c r="R16" s="185">
        <v>288241.78999996185</v>
      </c>
      <c r="S16" s="186">
        <v>0</v>
      </c>
      <c r="U16" s="203" t="s">
        <v>755</v>
      </c>
      <c r="V16" s="201">
        <f t="shared" si="0"/>
        <v>2.1333208041719027E-2</v>
      </c>
      <c r="W16" s="201">
        <f t="shared" si="1"/>
        <v>1.5997195395402826E-5</v>
      </c>
      <c r="X16" s="257">
        <f t="shared" si="2"/>
        <v>2.1349205237114428E-2</v>
      </c>
      <c r="AG16" s="203" t="s">
        <v>755</v>
      </c>
      <c r="AH16" s="261">
        <f t="shared" si="3"/>
        <v>3.6431739366309231E-2</v>
      </c>
      <c r="AI16" s="261">
        <f t="shared" si="4"/>
        <v>9.5042768521424834E-2</v>
      </c>
    </row>
    <row r="17" spans="1:35" s="170" customFormat="1" ht="17.850000000000001" customHeight="1" x14ac:dyDescent="0.2">
      <c r="A17" s="187" t="s">
        <v>757</v>
      </c>
      <c r="B17" s="188"/>
      <c r="C17" s="189"/>
      <c r="E17" s="184">
        <v>2844</v>
      </c>
      <c r="F17" s="185">
        <v>2791</v>
      </c>
      <c r="G17" s="185">
        <v>0</v>
      </c>
      <c r="H17" s="185">
        <v>53</v>
      </c>
      <c r="I17" s="185">
        <v>16266419.229997758</v>
      </c>
      <c r="J17" s="185">
        <v>15964115.569997732</v>
      </c>
      <c r="K17" s="185">
        <v>0</v>
      </c>
      <c r="L17" s="186">
        <v>302303.66000002669</v>
      </c>
      <c r="M17" s="178"/>
      <c r="N17" s="184">
        <v>4</v>
      </c>
      <c r="O17" s="185">
        <v>4</v>
      </c>
      <c r="P17" s="185">
        <v>0</v>
      </c>
      <c r="Q17" s="185">
        <v>23910.31000000241</v>
      </c>
      <c r="R17" s="185">
        <v>23910.31000000241</v>
      </c>
      <c r="S17" s="186">
        <v>0</v>
      </c>
      <c r="U17" s="203" t="s">
        <v>756</v>
      </c>
      <c r="V17" s="201">
        <f t="shared" si="0"/>
        <v>6.7213993919940018E-3</v>
      </c>
      <c r="W17" s="201">
        <f t="shared" si="1"/>
        <v>1.8070905909621712E-6</v>
      </c>
      <c r="X17" s="257">
        <f t="shared" si="2"/>
        <v>6.723206482584964E-3</v>
      </c>
      <c r="AG17" s="203" t="s">
        <v>756</v>
      </c>
      <c r="AH17" s="261">
        <f t="shared" si="3"/>
        <v>1.1476374349145901E-2</v>
      </c>
      <c r="AI17" s="261">
        <f t="shared" si="4"/>
        <v>3.6468216743743294E-2</v>
      </c>
    </row>
    <row r="18" spans="1:35" s="170" customFormat="1" ht="17.850000000000001" customHeight="1" x14ac:dyDescent="0.2">
      <c r="A18" s="181" t="s">
        <v>758</v>
      </c>
      <c r="B18" s="182"/>
      <c r="C18" s="183"/>
      <c r="E18" s="184">
        <v>2704</v>
      </c>
      <c r="F18" s="185">
        <v>2666</v>
      </c>
      <c r="G18" s="185">
        <v>0</v>
      </c>
      <c r="H18" s="185">
        <v>38</v>
      </c>
      <c r="I18" s="185">
        <v>17640215.539998822</v>
      </c>
      <c r="J18" s="185">
        <v>17388765.009998769</v>
      </c>
      <c r="K18" s="185">
        <v>0</v>
      </c>
      <c r="L18" s="186">
        <v>251450.53000005346</v>
      </c>
      <c r="M18" s="178"/>
      <c r="N18" s="184">
        <v>0</v>
      </c>
      <c r="O18" s="185">
        <v>0</v>
      </c>
      <c r="P18" s="185">
        <v>0</v>
      </c>
      <c r="Q18" s="185">
        <v>0</v>
      </c>
      <c r="R18" s="185">
        <v>0</v>
      </c>
      <c r="S18" s="186">
        <v>0</v>
      </c>
      <c r="U18" s="204" t="s">
        <v>776</v>
      </c>
      <c r="V18" s="201">
        <f>SUM(E17:E30)/(SUM($E$9+$N$9))</f>
        <v>2.7769946228982612E-4</v>
      </c>
      <c r="W18" s="201">
        <f>N17/(SUM($E$9+$N$9))</f>
        <v>1.1849774366965056E-7</v>
      </c>
      <c r="X18" s="257">
        <f t="shared" si="2"/>
        <v>2.7781796003349576E-4</v>
      </c>
      <c r="AG18" s="204" t="s">
        <v>776</v>
      </c>
      <c r="AH18" s="261">
        <f>SUM(F17:F30)/$F$9</f>
        <v>4.5234568560881933E-4</v>
      </c>
      <c r="AI18" s="261">
        <f>SUM(J17:J30)/$J$9</f>
        <v>2.4526242654061064E-3</v>
      </c>
    </row>
    <row r="19" spans="1:35" s="170" customFormat="1" ht="17.850000000000001" customHeight="1" x14ac:dyDescent="0.2">
      <c r="A19" s="187" t="s">
        <v>759</v>
      </c>
      <c r="B19" s="188"/>
      <c r="C19" s="189"/>
      <c r="E19" s="184">
        <v>724</v>
      </c>
      <c r="F19" s="185">
        <v>697</v>
      </c>
      <c r="G19" s="185">
        <v>0</v>
      </c>
      <c r="H19" s="185">
        <v>27</v>
      </c>
      <c r="I19" s="185">
        <v>5385017.820000615</v>
      </c>
      <c r="J19" s="185">
        <v>5181646.6500005983</v>
      </c>
      <c r="K19" s="185">
        <v>0</v>
      </c>
      <c r="L19" s="186">
        <v>203371.17000001686</v>
      </c>
      <c r="M19" s="178"/>
      <c r="N19" s="184">
        <v>0</v>
      </c>
      <c r="O19" s="185">
        <v>0</v>
      </c>
      <c r="P19" s="185">
        <v>0</v>
      </c>
      <c r="Q19" s="185">
        <v>0</v>
      </c>
      <c r="R19" s="185">
        <v>0</v>
      </c>
      <c r="S19" s="186">
        <v>0</v>
      </c>
      <c r="U19" s="238"/>
    </row>
    <row r="20" spans="1:35" s="170" customFormat="1" ht="17.850000000000001" customHeight="1" x14ac:dyDescent="0.2">
      <c r="A20" s="181" t="s">
        <v>760</v>
      </c>
      <c r="B20" s="182"/>
      <c r="C20" s="183"/>
      <c r="E20" s="184">
        <v>506</v>
      </c>
      <c r="F20" s="185">
        <v>484</v>
      </c>
      <c r="G20" s="185">
        <v>0</v>
      </c>
      <c r="H20" s="185">
        <v>22</v>
      </c>
      <c r="I20" s="185">
        <v>4223835.2300000349</v>
      </c>
      <c r="J20" s="185">
        <v>4041091.1700000251</v>
      </c>
      <c r="K20" s="185">
        <v>0</v>
      </c>
      <c r="L20" s="186">
        <v>182744.06000000966</v>
      </c>
      <c r="M20" s="178"/>
      <c r="N20" s="184">
        <v>0</v>
      </c>
      <c r="O20" s="185">
        <v>0</v>
      </c>
      <c r="P20" s="185">
        <v>0</v>
      </c>
      <c r="Q20" s="185">
        <v>0</v>
      </c>
      <c r="R20" s="185">
        <v>0</v>
      </c>
      <c r="S20" s="186">
        <v>0</v>
      </c>
      <c r="V20" s="323" t="s">
        <v>814</v>
      </c>
      <c r="W20" s="323"/>
      <c r="AH20" s="201">
        <f>F9/E9</f>
        <v>0.81432662029239888</v>
      </c>
      <c r="AI20" s="201">
        <f>J9/I9</f>
        <v>0.88052515811301058</v>
      </c>
    </row>
    <row r="21" spans="1:35" s="170" customFormat="1" ht="17.850000000000001" customHeight="1" x14ac:dyDescent="0.2">
      <c r="A21" s="187" t="s">
        <v>761</v>
      </c>
      <c r="B21" s="188"/>
      <c r="C21" s="189"/>
      <c r="E21" s="239">
        <v>2223</v>
      </c>
      <c r="F21" s="185">
        <v>2052</v>
      </c>
      <c r="G21" s="185">
        <v>0</v>
      </c>
      <c r="H21" s="185">
        <v>171</v>
      </c>
      <c r="I21" s="185">
        <v>25513090.220000893</v>
      </c>
      <c r="J21" s="185">
        <v>23310312.480000798</v>
      </c>
      <c r="K21" s="185">
        <v>0</v>
      </c>
      <c r="L21" s="186">
        <v>2202777.7400000971</v>
      </c>
      <c r="M21" s="178"/>
      <c r="N21" s="184">
        <v>0</v>
      </c>
      <c r="O21" s="185">
        <v>0</v>
      </c>
      <c r="P21" s="185">
        <v>0</v>
      </c>
      <c r="Q21" s="185">
        <v>0</v>
      </c>
      <c r="R21" s="185">
        <v>0</v>
      </c>
      <c r="S21" s="186">
        <v>0</v>
      </c>
      <c r="U21" s="179"/>
      <c r="V21" s="170" t="s">
        <v>693</v>
      </c>
      <c r="W21" s="201" t="s">
        <v>694</v>
      </c>
      <c r="X21" s="170" t="s">
        <v>707</v>
      </c>
    </row>
    <row r="22" spans="1:35" s="170" customFormat="1" ht="17.850000000000001" customHeight="1" x14ac:dyDescent="0.2">
      <c r="A22" s="181" t="s">
        <v>762</v>
      </c>
      <c r="B22" s="182"/>
      <c r="C22" s="183"/>
      <c r="E22" s="184">
        <v>244</v>
      </c>
      <c r="F22" s="185">
        <v>177</v>
      </c>
      <c r="G22" s="185">
        <v>0</v>
      </c>
      <c r="H22" s="185">
        <v>67</v>
      </c>
      <c r="I22" s="185">
        <v>5026203.3000000985</v>
      </c>
      <c r="J22" s="185">
        <v>3661425.7400002466</v>
      </c>
      <c r="K22" s="185">
        <v>0</v>
      </c>
      <c r="L22" s="186">
        <v>1364777.559999852</v>
      </c>
      <c r="M22" s="178"/>
      <c r="N22" s="184">
        <v>0</v>
      </c>
      <c r="O22" s="185">
        <v>0</v>
      </c>
      <c r="P22" s="185">
        <v>0</v>
      </c>
      <c r="Q22" s="185">
        <v>0</v>
      </c>
      <c r="R22" s="185">
        <v>0</v>
      </c>
      <c r="S22" s="186">
        <v>0</v>
      </c>
      <c r="U22" s="202" t="s">
        <v>750</v>
      </c>
      <c r="V22" s="201">
        <f>I10/($I$9+$Q$9)</f>
        <v>7.9061080947849145E-3</v>
      </c>
      <c r="W22" s="201">
        <f>Q10/($I$9+$Q$9)</f>
        <v>7.3021401742731098E-4</v>
      </c>
      <c r="X22" s="257">
        <f>V22+W22</f>
        <v>8.6363221122122257E-3</v>
      </c>
    </row>
    <row r="23" spans="1:35" s="170" customFormat="1" ht="17.850000000000001" customHeight="1" x14ac:dyDescent="0.2">
      <c r="A23" s="187" t="s">
        <v>763</v>
      </c>
      <c r="B23" s="188"/>
      <c r="C23" s="189"/>
      <c r="E23" s="184">
        <v>119</v>
      </c>
      <c r="F23" s="185">
        <v>67</v>
      </c>
      <c r="G23" s="185">
        <v>0</v>
      </c>
      <c r="H23" s="185">
        <v>52</v>
      </c>
      <c r="I23" s="185">
        <v>3793768.5600000909</v>
      </c>
      <c r="J23" s="185">
        <v>2116793.2699998314</v>
      </c>
      <c r="K23" s="185">
        <v>0</v>
      </c>
      <c r="L23" s="186">
        <v>1676975.2900002594</v>
      </c>
      <c r="M23" s="178"/>
      <c r="N23" s="184">
        <v>0</v>
      </c>
      <c r="O23" s="185">
        <v>0</v>
      </c>
      <c r="P23" s="185">
        <v>0</v>
      </c>
      <c r="Q23" s="185">
        <v>0</v>
      </c>
      <c r="R23" s="185">
        <v>0</v>
      </c>
      <c r="S23" s="186">
        <v>0</v>
      </c>
      <c r="U23" s="203" t="s">
        <v>751</v>
      </c>
      <c r="V23" s="201">
        <f t="shared" ref="V23:V28" si="5">I11/($I$9+$Q$9)</f>
        <v>0.27497601536360783</v>
      </c>
      <c r="W23" s="201">
        <f t="shared" ref="W23:W29" si="6">Q11/($I$9+$Q$9)</f>
        <v>0.19753563792129997</v>
      </c>
      <c r="X23" s="257">
        <f t="shared" ref="X23:X29" si="7">V23+W23</f>
        <v>0.4725116532849078</v>
      </c>
    </row>
    <row r="24" spans="1:35" s="170" customFormat="1" ht="17.850000000000001" customHeight="1" x14ac:dyDescent="0.2">
      <c r="A24" s="181" t="s">
        <v>764</v>
      </c>
      <c r="B24" s="182"/>
      <c r="C24" s="183"/>
      <c r="E24" s="184">
        <v>8</v>
      </c>
      <c r="F24" s="185">
        <v>5</v>
      </c>
      <c r="G24" s="185">
        <v>0</v>
      </c>
      <c r="H24" s="185">
        <v>3</v>
      </c>
      <c r="I24" s="185">
        <v>302858.68999999767</v>
      </c>
      <c r="J24" s="185">
        <v>192168.90000003568</v>
      </c>
      <c r="K24" s="185">
        <v>0</v>
      </c>
      <c r="L24" s="186">
        <v>110689.789999962</v>
      </c>
      <c r="M24" s="178"/>
      <c r="N24" s="184">
        <v>0</v>
      </c>
      <c r="O24" s="185">
        <v>0</v>
      </c>
      <c r="P24" s="185">
        <v>0</v>
      </c>
      <c r="Q24" s="185">
        <v>0</v>
      </c>
      <c r="R24" s="185">
        <v>0</v>
      </c>
      <c r="S24" s="186">
        <v>0</v>
      </c>
      <c r="U24" s="202" t="s">
        <v>752</v>
      </c>
      <c r="V24" s="201">
        <f t="shared" si="5"/>
        <v>0.15662887124559852</v>
      </c>
      <c r="W24" s="201">
        <f t="shared" si="6"/>
        <v>1.4728612079684688E-3</v>
      </c>
      <c r="X24" s="257">
        <f t="shared" si="7"/>
        <v>0.15810173245356698</v>
      </c>
    </row>
    <row r="25" spans="1:35" s="170" customFormat="1" ht="17.850000000000001" customHeight="1" x14ac:dyDescent="0.2">
      <c r="A25" s="187" t="s">
        <v>765</v>
      </c>
      <c r="B25" s="188"/>
      <c r="C25" s="189"/>
      <c r="E25" s="184">
        <v>1</v>
      </c>
      <c r="F25" s="185">
        <v>0</v>
      </c>
      <c r="G25" s="185">
        <v>0</v>
      </c>
      <c r="H25" s="185">
        <v>1</v>
      </c>
      <c r="I25" s="185">
        <v>46803.2599999905</v>
      </c>
      <c r="J25" s="185">
        <v>0</v>
      </c>
      <c r="K25" s="185">
        <v>0</v>
      </c>
      <c r="L25" s="186">
        <v>46803.2599999905</v>
      </c>
      <c r="M25" s="178"/>
      <c r="N25" s="184">
        <v>0</v>
      </c>
      <c r="O25" s="185">
        <v>0</v>
      </c>
      <c r="P25" s="185">
        <v>0</v>
      </c>
      <c r="Q25" s="185">
        <v>0</v>
      </c>
      <c r="R25" s="185">
        <v>0</v>
      </c>
      <c r="S25" s="186">
        <v>0</v>
      </c>
      <c r="U25" s="203" t="s">
        <v>753</v>
      </c>
      <c r="V25" s="201">
        <f t="shared" si="5"/>
        <v>0.14159558790309801</v>
      </c>
      <c r="W25" s="201">
        <f t="shared" si="6"/>
        <v>3.2808989987611801E-4</v>
      </c>
      <c r="X25" s="257">
        <f t="shared" si="7"/>
        <v>0.14192367780297413</v>
      </c>
    </row>
    <row r="26" spans="1:35" s="170" customFormat="1" ht="17.850000000000001" customHeight="1" x14ac:dyDescent="0.2">
      <c r="A26" s="181" t="s">
        <v>766</v>
      </c>
      <c r="B26" s="182"/>
      <c r="C26" s="183"/>
      <c r="E26" s="184">
        <v>0</v>
      </c>
      <c r="F26" s="185">
        <v>0</v>
      </c>
      <c r="G26" s="185">
        <v>0</v>
      </c>
      <c r="H26" s="185">
        <v>0</v>
      </c>
      <c r="I26" s="185">
        <v>0</v>
      </c>
      <c r="J26" s="185">
        <v>0</v>
      </c>
      <c r="K26" s="185">
        <v>0</v>
      </c>
      <c r="L26" s="186">
        <v>0</v>
      </c>
      <c r="M26" s="178"/>
      <c r="N26" s="184">
        <v>0</v>
      </c>
      <c r="O26" s="185">
        <v>0</v>
      </c>
      <c r="P26" s="185">
        <v>0</v>
      </c>
      <c r="Q26" s="185">
        <v>0</v>
      </c>
      <c r="R26" s="185">
        <v>0</v>
      </c>
      <c r="S26" s="186">
        <v>0</v>
      </c>
      <c r="U26" s="202" t="s">
        <v>754</v>
      </c>
      <c r="V26" s="201">
        <f t="shared" si="5"/>
        <v>0.12413052707879274</v>
      </c>
      <c r="W26" s="201">
        <f t="shared" si="6"/>
        <v>1.3289847971190656E-4</v>
      </c>
      <c r="X26" s="257">
        <f t="shared" si="7"/>
        <v>0.12426342555850464</v>
      </c>
    </row>
    <row r="27" spans="1:35" s="170" customFormat="1" ht="17.850000000000001" customHeight="1" x14ac:dyDescent="0.2">
      <c r="A27" s="187" t="s">
        <v>767</v>
      </c>
      <c r="B27" s="188"/>
      <c r="C27" s="189"/>
      <c r="E27" s="184">
        <v>0</v>
      </c>
      <c r="F27" s="185">
        <v>0</v>
      </c>
      <c r="G27" s="185">
        <v>0</v>
      </c>
      <c r="H27" s="185">
        <v>0</v>
      </c>
      <c r="I27" s="185">
        <v>0</v>
      </c>
      <c r="J27" s="185">
        <v>0</v>
      </c>
      <c r="K27" s="185">
        <v>0</v>
      </c>
      <c r="L27" s="186">
        <v>0</v>
      </c>
      <c r="M27" s="178"/>
      <c r="N27" s="184">
        <v>0</v>
      </c>
      <c r="O27" s="185">
        <v>0</v>
      </c>
      <c r="P27" s="185">
        <v>0</v>
      </c>
      <c r="Q27" s="185">
        <v>0</v>
      </c>
      <c r="R27" s="185">
        <v>0</v>
      </c>
      <c r="S27" s="186">
        <v>0</v>
      </c>
      <c r="U27" s="203" t="s">
        <v>755</v>
      </c>
      <c r="V27" s="201">
        <f t="shared" si="5"/>
        <v>6.6937778737772707E-2</v>
      </c>
      <c r="W27" s="201">
        <f t="shared" si="6"/>
        <v>4.9522334566499008E-5</v>
      </c>
      <c r="X27" s="257">
        <f t="shared" si="7"/>
        <v>6.6987301072339203E-2</v>
      </c>
    </row>
    <row r="28" spans="1:35" s="170" customFormat="1" ht="17.850000000000001" customHeight="1" x14ac:dyDescent="0.2">
      <c r="A28" s="181" t="s">
        <v>768</v>
      </c>
      <c r="B28" s="182"/>
      <c r="C28" s="183"/>
      <c r="E28" s="184">
        <v>1</v>
      </c>
      <c r="F28" s="185">
        <v>1</v>
      </c>
      <c r="G28" s="185">
        <v>0</v>
      </c>
      <c r="H28" s="185">
        <v>0</v>
      </c>
      <c r="I28" s="185">
        <v>75943.409999966607</v>
      </c>
      <c r="J28" s="185">
        <v>75943.409999966607</v>
      </c>
      <c r="K28" s="185">
        <v>0</v>
      </c>
      <c r="L28" s="186">
        <v>0</v>
      </c>
      <c r="M28" s="178"/>
      <c r="N28" s="184">
        <v>0</v>
      </c>
      <c r="O28" s="185">
        <v>0</v>
      </c>
      <c r="P28" s="185">
        <v>0</v>
      </c>
      <c r="Q28" s="185">
        <v>0</v>
      </c>
      <c r="R28" s="185">
        <v>0</v>
      </c>
      <c r="S28" s="186">
        <v>0</v>
      </c>
      <c r="U28" s="203" t="s">
        <v>756</v>
      </c>
      <c r="V28" s="201">
        <f t="shared" si="5"/>
        <v>2.5688997841929018E-2</v>
      </c>
      <c r="W28" s="201">
        <f t="shared" si="6"/>
        <v>6.9208050735606494E-6</v>
      </c>
      <c r="X28" s="257">
        <f t="shared" si="7"/>
        <v>2.5695918647002578E-2</v>
      </c>
    </row>
    <row r="29" spans="1:35" s="170" customFormat="1" ht="17.850000000000001" customHeight="1" x14ac:dyDescent="0.2">
      <c r="A29" s="187" t="s">
        <v>769</v>
      </c>
      <c r="B29" s="188"/>
      <c r="C29" s="189"/>
      <c r="E29" s="184">
        <v>0</v>
      </c>
      <c r="F29" s="185">
        <v>0</v>
      </c>
      <c r="G29" s="185">
        <v>0</v>
      </c>
      <c r="H29" s="185">
        <v>0</v>
      </c>
      <c r="I29" s="185">
        <v>0</v>
      </c>
      <c r="J29" s="185">
        <v>0</v>
      </c>
      <c r="K29" s="185">
        <v>0</v>
      </c>
      <c r="L29" s="186">
        <v>0</v>
      </c>
      <c r="M29" s="178"/>
      <c r="N29" s="184">
        <v>0</v>
      </c>
      <c r="O29" s="185">
        <v>0</v>
      </c>
      <c r="P29" s="185">
        <v>0</v>
      </c>
      <c r="Q29" s="185">
        <v>0</v>
      </c>
      <c r="R29" s="185">
        <v>0</v>
      </c>
      <c r="S29" s="186">
        <v>0</v>
      </c>
      <c r="U29" s="204" t="s">
        <v>776</v>
      </c>
      <c r="V29" s="258">
        <f>SUM(I17:I30)/($I$9+$Q$9)</f>
        <v>1.8793949720203368E-3</v>
      </c>
      <c r="W29" s="258">
        <f t="shared" si="6"/>
        <v>5.7409647212656604E-7</v>
      </c>
      <c r="X29" s="257">
        <f t="shared" si="7"/>
        <v>1.8799690684924634E-3</v>
      </c>
    </row>
    <row r="30" spans="1:35" s="170" customFormat="1" ht="17.850000000000001" customHeight="1" x14ac:dyDescent="0.2">
      <c r="A30" s="190" t="s">
        <v>770</v>
      </c>
      <c r="B30" s="191"/>
      <c r="C30" s="192"/>
      <c r="E30" s="193">
        <v>0</v>
      </c>
      <c r="F30" s="194">
        <v>0</v>
      </c>
      <c r="G30" s="194">
        <v>0</v>
      </c>
      <c r="H30" s="194">
        <v>0</v>
      </c>
      <c r="I30" s="194">
        <v>0</v>
      </c>
      <c r="J30" s="194">
        <v>0</v>
      </c>
      <c r="K30" s="194">
        <v>0</v>
      </c>
      <c r="L30" s="195">
        <v>0</v>
      </c>
      <c r="M30" s="178"/>
      <c r="N30" s="193">
        <v>0</v>
      </c>
      <c r="O30" s="194">
        <v>0</v>
      </c>
      <c r="P30" s="194">
        <v>0</v>
      </c>
      <c r="Q30" s="194">
        <v>0</v>
      </c>
      <c r="R30" s="194">
        <v>0</v>
      </c>
      <c r="S30" s="195">
        <v>0</v>
      </c>
      <c r="U30" s="238"/>
    </row>
    <row r="31" spans="1:35" s="111" customFormat="1" ht="12" customHeight="1" x14ac:dyDescent="0.2">
      <c r="A31" s="115" t="s">
        <v>740</v>
      </c>
      <c r="D31" s="240"/>
      <c r="E31" s="259">
        <f>SUM(E10:E11)/E9</f>
        <v>0.56517488208142386</v>
      </c>
      <c r="F31" s="259">
        <f t="shared" ref="F31:S31" si="8">SUM(F10:F11)/F9</f>
        <v>0.46696636845246065</v>
      </c>
      <c r="G31" s="259">
        <f t="shared" si="8"/>
        <v>0.99999665570182772</v>
      </c>
      <c r="H31" s="259">
        <f t="shared" si="8"/>
        <v>0.12185613084201018</v>
      </c>
      <c r="I31" s="259">
        <f t="shared" si="8"/>
        <v>0.35371616129194883</v>
      </c>
      <c r="J31" s="259">
        <f t="shared" si="8"/>
        <v>0.26725252551176787</v>
      </c>
      <c r="K31" s="259">
        <f t="shared" si="8"/>
        <v>0.99999571645016738</v>
      </c>
      <c r="L31" s="259">
        <f t="shared" si="8"/>
        <v>5.7140353809227239E-2</v>
      </c>
      <c r="M31" s="259" t="e">
        <f t="shared" si="8"/>
        <v>#DIV/0!</v>
      </c>
      <c r="N31" s="259">
        <f t="shared" si="8"/>
        <v>0.9935380506329754</v>
      </c>
      <c r="O31" s="259">
        <f t="shared" si="8"/>
        <v>0.99349259963415115</v>
      </c>
      <c r="P31" s="259">
        <f t="shared" si="8"/>
        <v>1</v>
      </c>
      <c r="Q31" s="259">
        <f t="shared" si="8"/>
        <v>0.99005842682346712</v>
      </c>
      <c r="R31" s="259">
        <f t="shared" si="8"/>
        <v>0.98998853806224396</v>
      </c>
      <c r="S31" s="259">
        <f t="shared" si="8"/>
        <v>1</v>
      </c>
    </row>
    <row r="32" spans="1:35" ht="12" customHeight="1" x14ac:dyDescent="0.2">
      <c r="A32" s="115" t="s">
        <v>771</v>
      </c>
      <c r="D32" s="68"/>
      <c r="E32" s="68"/>
      <c r="F32" s="68"/>
      <c r="G32" s="68"/>
      <c r="H32" s="68"/>
      <c r="I32" s="68"/>
      <c r="J32" s="68"/>
      <c r="K32" s="68"/>
      <c r="M32" s="68"/>
      <c r="N32" s="68"/>
      <c r="O32" s="68"/>
      <c r="P32" s="68"/>
      <c r="Q32" s="241"/>
    </row>
    <row r="33" spans="1:23" ht="12" customHeight="1" x14ac:dyDescent="0.2">
      <c r="A33" s="115" t="s">
        <v>772</v>
      </c>
      <c r="E33" s="242"/>
      <c r="F33" s="243"/>
    </row>
    <row r="34" spans="1:23" ht="20.25" customHeight="1" x14ac:dyDescent="0.2">
      <c r="F34" s="260">
        <f>SUM(F12:F30)/(SUM(E12:E30)+SUM(N12:N30))</f>
        <v>0.99248356324116382</v>
      </c>
      <c r="I34" s="260">
        <f>SUM(J12:J30)/(SUM(I12:I30)+SUM(Q12:Q30))</f>
        <v>0.99449632763817997</v>
      </c>
      <c r="K34" s="244"/>
    </row>
    <row r="35" spans="1:23" x14ac:dyDescent="0.2">
      <c r="A35" s="64" t="s">
        <v>793</v>
      </c>
      <c r="B35" s="67"/>
      <c r="C35" s="67"/>
      <c r="D35" s="67"/>
      <c r="E35" s="67"/>
      <c r="F35" s="67"/>
      <c r="G35" s="67"/>
      <c r="H35" s="67"/>
      <c r="I35" s="67"/>
      <c r="J35" s="245"/>
      <c r="K35" s="67"/>
      <c r="L35" s="67"/>
      <c r="M35" s="67"/>
      <c r="N35" s="67"/>
      <c r="O35" s="67"/>
      <c r="R35" s="288">
        <v>42705</v>
      </c>
      <c r="S35" s="288"/>
    </row>
    <row r="37" spans="1:23" ht="15" x14ac:dyDescent="0.2">
      <c r="A37" s="246"/>
      <c r="B37" s="246"/>
      <c r="C37" s="246"/>
      <c r="D37" s="246"/>
      <c r="E37" s="246"/>
      <c r="F37" s="246"/>
      <c r="G37" s="246"/>
      <c r="H37" s="246"/>
      <c r="I37" s="246"/>
      <c r="J37" s="246"/>
      <c r="K37" s="246"/>
      <c r="L37" s="246"/>
      <c r="U37" s="247" t="s">
        <v>747</v>
      </c>
      <c r="V37" s="247"/>
      <c r="W37" s="247"/>
    </row>
    <row r="38" spans="1:23" x14ac:dyDescent="0.2">
      <c r="U38" s="247"/>
      <c r="V38" s="248" t="s">
        <v>714</v>
      </c>
      <c r="W38" s="249" t="s">
        <v>694</v>
      </c>
    </row>
    <row r="39" spans="1:23" x14ac:dyDescent="0.2">
      <c r="U39" s="182" t="s">
        <v>750</v>
      </c>
      <c r="V39" s="250">
        <v>2.8953612341200065E-2</v>
      </c>
      <c r="W39" s="250">
        <v>7.9841939567311462E-3</v>
      </c>
    </row>
    <row r="40" spans="1:23" x14ac:dyDescent="0.2">
      <c r="U40" s="188" t="s">
        <v>751</v>
      </c>
      <c r="V40" s="250">
        <v>0.53622126974022377</v>
      </c>
      <c r="W40" s="250">
        <v>0.98555385667624429</v>
      </c>
    </row>
    <row r="41" spans="1:23" x14ac:dyDescent="0.2">
      <c r="U41" s="182" t="s">
        <v>808</v>
      </c>
      <c r="V41" s="250">
        <v>0.21377231285222348</v>
      </c>
      <c r="W41" s="250">
        <v>5.5134982192690018E-3</v>
      </c>
    </row>
    <row r="42" spans="1:23" x14ac:dyDescent="0.2">
      <c r="U42" s="182" t="s">
        <v>809</v>
      </c>
      <c r="V42" s="250">
        <v>0.11150850280748704</v>
      </c>
      <c r="W42" s="250">
        <v>6.9228394879523403E-4</v>
      </c>
    </row>
    <row r="43" spans="1:23" x14ac:dyDescent="0.2">
      <c r="U43" s="182" t="s">
        <v>810</v>
      </c>
      <c r="V43" s="250">
        <v>7.0138206030714967E-2</v>
      </c>
      <c r="W43" s="250">
        <v>1.9238894572122769E-4</v>
      </c>
    </row>
    <row r="44" spans="1:23" x14ac:dyDescent="0.2">
      <c r="U44" s="182" t="s">
        <v>811</v>
      </c>
      <c r="V44" s="250">
        <v>2.9671373108899182E-2</v>
      </c>
      <c r="W44" s="250">
        <v>5.6926044213404358E-5</v>
      </c>
    </row>
    <row r="45" spans="1:23" x14ac:dyDescent="0.2">
      <c r="U45" s="249" t="s">
        <v>812</v>
      </c>
      <c r="V45" s="250">
        <v>9.7347231192515017E-3</v>
      </c>
      <c r="W45" s="250">
        <v>6.8522090256875615E-6</v>
      </c>
    </row>
    <row r="46" spans="1:23" x14ac:dyDescent="0.2">
      <c r="U46" s="251"/>
      <c r="V46" s="250"/>
      <c r="W46" s="250"/>
    </row>
    <row r="47" spans="1:23" x14ac:dyDescent="0.2">
      <c r="U47" s="252"/>
      <c r="V47" s="250">
        <v>1</v>
      </c>
      <c r="W47" s="250">
        <v>1</v>
      </c>
    </row>
    <row r="48" spans="1:23" x14ac:dyDescent="0.2">
      <c r="U48" s="251"/>
      <c r="V48" s="250"/>
      <c r="W48" s="250"/>
    </row>
    <row r="49" spans="21:23" x14ac:dyDescent="0.2">
      <c r="U49" s="252"/>
      <c r="V49" s="250"/>
      <c r="W49" s="250"/>
    </row>
    <row r="50" spans="21:23" x14ac:dyDescent="0.2">
      <c r="U50" s="252"/>
      <c r="V50" s="250"/>
      <c r="W50" s="250"/>
    </row>
    <row r="51" spans="21:23" x14ac:dyDescent="0.2">
      <c r="W51" s="67"/>
    </row>
    <row r="52" spans="21:23" x14ac:dyDescent="0.2">
      <c r="W52" s="250"/>
    </row>
    <row r="57" spans="21:23" x14ac:dyDescent="0.2">
      <c r="U57" s="253" t="s">
        <v>775</v>
      </c>
      <c r="V57" s="254"/>
    </row>
    <row r="58" spans="21:23" x14ac:dyDescent="0.2">
      <c r="U58" s="80"/>
      <c r="V58" s="248" t="s">
        <v>714</v>
      </c>
      <c r="W58" s="249" t="s">
        <v>694</v>
      </c>
    </row>
    <row r="59" spans="21:23" x14ac:dyDescent="0.2">
      <c r="U59" s="182" t="s">
        <v>750</v>
      </c>
      <c r="V59" s="250">
        <v>9.8858074588012781E-3</v>
      </c>
      <c r="W59" s="250">
        <v>3.6463896040047862E-3</v>
      </c>
    </row>
    <row r="60" spans="21:23" x14ac:dyDescent="0.2">
      <c r="U60" s="188" t="s">
        <v>751</v>
      </c>
      <c r="V60" s="250">
        <v>0.34383035383314758</v>
      </c>
      <c r="W60" s="250">
        <v>0.98641203721946236</v>
      </c>
    </row>
    <row r="61" spans="21:23" x14ac:dyDescent="0.2">
      <c r="U61" s="182" t="s">
        <v>808</v>
      </c>
      <c r="V61" s="250">
        <v>0.19584893667779876</v>
      </c>
      <c r="W61" s="250">
        <v>7.3548653801524351E-3</v>
      </c>
    </row>
    <row r="62" spans="21:23" x14ac:dyDescent="0.2">
      <c r="U62" s="182" t="s">
        <v>809</v>
      </c>
      <c r="V62" s="250">
        <v>0.17705130036726111</v>
      </c>
      <c r="W62" s="250">
        <v>1.6383465279154789E-3</v>
      </c>
    </row>
    <row r="63" spans="21:23" x14ac:dyDescent="0.2">
      <c r="U63" s="182" t="s">
        <v>810</v>
      </c>
      <c r="V63" s="250">
        <v>0.15521296644930926</v>
      </c>
      <c r="W63" s="250">
        <v>6.6364055365148681E-4</v>
      </c>
    </row>
    <row r="64" spans="21:23" x14ac:dyDescent="0.2">
      <c r="U64" s="182" t="s">
        <v>811</v>
      </c>
      <c r="V64" s="250">
        <v>8.3699082328252114E-2</v>
      </c>
      <c r="W64" s="250">
        <v>2.4729424746670854E-4</v>
      </c>
    </row>
    <row r="65" spans="13:23" x14ac:dyDescent="0.2">
      <c r="U65" s="249" t="s">
        <v>812</v>
      </c>
      <c r="V65" s="250">
        <v>3.4471552885429961E-2</v>
      </c>
      <c r="W65" s="250">
        <v>3.7426467346545778E-5</v>
      </c>
    </row>
    <row r="66" spans="13:23" x14ac:dyDescent="0.2">
      <c r="U66" s="251"/>
      <c r="V66" s="250"/>
      <c r="W66" s="250"/>
    </row>
    <row r="67" spans="13:23" x14ac:dyDescent="0.2">
      <c r="U67" s="252"/>
      <c r="V67" s="250">
        <v>1</v>
      </c>
      <c r="W67" s="250">
        <v>0.99999999999999978</v>
      </c>
    </row>
    <row r="68" spans="13:23" x14ac:dyDescent="0.2">
      <c r="M68" s="251"/>
      <c r="N68" s="250"/>
      <c r="O68" s="250"/>
    </row>
    <row r="69" spans="13:23" x14ac:dyDescent="0.2">
      <c r="M69" s="252"/>
      <c r="N69" s="250"/>
      <c r="O69" s="250"/>
    </row>
    <row r="70" spans="13:23" x14ac:dyDescent="0.2">
      <c r="M70" s="252"/>
      <c r="N70" s="250"/>
      <c r="O70" s="250"/>
    </row>
    <row r="72" spans="13:23" x14ac:dyDescent="0.2">
      <c r="N72" s="255"/>
    </row>
    <row r="73" spans="13:23" x14ac:dyDescent="0.2">
      <c r="N73" s="256"/>
      <c r="O73" s="256"/>
    </row>
    <row r="121" spans="3:3" x14ac:dyDescent="0.2">
      <c r="C121" s="196"/>
    </row>
  </sheetData>
  <mergeCells count="13">
    <mergeCell ref="AH9:AI9"/>
    <mergeCell ref="R35:S35"/>
    <mergeCell ref="V9:W9"/>
    <mergeCell ref="V20:W20"/>
    <mergeCell ref="R1:S1"/>
    <mergeCell ref="C3:N3"/>
    <mergeCell ref="A5:C7"/>
    <mergeCell ref="E5:L5"/>
    <mergeCell ref="N5:S5"/>
    <mergeCell ref="E6:H6"/>
    <mergeCell ref="I6:L6"/>
    <mergeCell ref="N6:P6"/>
    <mergeCell ref="Q6:S6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284"/>
  <sheetViews>
    <sheetView topLeftCell="A2" workbookViewId="0">
      <selection activeCell="E284" sqref="E284"/>
    </sheetView>
  </sheetViews>
  <sheetFormatPr defaultRowHeight="12.75" x14ac:dyDescent="0.2"/>
  <cols>
    <col min="1" max="1" width="9.140625" style="23"/>
    <col min="2" max="2" width="26.5703125" style="23" bestFit="1" customWidth="1"/>
    <col min="5" max="5" width="5.140625" bestFit="1" customWidth="1"/>
  </cols>
  <sheetData>
    <row r="1" spans="1:5" x14ac:dyDescent="0.2">
      <c r="A1" s="23" t="s">
        <v>816</v>
      </c>
      <c r="B1" s="23" t="s">
        <v>817</v>
      </c>
    </row>
    <row r="2" spans="1:5" x14ac:dyDescent="0.2">
      <c r="A2" s="262">
        <v>34516</v>
      </c>
      <c r="B2" s="23">
        <v>64.790000000000006</v>
      </c>
      <c r="C2">
        <v>1.0684015910602014</v>
      </c>
      <c r="D2" s="37">
        <f>PRODUCT(C2:$C$284)</f>
        <v>5.7258686307064002</v>
      </c>
      <c r="E2" s="200">
        <f>B2*D2</f>
        <v>370.97902858346771</v>
      </c>
    </row>
    <row r="3" spans="1:5" x14ac:dyDescent="0.2">
      <c r="A3" s="262">
        <v>34547</v>
      </c>
      <c r="B3" s="23">
        <v>64.790000000000006</v>
      </c>
      <c r="C3">
        <v>1.0186040417935869</v>
      </c>
      <c r="D3" s="37">
        <f>PRODUCT(C3:$C$284)</f>
        <v>5.3592850091363813</v>
      </c>
      <c r="E3" s="200">
        <f t="shared" ref="E3:E66" si="0">B3*D3</f>
        <v>347.22807574194616</v>
      </c>
    </row>
    <row r="4" spans="1:5" x14ac:dyDescent="0.2">
      <c r="A4" s="262">
        <v>34578</v>
      </c>
      <c r="B4" s="23">
        <v>70</v>
      </c>
      <c r="C4">
        <v>1.015295239932688</v>
      </c>
      <c r="D4" s="37">
        <f>PRODUCT(C4:$C$284)</f>
        <v>5.261401672527815</v>
      </c>
      <c r="E4" s="200">
        <f t="shared" si="0"/>
        <v>368.29811707694705</v>
      </c>
    </row>
    <row r="5" spans="1:5" x14ac:dyDescent="0.2">
      <c r="A5" s="262">
        <v>34608</v>
      </c>
      <c r="B5" s="23">
        <v>70</v>
      </c>
      <c r="C5">
        <v>1.026202440775305</v>
      </c>
      <c r="D5" s="37">
        <f>PRODUCT(C5:$C$284)</f>
        <v>5.1821396039211614</v>
      </c>
      <c r="E5" s="200">
        <f t="shared" si="0"/>
        <v>362.7497722744813</v>
      </c>
    </row>
    <row r="6" spans="1:5" x14ac:dyDescent="0.2">
      <c r="A6" s="262">
        <v>34639</v>
      </c>
      <c r="B6" s="23">
        <v>70</v>
      </c>
      <c r="C6">
        <v>1.028094973561303</v>
      </c>
      <c r="D6" s="37">
        <f>PRODUCT(C6:$C$284)</f>
        <v>5.0498219435202403</v>
      </c>
      <c r="E6" s="200">
        <f t="shared" si="0"/>
        <v>353.48753604641684</v>
      </c>
    </row>
    <row r="7" spans="1:5" x14ac:dyDescent="0.2">
      <c r="A7" s="262">
        <v>34669</v>
      </c>
      <c r="B7" s="23">
        <v>70</v>
      </c>
      <c r="C7">
        <v>1.017100773487297</v>
      </c>
      <c r="D7" s="37">
        <f>PRODUCT(C7:$C$284)</f>
        <v>4.9118243677699835</v>
      </c>
      <c r="E7" s="200">
        <f t="shared" si="0"/>
        <v>343.82770574389883</v>
      </c>
    </row>
    <row r="8" spans="1:5" x14ac:dyDescent="0.2">
      <c r="A8" s="262">
        <v>34700</v>
      </c>
      <c r="B8" s="23">
        <v>70</v>
      </c>
      <c r="C8">
        <v>1.017000177085178</v>
      </c>
      <c r="D8" s="37">
        <f>PRODUCT(C8:$C$284)</f>
        <v>4.8292406178484955</v>
      </c>
      <c r="E8" s="200">
        <f t="shared" si="0"/>
        <v>338.04684324939467</v>
      </c>
    </row>
    <row r="9" spans="1:5" x14ac:dyDescent="0.2">
      <c r="A9" s="262">
        <v>34731</v>
      </c>
      <c r="B9" s="23">
        <v>70</v>
      </c>
      <c r="C9">
        <v>1.0101959873856095</v>
      </c>
      <c r="D9" s="37">
        <f>PRODUCT(C9:$C$284)</f>
        <v>4.7485150215898368</v>
      </c>
      <c r="E9" s="200">
        <f t="shared" si="0"/>
        <v>332.39605151128859</v>
      </c>
    </row>
    <row r="10" spans="1:5" x14ac:dyDescent="0.2">
      <c r="A10" s="262">
        <v>34759</v>
      </c>
      <c r="B10" s="23">
        <v>70</v>
      </c>
      <c r="C10">
        <v>1.0155035048071399</v>
      </c>
      <c r="D10" s="37">
        <f>PRODUCT(C10:$C$284)</f>
        <v>4.7005878867911672</v>
      </c>
      <c r="E10" s="200">
        <f t="shared" si="0"/>
        <v>329.04115207538172</v>
      </c>
    </row>
    <row r="11" spans="1:5" x14ac:dyDescent="0.2">
      <c r="A11" s="262">
        <v>34790</v>
      </c>
      <c r="B11" s="23">
        <v>70</v>
      </c>
      <c r="C11">
        <v>1.0243</v>
      </c>
      <c r="D11" s="37">
        <f>PRODUCT(C11:$C$284)</f>
        <v>4.6288248780430186</v>
      </c>
      <c r="E11" s="200">
        <f t="shared" si="0"/>
        <v>324.0177414630113</v>
      </c>
    </row>
    <row r="12" spans="1:5" x14ac:dyDescent="0.2">
      <c r="A12" s="262">
        <v>34820</v>
      </c>
      <c r="B12" s="23">
        <v>100</v>
      </c>
      <c r="C12">
        <v>1.0266999999999999</v>
      </c>
      <c r="D12" s="37">
        <f>PRODUCT(C12:$C$284)</f>
        <v>4.5190128654134751</v>
      </c>
      <c r="E12" s="200">
        <f t="shared" si="0"/>
        <v>451.90128654134753</v>
      </c>
    </row>
    <row r="13" spans="1:5" x14ac:dyDescent="0.2">
      <c r="A13" s="262">
        <v>34851</v>
      </c>
      <c r="B13" s="23">
        <v>100</v>
      </c>
      <c r="C13">
        <v>1.0226</v>
      </c>
      <c r="D13" s="37">
        <f>PRODUCT(C13:$C$284)</f>
        <v>4.4014930022533081</v>
      </c>
      <c r="E13" s="200">
        <f t="shared" si="0"/>
        <v>440.14930022533082</v>
      </c>
    </row>
    <row r="14" spans="1:5" x14ac:dyDescent="0.2">
      <c r="A14" s="262">
        <v>34881</v>
      </c>
      <c r="B14" s="23">
        <v>100</v>
      </c>
      <c r="C14">
        <v>1.0236000000000001</v>
      </c>
      <c r="D14" s="37">
        <f>PRODUCT(C14:$C$284)</f>
        <v>4.3042176826259633</v>
      </c>
      <c r="E14" s="200">
        <f t="shared" si="0"/>
        <v>430.42176826259634</v>
      </c>
    </row>
    <row r="15" spans="1:5" x14ac:dyDescent="0.2">
      <c r="A15" s="262">
        <v>34912</v>
      </c>
      <c r="B15" s="23">
        <v>100</v>
      </c>
      <c r="C15">
        <v>1.0099</v>
      </c>
      <c r="D15" s="37">
        <f>PRODUCT(C15:$C$284)</f>
        <v>4.2049801510609273</v>
      </c>
      <c r="E15" s="200">
        <f t="shared" si="0"/>
        <v>420.49801510609274</v>
      </c>
    </row>
    <row r="16" spans="1:5" x14ac:dyDescent="0.2">
      <c r="A16" s="262">
        <v>34943</v>
      </c>
      <c r="B16" s="23">
        <v>100</v>
      </c>
      <c r="C16">
        <v>1.0099</v>
      </c>
      <c r="D16" s="37">
        <f>PRODUCT(C16:$C$284)</f>
        <v>4.1637589375788941</v>
      </c>
      <c r="E16" s="200">
        <f t="shared" si="0"/>
        <v>416.3758937578894</v>
      </c>
    </row>
    <row r="17" spans="1:5" x14ac:dyDescent="0.2">
      <c r="A17" s="262">
        <v>34973</v>
      </c>
      <c r="B17" s="23">
        <v>100</v>
      </c>
      <c r="C17">
        <v>1.0141</v>
      </c>
      <c r="D17" s="37">
        <f>PRODUCT(C17:$C$284)</f>
        <v>4.1229418136240135</v>
      </c>
      <c r="E17" s="200">
        <f t="shared" si="0"/>
        <v>412.29418136240133</v>
      </c>
    </row>
    <row r="18" spans="1:5" x14ac:dyDescent="0.2">
      <c r="A18" s="262">
        <v>35004</v>
      </c>
      <c r="B18" s="23">
        <v>100</v>
      </c>
      <c r="C18">
        <v>1.0146999999999999</v>
      </c>
      <c r="D18" s="37">
        <f>PRODUCT(C18:$C$284)</f>
        <v>4.0656166192919985</v>
      </c>
      <c r="E18" s="200">
        <f t="shared" si="0"/>
        <v>406.56166192919983</v>
      </c>
    </row>
    <row r="19" spans="1:5" x14ac:dyDescent="0.2">
      <c r="A19" s="262">
        <v>35034</v>
      </c>
      <c r="B19" s="23">
        <v>100</v>
      </c>
      <c r="C19">
        <v>1.0156000000000001</v>
      </c>
      <c r="D19" s="37">
        <f>PRODUCT(C19:$C$284)</f>
        <v>4.0067178666522087</v>
      </c>
      <c r="E19" s="200">
        <f t="shared" si="0"/>
        <v>400.67178666522085</v>
      </c>
    </row>
    <row r="20" spans="1:5" x14ac:dyDescent="0.2">
      <c r="A20" s="262">
        <v>35065</v>
      </c>
      <c r="B20" s="23">
        <v>100</v>
      </c>
      <c r="C20">
        <v>1.0134000000000001</v>
      </c>
      <c r="D20" s="37">
        <f>PRODUCT(C20:$C$284)</f>
        <v>3.9451731652739412</v>
      </c>
      <c r="E20" s="200">
        <f t="shared" si="0"/>
        <v>394.51731652739414</v>
      </c>
    </row>
    <row r="21" spans="1:5" x14ac:dyDescent="0.2">
      <c r="A21" s="262">
        <v>35096</v>
      </c>
      <c r="B21" s="23">
        <v>100</v>
      </c>
      <c r="C21">
        <v>1.0103</v>
      </c>
      <c r="D21" s="37">
        <f>PRODUCT(C21:$C$284)</f>
        <v>3.8930068731734164</v>
      </c>
      <c r="E21" s="200">
        <f t="shared" si="0"/>
        <v>389.30068731734167</v>
      </c>
    </row>
    <row r="22" spans="1:5" x14ac:dyDescent="0.2">
      <c r="A22" s="262">
        <v>35125</v>
      </c>
      <c r="B22" s="23">
        <v>100</v>
      </c>
      <c r="C22">
        <v>1.0035000000000001</v>
      </c>
      <c r="D22" s="37">
        <f>PRODUCT(C22:$C$284)</f>
        <v>3.8533177008546091</v>
      </c>
      <c r="E22" s="200">
        <f t="shared" si="0"/>
        <v>385.3317700854609</v>
      </c>
    </row>
    <row r="23" spans="1:5" x14ac:dyDescent="0.2">
      <c r="A23" s="262">
        <v>35156</v>
      </c>
      <c r="B23" s="23">
        <v>100</v>
      </c>
      <c r="C23">
        <v>1.0125999999999999</v>
      </c>
      <c r="D23" s="37">
        <f>PRODUCT(C23:$C$284)</f>
        <v>3.8398781274086806</v>
      </c>
      <c r="E23" s="200">
        <f t="shared" si="0"/>
        <v>383.98781274086804</v>
      </c>
    </row>
    <row r="24" spans="1:5" x14ac:dyDescent="0.2">
      <c r="A24" s="262">
        <v>35186</v>
      </c>
      <c r="B24" s="23">
        <v>112</v>
      </c>
      <c r="C24">
        <v>1.0122</v>
      </c>
      <c r="D24" s="37">
        <f>PRODUCT(C24:$C$284)</f>
        <v>3.7920976964336233</v>
      </c>
      <c r="E24" s="200">
        <f t="shared" si="0"/>
        <v>424.71494200056583</v>
      </c>
    </row>
    <row r="25" spans="1:5" x14ac:dyDescent="0.2">
      <c r="A25" s="262">
        <v>35217</v>
      </c>
      <c r="B25" s="23">
        <v>112</v>
      </c>
      <c r="C25">
        <v>1.0119</v>
      </c>
      <c r="D25" s="37">
        <f>PRODUCT(C25:$C$284)</f>
        <v>3.7463917174803574</v>
      </c>
      <c r="E25" s="200">
        <f t="shared" si="0"/>
        <v>419.59587235780003</v>
      </c>
    </row>
    <row r="26" spans="1:5" x14ac:dyDescent="0.2">
      <c r="A26" s="262">
        <v>35247</v>
      </c>
      <c r="B26" s="23">
        <v>112</v>
      </c>
      <c r="C26">
        <v>1.0111000000000001</v>
      </c>
      <c r="D26" s="37">
        <f>PRODUCT(C26:$C$284)</f>
        <v>3.7023339435520839</v>
      </c>
      <c r="E26" s="200">
        <f t="shared" si="0"/>
        <v>414.6614016778334</v>
      </c>
    </row>
    <row r="27" spans="1:5" x14ac:dyDescent="0.2">
      <c r="A27" s="262">
        <v>35278</v>
      </c>
      <c r="B27" s="23">
        <v>112</v>
      </c>
      <c r="C27">
        <v>1.0044</v>
      </c>
      <c r="D27" s="37">
        <f>PRODUCT(C27:$C$284)</f>
        <v>3.6616891935041886</v>
      </c>
      <c r="E27" s="200">
        <f t="shared" si="0"/>
        <v>410.10918967246914</v>
      </c>
    </row>
    <row r="28" spans="1:5" x14ac:dyDescent="0.2">
      <c r="A28" s="262">
        <v>35309</v>
      </c>
      <c r="B28" s="23">
        <v>112</v>
      </c>
      <c r="C28">
        <v>1.0015000000000001</v>
      </c>
      <c r="D28" s="37">
        <f>PRODUCT(C28:$C$284)</f>
        <v>3.6456483408046458</v>
      </c>
      <c r="E28" s="200">
        <f t="shared" si="0"/>
        <v>408.31261417012036</v>
      </c>
    </row>
    <row r="29" spans="1:5" x14ac:dyDescent="0.2">
      <c r="A29" s="262">
        <v>35339</v>
      </c>
      <c r="B29" s="23">
        <v>112</v>
      </c>
      <c r="C29">
        <v>1.0029999999999999</v>
      </c>
      <c r="D29" s="37">
        <f>PRODUCT(C29:$C$284)</f>
        <v>3.6401880587165749</v>
      </c>
      <c r="E29" s="200">
        <f t="shared" si="0"/>
        <v>407.70106257625639</v>
      </c>
    </row>
    <row r="30" spans="1:5" x14ac:dyDescent="0.2">
      <c r="A30" s="262">
        <v>35370</v>
      </c>
      <c r="B30" s="23">
        <v>112</v>
      </c>
      <c r="C30">
        <v>1.0032000000000001</v>
      </c>
      <c r="D30" s="37">
        <f>PRODUCT(C30:$C$284)</f>
        <v>3.6293001582418456</v>
      </c>
      <c r="E30" s="200">
        <f t="shared" si="0"/>
        <v>406.48161772308669</v>
      </c>
    </row>
    <row r="31" spans="1:5" x14ac:dyDescent="0.2">
      <c r="A31" s="262">
        <v>35400</v>
      </c>
      <c r="B31" s="23">
        <v>112</v>
      </c>
      <c r="C31">
        <v>1.0046999999999999</v>
      </c>
      <c r="D31" s="37">
        <f>PRODUCT(C31:$C$284)</f>
        <v>3.617723443223535</v>
      </c>
      <c r="E31" s="200">
        <f t="shared" si="0"/>
        <v>405.18502564103591</v>
      </c>
    </row>
    <row r="32" spans="1:5" x14ac:dyDescent="0.2">
      <c r="A32" s="262">
        <v>35431</v>
      </c>
      <c r="B32" s="23">
        <v>112</v>
      </c>
      <c r="C32">
        <v>1.0118</v>
      </c>
      <c r="D32" s="37">
        <f>PRODUCT(C32:$C$284)</f>
        <v>3.600799684705418</v>
      </c>
      <c r="E32" s="200">
        <f t="shared" si="0"/>
        <v>403.28956468700682</v>
      </c>
    </row>
    <row r="33" spans="1:5" x14ac:dyDescent="0.2">
      <c r="A33" s="262">
        <v>35462</v>
      </c>
      <c r="B33" s="23">
        <v>112</v>
      </c>
      <c r="C33">
        <v>1.0049999999999999</v>
      </c>
      <c r="D33" s="37">
        <f>PRODUCT(C33:$C$284)</f>
        <v>3.5588057765422221</v>
      </c>
      <c r="E33" s="200">
        <f t="shared" si="0"/>
        <v>398.58624697272887</v>
      </c>
    </row>
    <row r="34" spans="1:5" x14ac:dyDescent="0.2">
      <c r="A34" s="262">
        <v>35490</v>
      </c>
      <c r="B34" s="23">
        <v>112</v>
      </c>
      <c r="C34">
        <v>1.0051000000000001</v>
      </c>
      <c r="D34" s="37">
        <f>PRODUCT(C34:$C$284)</f>
        <v>3.5411002751663894</v>
      </c>
      <c r="E34" s="200">
        <f t="shared" si="0"/>
        <v>396.60323081863561</v>
      </c>
    </row>
    <row r="35" spans="1:5" x14ac:dyDescent="0.2">
      <c r="A35" s="262">
        <v>35521</v>
      </c>
      <c r="B35" s="23">
        <v>112</v>
      </c>
      <c r="C35">
        <v>1.0087999999999999</v>
      </c>
      <c r="D35" s="37">
        <f>PRODUCT(C35:$C$284)</f>
        <v>3.5231323004341766</v>
      </c>
      <c r="E35" s="200">
        <f t="shared" si="0"/>
        <v>394.59081764862776</v>
      </c>
    </row>
    <row r="36" spans="1:5" x14ac:dyDescent="0.2">
      <c r="A36" s="262">
        <v>35551</v>
      </c>
      <c r="B36" s="23">
        <v>120</v>
      </c>
      <c r="C36">
        <v>1.0041</v>
      </c>
      <c r="D36" s="37">
        <f>PRODUCT(C36:$C$284)</f>
        <v>3.4923991875834415</v>
      </c>
      <c r="E36" s="200">
        <f t="shared" si="0"/>
        <v>419.08790251001295</v>
      </c>
    </row>
    <row r="37" spans="1:5" x14ac:dyDescent="0.2">
      <c r="A37" s="262">
        <v>35582</v>
      </c>
      <c r="B37" s="23">
        <v>120</v>
      </c>
      <c r="C37">
        <v>1.0054000000000001</v>
      </c>
      <c r="D37" s="37">
        <f>PRODUCT(C37:$C$284)</f>
        <v>3.4781388184278894</v>
      </c>
      <c r="E37" s="200">
        <f t="shared" si="0"/>
        <v>417.37665821134675</v>
      </c>
    </row>
    <row r="38" spans="1:5" x14ac:dyDescent="0.2">
      <c r="A38" s="262">
        <v>35612</v>
      </c>
      <c r="B38" s="23">
        <v>120</v>
      </c>
      <c r="C38">
        <v>1.0022</v>
      </c>
      <c r="D38" s="37">
        <f>PRODUCT(C38:$C$284)</f>
        <v>3.4594577465962635</v>
      </c>
      <c r="E38" s="200">
        <f t="shared" si="0"/>
        <v>415.13492959155161</v>
      </c>
    </row>
    <row r="39" spans="1:5" x14ac:dyDescent="0.2">
      <c r="A39" s="262">
        <v>35643</v>
      </c>
      <c r="B39" s="23">
        <v>120</v>
      </c>
      <c r="C39">
        <v>0.99980000000000002</v>
      </c>
      <c r="D39" s="37">
        <f>PRODUCT(C39:$C$284)</f>
        <v>3.4518636465738046</v>
      </c>
      <c r="E39" s="200">
        <f t="shared" si="0"/>
        <v>414.22363758885655</v>
      </c>
    </row>
    <row r="40" spans="1:5" x14ac:dyDescent="0.2">
      <c r="A40" s="262">
        <v>35674</v>
      </c>
      <c r="B40" s="23">
        <v>120</v>
      </c>
      <c r="C40">
        <v>1.0005999999999999</v>
      </c>
      <c r="D40" s="37">
        <f>PRODUCT(C40:$C$284)</f>
        <v>3.4525541574052836</v>
      </c>
      <c r="E40" s="200">
        <f t="shared" si="0"/>
        <v>414.30649888863405</v>
      </c>
    </row>
    <row r="41" spans="1:5" x14ac:dyDescent="0.2">
      <c r="A41" s="262">
        <v>35704</v>
      </c>
      <c r="B41" s="23">
        <v>120</v>
      </c>
      <c r="C41">
        <v>1.0023</v>
      </c>
      <c r="D41" s="37">
        <f>PRODUCT(C41:$C$284)</f>
        <v>3.4504838670850342</v>
      </c>
      <c r="E41" s="200">
        <f t="shared" si="0"/>
        <v>414.05806405020411</v>
      </c>
    </row>
    <row r="42" spans="1:5" x14ac:dyDescent="0.2">
      <c r="A42" s="262">
        <v>35735</v>
      </c>
      <c r="B42" s="23">
        <v>120</v>
      </c>
      <c r="C42">
        <v>1.0017</v>
      </c>
      <c r="D42" s="37">
        <f>PRODUCT(C42:$C$284)</f>
        <v>3.4425659653646892</v>
      </c>
      <c r="E42" s="200">
        <f t="shared" si="0"/>
        <v>413.10791584376273</v>
      </c>
    </row>
    <row r="43" spans="1:5" x14ac:dyDescent="0.2">
      <c r="A43" s="262">
        <v>35765</v>
      </c>
      <c r="B43" s="23">
        <v>120</v>
      </c>
      <c r="C43">
        <v>1.0043</v>
      </c>
      <c r="D43" s="37">
        <f>PRODUCT(C43:$C$284)</f>
        <v>3.4367235353545911</v>
      </c>
      <c r="E43" s="200">
        <f t="shared" si="0"/>
        <v>412.40682424255095</v>
      </c>
    </row>
    <row r="44" spans="1:5" x14ac:dyDescent="0.2">
      <c r="A44" s="262">
        <v>35796</v>
      </c>
      <c r="B44" s="23">
        <v>120</v>
      </c>
      <c r="C44">
        <v>1.0071000000000001</v>
      </c>
      <c r="D44" s="37">
        <f>PRODUCT(C44:$C$284)</f>
        <v>3.4220088970970752</v>
      </c>
      <c r="E44" s="200">
        <f t="shared" si="0"/>
        <v>410.64106765164905</v>
      </c>
    </row>
    <row r="45" spans="1:5" x14ac:dyDescent="0.2">
      <c r="A45" s="262">
        <v>35827</v>
      </c>
      <c r="B45" s="23">
        <v>120</v>
      </c>
      <c r="C45">
        <v>1.0045999999999999</v>
      </c>
      <c r="D45" s="37">
        <f>PRODUCT(C45:$C$284)</f>
        <v>3.3978839212561582</v>
      </c>
      <c r="E45" s="200">
        <f t="shared" si="0"/>
        <v>407.74607055073898</v>
      </c>
    </row>
    <row r="46" spans="1:5" x14ac:dyDescent="0.2">
      <c r="A46" s="262">
        <v>35855</v>
      </c>
      <c r="B46" s="23">
        <v>120</v>
      </c>
      <c r="C46">
        <v>1.0034000000000001</v>
      </c>
      <c r="D46" s="37">
        <f>PRODUCT(C46:$C$284)</f>
        <v>3.382325225220141</v>
      </c>
      <c r="E46" s="200">
        <f t="shared" si="0"/>
        <v>405.87902702641691</v>
      </c>
    </row>
    <row r="47" spans="1:5" x14ac:dyDescent="0.2">
      <c r="A47" s="262">
        <v>35886</v>
      </c>
      <c r="B47" s="23">
        <v>120</v>
      </c>
      <c r="C47">
        <v>1.0024</v>
      </c>
      <c r="D47" s="37">
        <f>PRODUCT(C47:$C$284)</f>
        <v>3.3708642866455492</v>
      </c>
      <c r="E47" s="200">
        <f t="shared" si="0"/>
        <v>404.5037143974659</v>
      </c>
    </row>
    <row r="48" spans="1:5" x14ac:dyDescent="0.2">
      <c r="A48" s="262">
        <v>35916</v>
      </c>
      <c r="B48" s="23">
        <v>130</v>
      </c>
      <c r="C48">
        <v>1.0049999999999999</v>
      </c>
      <c r="D48" s="37">
        <f>PRODUCT(C48:$C$284)</f>
        <v>3.3627935820486305</v>
      </c>
      <c r="E48" s="200">
        <f t="shared" si="0"/>
        <v>437.16316566632196</v>
      </c>
    </row>
    <row r="49" spans="1:5" x14ac:dyDescent="0.2">
      <c r="A49" s="262">
        <v>35947</v>
      </c>
      <c r="B49" s="23">
        <v>130</v>
      </c>
      <c r="C49">
        <v>1.0002</v>
      </c>
      <c r="D49" s="37">
        <f>PRODUCT(C49:$C$284)</f>
        <v>3.3460632657200318</v>
      </c>
      <c r="E49" s="200">
        <f t="shared" si="0"/>
        <v>434.98822454360413</v>
      </c>
    </row>
    <row r="50" spans="1:5" x14ac:dyDescent="0.2">
      <c r="A50" s="262">
        <v>35977</v>
      </c>
      <c r="B50" s="23">
        <v>130</v>
      </c>
      <c r="C50">
        <v>0.99880000000000002</v>
      </c>
      <c r="D50" s="37">
        <f>PRODUCT(C50:$C$284)</f>
        <v>3.345394186882654</v>
      </c>
      <c r="E50" s="200">
        <f t="shared" si="0"/>
        <v>434.90124429474503</v>
      </c>
    </row>
    <row r="51" spans="1:5" x14ac:dyDescent="0.2">
      <c r="A51" s="262">
        <v>36008</v>
      </c>
      <c r="B51" s="23">
        <v>130</v>
      </c>
      <c r="C51">
        <v>0.99490000000000001</v>
      </c>
      <c r="D51" s="37">
        <f>PRODUCT(C51:$C$284)</f>
        <v>3.3494134830623334</v>
      </c>
      <c r="E51" s="200">
        <f t="shared" si="0"/>
        <v>435.42375279810335</v>
      </c>
    </row>
    <row r="52" spans="1:5" x14ac:dyDescent="0.2">
      <c r="A52" s="262">
        <v>36039</v>
      </c>
      <c r="B52" s="23">
        <v>130</v>
      </c>
      <c r="C52">
        <v>0.99780000000000002</v>
      </c>
      <c r="D52" s="37">
        <f>PRODUCT(C52:$C$284)</f>
        <v>3.3665830566512533</v>
      </c>
      <c r="E52" s="200">
        <f t="shared" si="0"/>
        <v>437.65579736466293</v>
      </c>
    </row>
    <row r="53" spans="1:5" x14ac:dyDescent="0.2">
      <c r="A53" s="262">
        <v>36069</v>
      </c>
      <c r="B53" s="23">
        <v>130</v>
      </c>
      <c r="C53">
        <v>1.0002</v>
      </c>
      <c r="D53" s="37">
        <f>PRODUCT(C53:$C$284)</f>
        <v>3.374005869564292</v>
      </c>
      <c r="E53" s="200">
        <f t="shared" si="0"/>
        <v>438.62076304335795</v>
      </c>
    </row>
    <row r="54" spans="1:5" x14ac:dyDescent="0.2">
      <c r="A54" s="262">
        <v>36100</v>
      </c>
      <c r="B54" s="23">
        <v>130</v>
      </c>
      <c r="C54">
        <v>0.99880000000000002</v>
      </c>
      <c r="D54" s="37">
        <f>PRODUCT(C54:$C$284)</f>
        <v>3.373331203323624</v>
      </c>
      <c r="E54" s="200">
        <f t="shared" si="0"/>
        <v>438.53305643207113</v>
      </c>
    </row>
    <row r="55" spans="1:5" x14ac:dyDescent="0.2">
      <c r="A55" s="262">
        <v>36130</v>
      </c>
      <c r="B55" s="23">
        <v>130</v>
      </c>
      <c r="C55">
        <v>1.0033000000000001</v>
      </c>
      <c r="D55" s="37">
        <f>PRODUCT(C55:$C$284)</f>
        <v>3.3773840642006721</v>
      </c>
      <c r="E55" s="200">
        <f t="shared" si="0"/>
        <v>439.05992834608736</v>
      </c>
    </row>
    <row r="56" spans="1:5" x14ac:dyDescent="0.2">
      <c r="A56" s="262">
        <v>36161</v>
      </c>
      <c r="B56" s="23">
        <v>130</v>
      </c>
      <c r="C56">
        <v>1.0069999999999999</v>
      </c>
      <c r="D56" s="37">
        <f>PRODUCT(C56:$C$284)</f>
        <v>3.3662753555274278</v>
      </c>
      <c r="E56" s="200">
        <f t="shared" si="0"/>
        <v>437.61579621856561</v>
      </c>
    </row>
    <row r="57" spans="1:5" x14ac:dyDescent="0.2">
      <c r="A57" s="262">
        <v>36192</v>
      </c>
      <c r="B57" s="23">
        <v>130</v>
      </c>
      <c r="C57">
        <v>1.0105</v>
      </c>
      <c r="D57" s="37">
        <f>PRODUCT(C57:$C$284)</f>
        <v>3.3428752289249597</v>
      </c>
      <c r="E57" s="200">
        <f t="shared" si="0"/>
        <v>434.57377976024475</v>
      </c>
    </row>
    <row r="58" spans="1:5" x14ac:dyDescent="0.2">
      <c r="A58" s="262">
        <v>36220</v>
      </c>
      <c r="B58" s="23">
        <v>130</v>
      </c>
      <c r="C58">
        <v>1.0109999999999999</v>
      </c>
      <c r="D58" s="37">
        <f>PRODUCT(C58:$C$284)</f>
        <v>3.3081397614299419</v>
      </c>
      <c r="E58" s="200">
        <f t="shared" si="0"/>
        <v>430.05816898589245</v>
      </c>
    </row>
    <row r="59" spans="1:5" x14ac:dyDescent="0.2">
      <c r="A59" s="262">
        <v>36251</v>
      </c>
      <c r="B59" s="23">
        <v>130</v>
      </c>
      <c r="C59">
        <v>1.0056</v>
      </c>
      <c r="D59" s="37">
        <f>PRODUCT(C59:$C$284)</f>
        <v>3.2721461537388161</v>
      </c>
      <c r="E59" s="200">
        <f t="shared" si="0"/>
        <v>425.3789999860461</v>
      </c>
    </row>
    <row r="60" spans="1:5" x14ac:dyDescent="0.2">
      <c r="A60" s="262">
        <v>36281</v>
      </c>
      <c r="B60" s="23">
        <v>136</v>
      </c>
      <c r="C60">
        <v>1.0029999999999999</v>
      </c>
      <c r="D60" s="37">
        <f>PRODUCT(C60:$C$284)</f>
        <v>3.2539241783401054</v>
      </c>
      <c r="E60" s="200">
        <f t="shared" si="0"/>
        <v>442.53368825425434</v>
      </c>
    </row>
    <row r="61" spans="1:5" x14ac:dyDescent="0.2">
      <c r="A61" s="262">
        <v>36312</v>
      </c>
      <c r="B61" s="23">
        <v>136</v>
      </c>
      <c r="C61">
        <v>1.0019</v>
      </c>
      <c r="D61" s="37">
        <f>PRODUCT(C61:$C$284)</f>
        <v>3.2441916035295151</v>
      </c>
      <c r="E61" s="200">
        <f t="shared" si="0"/>
        <v>441.21005808001405</v>
      </c>
    </row>
    <row r="62" spans="1:5" x14ac:dyDescent="0.2">
      <c r="A62" s="262">
        <v>36342</v>
      </c>
      <c r="B62" s="23">
        <v>136</v>
      </c>
      <c r="C62">
        <v>1.0108999999999999</v>
      </c>
      <c r="D62" s="37">
        <f>PRODUCT(C62:$C$284)</f>
        <v>3.2380393288047946</v>
      </c>
      <c r="E62" s="200">
        <f t="shared" si="0"/>
        <v>440.37334871745207</v>
      </c>
    </row>
    <row r="63" spans="1:5" x14ac:dyDescent="0.2">
      <c r="A63" s="262">
        <v>36373</v>
      </c>
      <c r="B63" s="23">
        <v>136</v>
      </c>
      <c r="C63">
        <v>1.0056</v>
      </c>
      <c r="D63" s="37">
        <f>PRODUCT(C63:$C$284)</f>
        <v>3.2031252634333658</v>
      </c>
      <c r="E63" s="200">
        <f t="shared" si="0"/>
        <v>435.62503582693773</v>
      </c>
    </row>
    <row r="64" spans="1:5" x14ac:dyDescent="0.2">
      <c r="A64" s="262">
        <v>36404</v>
      </c>
      <c r="B64" s="23">
        <v>136</v>
      </c>
      <c r="C64">
        <v>1.0031000000000001</v>
      </c>
      <c r="D64" s="37">
        <f>PRODUCT(C64:$C$284)</f>
        <v>3.1852876525789275</v>
      </c>
      <c r="E64" s="200">
        <f t="shared" si="0"/>
        <v>433.19912075073415</v>
      </c>
    </row>
    <row r="65" spans="1:5" x14ac:dyDescent="0.2">
      <c r="A65" s="262">
        <v>36434</v>
      </c>
      <c r="B65" s="23">
        <v>136</v>
      </c>
      <c r="C65">
        <v>1.0119</v>
      </c>
      <c r="D65" s="37">
        <f>PRODUCT(C65:$C$284)</f>
        <v>3.1754437768706256</v>
      </c>
      <c r="E65" s="200">
        <f t="shared" si="0"/>
        <v>431.86035365440506</v>
      </c>
    </row>
    <row r="66" spans="1:5" x14ac:dyDescent="0.2">
      <c r="A66" s="262">
        <v>36465</v>
      </c>
      <c r="B66" s="23">
        <v>136</v>
      </c>
      <c r="C66">
        <v>1.0095000000000001</v>
      </c>
      <c r="D66" s="37">
        <f>PRODUCT(C66:$C$284)</f>
        <v>3.1381003823210065</v>
      </c>
      <c r="E66" s="200">
        <f t="shared" si="0"/>
        <v>426.78165199565689</v>
      </c>
    </row>
    <row r="67" spans="1:5" x14ac:dyDescent="0.2">
      <c r="A67" s="262">
        <v>36495</v>
      </c>
      <c r="B67" s="23">
        <v>136</v>
      </c>
      <c r="C67">
        <v>1.006</v>
      </c>
      <c r="D67" s="37">
        <f>PRODUCT(C67:$C$284)</f>
        <v>3.1085689770391367</v>
      </c>
      <c r="E67" s="200">
        <f t="shared" ref="E67:E130" si="1">B67*D67</f>
        <v>422.76538087732257</v>
      </c>
    </row>
    <row r="68" spans="1:5" x14ac:dyDescent="0.2">
      <c r="A68" s="262">
        <v>36526</v>
      </c>
      <c r="B68" s="23">
        <v>136</v>
      </c>
      <c r="C68">
        <v>1.0062</v>
      </c>
      <c r="D68" s="37">
        <f>PRODUCT(C68:$C$284)</f>
        <v>3.090028804213854</v>
      </c>
      <c r="E68" s="200">
        <f t="shared" si="1"/>
        <v>420.24391737308412</v>
      </c>
    </row>
    <row r="69" spans="1:5" x14ac:dyDescent="0.2">
      <c r="A69" s="262">
        <v>36557</v>
      </c>
      <c r="B69" s="23">
        <v>136</v>
      </c>
      <c r="C69">
        <v>1.0013000000000001</v>
      </c>
      <c r="D69" s="37">
        <f>PRODUCT(C69:$C$284)</f>
        <v>3.070988674432372</v>
      </c>
      <c r="E69" s="200">
        <f t="shared" si="1"/>
        <v>417.65445972280259</v>
      </c>
    </row>
    <row r="70" spans="1:5" x14ac:dyDescent="0.2">
      <c r="A70" s="262">
        <v>36586</v>
      </c>
      <c r="B70" s="23">
        <v>136</v>
      </c>
      <c r="C70">
        <v>1.0022</v>
      </c>
      <c r="D70" s="37">
        <f>PRODUCT(C70:$C$284)</f>
        <v>3.0670015723882678</v>
      </c>
      <c r="E70" s="200">
        <f t="shared" si="1"/>
        <v>417.11221384480439</v>
      </c>
    </row>
    <row r="71" spans="1:5" x14ac:dyDescent="0.2">
      <c r="A71" s="262">
        <v>36617</v>
      </c>
      <c r="B71" s="23">
        <v>151</v>
      </c>
      <c r="C71">
        <v>1.0042</v>
      </c>
      <c r="D71" s="37">
        <f>PRODUCT(C71:$C$284)</f>
        <v>3.060268980630878</v>
      </c>
      <c r="E71" s="200">
        <f t="shared" si="1"/>
        <v>462.10061607526256</v>
      </c>
    </row>
    <row r="72" spans="1:5" x14ac:dyDescent="0.2">
      <c r="A72" s="262">
        <v>36647</v>
      </c>
      <c r="B72" s="23">
        <v>151</v>
      </c>
      <c r="C72">
        <v>1.0001</v>
      </c>
      <c r="D72" s="37">
        <f>PRODUCT(C72:$C$284)</f>
        <v>3.0474696082761166</v>
      </c>
      <c r="E72" s="200">
        <f t="shared" si="1"/>
        <v>460.16791084969361</v>
      </c>
    </row>
    <row r="73" spans="1:5" x14ac:dyDescent="0.2">
      <c r="A73" s="262">
        <v>36678</v>
      </c>
      <c r="B73" s="23">
        <v>151</v>
      </c>
      <c r="C73">
        <v>1.0023</v>
      </c>
      <c r="D73" s="37">
        <f>PRODUCT(C73:$C$284)</f>
        <v>3.0471648917869381</v>
      </c>
      <c r="E73" s="200">
        <f t="shared" si="1"/>
        <v>460.12189865982765</v>
      </c>
    </row>
    <row r="74" spans="1:5" x14ac:dyDescent="0.2">
      <c r="A74" s="262">
        <v>36708</v>
      </c>
      <c r="B74" s="23">
        <v>151</v>
      </c>
      <c r="C74">
        <v>1.0161</v>
      </c>
      <c r="D74" s="37">
        <f>PRODUCT(C74:$C$284)</f>
        <v>3.0401724950483233</v>
      </c>
      <c r="E74" s="200">
        <f t="shared" si="1"/>
        <v>459.06604675229681</v>
      </c>
    </row>
    <row r="75" spans="1:5" x14ac:dyDescent="0.2">
      <c r="A75" s="262">
        <v>36739</v>
      </c>
      <c r="B75" s="23">
        <v>151</v>
      </c>
      <c r="C75">
        <v>1.0131000000000001</v>
      </c>
      <c r="D75" s="37">
        <f>PRODUCT(C75:$C$284)</f>
        <v>2.9920012745284223</v>
      </c>
      <c r="E75" s="200">
        <f t="shared" si="1"/>
        <v>451.79219245379176</v>
      </c>
    </row>
    <row r="76" spans="1:5" x14ac:dyDescent="0.2">
      <c r="A76" s="262">
        <v>36770</v>
      </c>
      <c r="B76" s="23">
        <v>151</v>
      </c>
      <c r="C76">
        <v>1.0023</v>
      </c>
      <c r="D76" s="37">
        <f>PRODUCT(C76:$C$284)</f>
        <v>2.9533128758547229</v>
      </c>
      <c r="E76" s="200">
        <f t="shared" si="1"/>
        <v>445.95024425406314</v>
      </c>
    </row>
    <row r="77" spans="1:5" x14ac:dyDescent="0.2">
      <c r="A77" s="262">
        <v>36800</v>
      </c>
      <c r="B77" s="23">
        <v>151</v>
      </c>
      <c r="C77">
        <v>1.0014000000000001</v>
      </c>
      <c r="D77" s="37">
        <f>PRODUCT(C77:$C$284)</f>
        <v>2.9465358434148654</v>
      </c>
      <c r="E77" s="200">
        <f t="shared" si="1"/>
        <v>444.92691235564467</v>
      </c>
    </row>
    <row r="78" spans="1:5" x14ac:dyDescent="0.2">
      <c r="A78" s="262">
        <v>36831</v>
      </c>
      <c r="B78" s="23">
        <v>151</v>
      </c>
      <c r="C78">
        <v>1.0032000000000001</v>
      </c>
      <c r="D78" s="37">
        <f>PRODUCT(C78:$C$284)</f>
        <v>2.94241646037035</v>
      </c>
      <c r="E78" s="200">
        <f t="shared" si="1"/>
        <v>444.30488551592282</v>
      </c>
    </row>
    <row r="79" spans="1:5" x14ac:dyDescent="0.2">
      <c r="A79" s="262">
        <v>36861</v>
      </c>
      <c r="B79" s="23">
        <v>151</v>
      </c>
      <c r="C79">
        <v>1.0059</v>
      </c>
      <c r="D79" s="37">
        <f>PRODUCT(C79:$C$284)</f>
        <v>2.9330307619321685</v>
      </c>
      <c r="E79" s="200">
        <f t="shared" si="1"/>
        <v>442.88764505175743</v>
      </c>
    </row>
    <row r="80" spans="1:5" x14ac:dyDescent="0.2">
      <c r="A80" s="262">
        <v>36892</v>
      </c>
      <c r="B80" s="23">
        <v>151</v>
      </c>
      <c r="C80">
        <v>1.0057</v>
      </c>
      <c r="D80" s="37">
        <f>PRODUCT(C80:$C$284)</f>
        <v>2.9158273803878805</v>
      </c>
      <c r="E80" s="200">
        <f t="shared" si="1"/>
        <v>440.28993443856996</v>
      </c>
    </row>
    <row r="81" spans="1:5" x14ac:dyDescent="0.2">
      <c r="A81" s="262">
        <v>36923</v>
      </c>
      <c r="B81" s="23">
        <v>151</v>
      </c>
      <c r="C81">
        <v>1.0045999999999999</v>
      </c>
      <c r="D81" s="37">
        <f>PRODUCT(C81:$C$284)</f>
        <v>2.8993013626209359</v>
      </c>
      <c r="E81" s="200">
        <f t="shared" si="1"/>
        <v>437.79450575576129</v>
      </c>
    </row>
    <row r="82" spans="1:5" x14ac:dyDescent="0.2">
      <c r="A82" s="262">
        <v>36951</v>
      </c>
      <c r="B82" s="23">
        <v>151</v>
      </c>
      <c r="C82">
        <v>1.0038</v>
      </c>
      <c r="D82" s="37">
        <f>PRODUCT(C82:$C$284)</f>
        <v>2.8860256446555228</v>
      </c>
      <c r="E82" s="200">
        <f t="shared" si="1"/>
        <v>435.78987234298393</v>
      </c>
    </row>
    <row r="83" spans="1:5" x14ac:dyDescent="0.2">
      <c r="A83" s="262">
        <v>36982</v>
      </c>
      <c r="B83" s="23">
        <v>180</v>
      </c>
      <c r="C83">
        <v>1.0058</v>
      </c>
      <c r="D83" s="37">
        <f>PRODUCT(C83:$C$284)</f>
        <v>2.8751002636536396</v>
      </c>
      <c r="E83" s="200">
        <f t="shared" si="1"/>
        <v>517.51804745765514</v>
      </c>
    </row>
    <row r="84" spans="1:5" x14ac:dyDescent="0.2">
      <c r="A84" s="262">
        <v>37012</v>
      </c>
      <c r="B84" s="23">
        <v>180</v>
      </c>
      <c r="C84">
        <v>1.0041</v>
      </c>
      <c r="D84" s="37">
        <f>PRODUCT(C84:$C$284)</f>
        <v>2.8585208427656004</v>
      </c>
      <c r="E84" s="200">
        <f t="shared" si="1"/>
        <v>514.53375169780804</v>
      </c>
    </row>
    <row r="85" spans="1:5" x14ac:dyDescent="0.2">
      <c r="A85" s="262">
        <v>37043</v>
      </c>
      <c r="B85" s="23">
        <v>180</v>
      </c>
      <c r="C85">
        <v>1.0052000000000001</v>
      </c>
      <c r="D85" s="37">
        <f>PRODUCT(C85:$C$284)</f>
        <v>2.8468487628379644</v>
      </c>
      <c r="E85" s="200">
        <f t="shared" si="1"/>
        <v>512.43277731083356</v>
      </c>
    </row>
    <row r="86" spans="1:5" x14ac:dyDescent="0.2">
      <c r="A86" s="262">
        <v>37073</v>
      </c>
      <c r="B86" s="23">
        <v>180</v>
      </c>
      <c r="C86">
        <v>1.0133000000000001</v>
      </c>
      <c r="D86" s="37">
        <f>PRODUCT(C86:$C$284)</f>
        <v>2.8321217298427794</v>
      </c>
      <c r="E86" s="200">
        <f t="shared" si="1"/>
        <v>509.78191137170029</v>
      </c>
    </row>
    <row r="87" spans="1:5" x14ac:dyDescent="0.2">
      <c r="A87" s="262">
        <v>37104</v>
      </c>
      <c r="B87" s="23">
        <v>180</v>
      </c>
      <c r="C87">
        <v>1.0069999999999999</v>
      </c>
      <c r="D87" s="37">
        <f>PRODUCT(C87:$C$284)</f>
        <v>2.7949489093484465</v>
      </c>
      <c r="E87" s="200">
        <f t="shared" si="1"/>
        <v>503.09080368272038</v>
      </c>
    </row>
    <row r="88" spans="1:5" x14ac:dyDescent="0.2">
      <c r="A88" s="262">
        <v>37135</v>
      </c>
      <c r="B88" s="23">
        <v>180</v>
      </c>
      <c r="C88">
        <v>1.0027999999999999</v>
      </c>
      <c r="D88" s="37">
        <f>PRODUCT(C88:$C$284)</f>
        <v>2.7755202674761099</v>
      </c>
      <c r="E88" s="200">
        <f t="shared" si="1"/>
        <v>499.59364814569977</v>
      </c>
    </row>
    <row r="89" spans="1:5" x14ac:dyDescent="0.2">
      <c r="A89" s="262">
        <v>37165</v>
      </c>
      <c r="B89" s="23">
        <v>180</v>
      </c>
      <c r="C89">
        <v>1.0083</v>
      </c>
      <c r="D89" s="37">
        <f>PRODUCT(C89:$C$284)</f>
        <v>2.7677705100479839</v>
      </c>
      <c r="E89" s="200">
        <f t="shared" si="1"/>
        <v>498.19869180863708</v>
      </c>
    </row>
    <row r="90" spans="1:5" x14ac:dyDescent="0.2">
      <c r="A90" s="262">
        <v>37196</v>
      </c>
      <c r="B90" s="23">
        <v>180</v>
      </c>
      <c r="C90">
        <v>1.0071000000000001</v>
      </c>
      <c r="D90" s="37">
        <f>PRODUCT(C90:$C$284)</f>
        <v>2.7449871169770699</v>
      </c>
      <c r="E90" s="200">
        <f t="shared" si="1"/>
        <v>494.09768105587256</v>
      </c>
    </row>
    <row r="91" spans="1:5" x14ac:dyDescent="0.2">
      <c r="A91" s="262">
        <v>37226</v>
      </c>
      <c r="B91" s="23">
        <v>180</v>
      </c>
      <c r="C91">
        <v>1.0065</v>
      </c>
      <c r="D91" s="37">
        <f>PRODUCT(C91:$C$284)</f>
        <v>2.7256351077123151</v>
      </c>
      <c r="E91" s="200">
        <f t="shared" si="1"/>
        <v>490.6143193882167</v>
      </c>
    </row>
    <row r="92" spans="1:5" x14ac:dyDescent="0.2">
      <c r="A92" s="262">
        <v>37257</v>
      </c>
      <c r="B92" s="23">
        <v>180</v>
      </c>
      <c r="C92">
        <v>1.0052000000000001</v>
      </c>
      <c r="D92" s="37">
        <f>PRODUCT(C92:$C$284)</f>
        <v>2.70803289390195</v>
      </c>
      <c r="E92" s="200">
        <f t="shared" si="1"/>
        <v>487.44592090235102</v>
      </c>
    </row>
    <row r="93" spans="1:5" x14ac:dyDescent="0.2">
      <c r="A93" s="262">
        <v>37288</v>
      </c>
      <c r="B93" s="23">
        <v>180</v>
      </c>
      <c r="C93">
        <v>1.0036</v>
      </c>
      <c r="D93" s="37">
        <f>PRODUCT(C93:$C$284)</f>
        <v>2.6940239692617869</v>
      </c>
      <c r="E93" s="200">
        <f t="shared" si="1"/>
        <v>484.92431446712163</v>
      </c>
    </row>
    <row r="94" spans="1:5" x14ac:dyDescent="0.2">
      <c r="A94" s="262">
        <v>37316</v>
      </c>
      <c r="B94" s="23">
        <v>180</v>
      </c>
      <c r="C94">
        <v>1.006</v>
      </c>
      <c r="D94" s="37">
        <f>PRODUCT(C94:$C$284)</f>
        <v>2.6843602722815758</v>
      </c>
      <c r="E94" s="200">
        <f t="shared" si="1"/>
        <v>483.18484901068365</v>
      </c>
    </row>
    <row r="95" spans="1:5" x14ac:dyDescent="0.2">
      <c r="A95" s="262">
        <v>37347</v>
      </c>
      <c r="B95" s="23">
        <v>200</v>
      </c>
      <c r="C95">
        <v>1.008</v>
      </c>
      <c r="D95" s="37">
        <f>PRODUCT(C95:$C$284)</f>
        <v>2.6683501712540525</v>
      </c>
      <c r="E95" s="200">
        <f t="shared" si="1"/>
        <v>533.67003425081055</v>
      </c>
    </row>
    <row r="96" spans="1:5" x14ac:dyDescent="0.2">
      <c r="A96" s="262">
        <v>37377</v>
      </c>
      <c r="B96" s="23">
        <v>200</v>
      </c>
      <c r="C96">
        <v>1.0021</v>
      </c>
      <c r="D96" s="37">
        <f>PRODUCT(C96:$C$284)</f>
        <v>2.6471727889425125</v>
      </c>
      <c r="E96" s="200">
        <f t="shared" si="1"/>
        <v>529.4345577885025</v>
      </c>
    </row>
    <row r="97" spans="1:5" x14ac:dyDescent="0.2">
      <c r="A97" s="262">
        <v>37408</v>
      </c>
      <c r="B97" s="23">
        <v>200</v>
      </c>
      <c r="C97">
        <v>1.0042</v>
      </c>
      <c r="D97" s="37">
        <f>PRODUCT(C97:$C$284)</f>
        <v>2.641625375653637</v>
      </c>
      <c r="E97" s="200">
        <f t="shared" si="1"/>
        <v>528.32507513072744</v>
      </c>
    </row>
    <row r="98" spans="1:5" x14ac:dyDescent="0.2">
      <c r="A98" s="262">
        <v>37438</v>
      </c>
      <c r="B98" s="23">
        <v>200</v>
      </c>
      <c r="C98">
        <v>1.0119</v>
      </c>
      <c r="D98" s="37">
        <f>PRODUCT(C98:$C$284)</f>
        <v>2.6305769524533318</v>
      </c>
      <c r="E98" s="200">
        <f t="shared" si="1"/>
        <v>526.11539049066641</v>
      </c>
    </row>
    <row r="99" spans="1:5" x14ac:dyDescent="0.2">
      <c r="A99" s="262">
        <v>37469</v>
      </c>
      <c r="B99" s="23">
        <v>200</v>
      </c>
      <c r="C99">
        <v>1.0065</v>
      </c>
      <c r="D99" s="37">
        <f>PRODUCT(C99:$C$284)</f>
        <v>2.5996412219125715</v>
      </c>
      <c r="E99" s="200">
        <f t="shared" si="1"/>
        <v>519.92824438251432</v>
      </c>
    </row>
    <row r="100" spans="1:5" x14ac:dyDescent="0.2">
      <c r="A100" s="262">
        <v>37500</v>
      </c>
      <c r="B100" s="23">
        <v>200</v>
      </c>
      <c r="C100">
        <v>1.0072000000000001</v>
      </c>
      <c r="D100" s="37">
        <f>PRODUCT(C100:$C$284)</f>
        <v>2.5828526794958488</v>
      </c>
      <c r="E100" s="200">
        <f t="shared" si="1"/>
        <v>516.57053589916973</v>
      </c>
    </row>
    <row r="101" spans="1:5" x14ac:dyDescent="0.2">
      <c r="A101" s="262">
        <v>37530</v>
      </c>
      <c r="B101" s="23">
        <v>200</v>
      </c>
      <c r="C101">
        <v>1.0131000000000001</v>
      </c>
      <c r="D101" s="37">
        <f>PRODUCT(C101:$C$284)</f>
        <v>2.5643890781332921</v>
      </c>
      <c r="E101" s="200">
        <f t="shared" si="1"/>
        <v>512.87781562665839</v>
      </c>
    </row>
    <row r="102" spans="1:5" x14ac:dyDescent="0.2">
      <c r="A102" s="262">
        <v>37561</v>
      </c>
      <c r="B102" s="23">
        <v>200</v>
      </c>
      <c r="C102">
        <v>1.0302</v>
      </c>
      <c r="D102" s="37">
        <f>PRODUCT(C102:$C$284)</f>
        <v>2.5312299655841377</v>
      </c>
      <c r="E102" s="200">
        <f t="shared" si="1"/>
        <v>506.24599311682755</v>
      </c>
    </row>
    <row r="103" spans="1:5" x14ac:dyDescent="0.2">
      <c r="A103" s="262">
        <v>37591</v>
      </c>
      <c r="B103" s="23">
        <v>200</v>
      </c>
      <c r="C103">
        <v>1.0209999999999999</v>
      </c>
      <c r="D103" s="37">
        <f>PRODUCT(C103:$C$284)</f>
        <v>2.4570277281927182</v>
      </c>
      <c r="E103" s="200">
        <f t="shared" si="1"/>
        <v>491.40554563854363</v>
      </c>
    </row>
    <row r="104" spans="1:5" x14ac:dyDescent="0.2">
      <c r="A104" s="262">
        <v>37622</v>
      </c>
      <c r="B104" s="23">
        <v>200</v>
      </c>
      <c r="C104">
        <v>1.0225</v>
      </c>
      <c r="D104" s="37">
        <f>PRODUCT(C104:$C$284)</f>
        <v>2.4064914086118692</v>
      </c>
      <c r="E104" s="200">
        <f t="shared" si="1"/>
        <v>481.29828172237382</v>
      </c>
    </row>
    <row r="105" spans="1:5" x14ac:dyDescent="0.2">
      <c r="A105" s="262">
        <v>37653</v>
      </c>
      <c r="B105" s="23">
        <v>200</v>
      </c>
      <c r="C105">
        <v>1.0157</v>
      </c>
      <c r="D105" s="37">
        <f>PRODUCT(C105:$C$284)</f>
        <v>2.3535368299382582</v>
      </c>
      <c r="E105" s="200">
        <f t="shared" si="1"/>
        <v>470.70736598765166</v>
      </c>
    </row>
    <row r="106" spans="1:5" x14ac:dyDescent="0.2">
      <c r="A106" s="262">
        <v>37681</v>
      </c>
      <c r="B106" s="23">
        <v>200</v>
      </c>
      <c r="C106">
        <v>1.0123</v>
      </c>
      <c r="D106" s="37">
        <f>PRODUCT(C106:$C$284)</f>
        <v>2.3171574578500156</v>
      </c>
      <c r="E106" s="200">
        <f t="shared" si="1"/>
        <v>463.43149157000312</v>
      </c>
    </row>
    <row r="107" spans="1:5" x14ac:dyDescent="0.2">
      <c r="A107" s="262">
        <v>37712</v>
      </c>
      <c r="B107" s="23">
        <v>240</v>
      </c>
      <c r="C107">
        <v>1.0097</v>
      </c>
      <c r="D107" s="37">
        <f>PRODUCT(C107:$C$284)</f>
        <v>2.2890027243406297</v>
      </c>
      <c r="E107" s="200">
        <f t="shared" si="1"/>
        <v>549.36065384175117</v>
      </c>
    </row>
    <row r="108" spans="1:5" x14ac:dyDescent="0.2">
      <c r="A108" s="262">
        <v>37742</v>
      </c>
      <c r="B108" s="23">
        <v>240</v>
      </c>
      <c r="C108">
        <v>1.0061</v>
      </c>
      <c r="D108" s="37">
        <f>PRODUCT(C108:$C$284)</f>
        <v>2.2670127011395684</v>
      </c>
      <c r="E108" s="200">
        <f t="shared" si="1"/>
        <v>544.08304827349639</v>
      </c>
    </row>
    <row r="109" spans="1:5" x14ac:dyDescent="0.2">
      <c r="A109" s="262">
        <v>37773</v>
      </c>
      <c r="B109" s="23">
        <v>240</v>
      </c>
      <c r="C109">
        <v>0.99850000000000005</v>
      </c>
      <c r="D109" s="37">
        <f>PRODUCT(C109:$C$284)</f>
        <v>2.2532677677562547</v>
      </c>
      <c r="E109" s="200">
        <f t="shared" si="1"/>
        <v>540.78426426150111</v>
      </c>
    </row>
    <row r="110" spans="1:5" x14ac:dyDescent="0.2">
      <c r="A110" s="262">
        <v>37803</v>
      </c>
      <c r="B110" s="23">
        <v>240</v>
      </c>
      <c r="C110">
        <v>1.002</v>
      </c>
      <c r="D110" s="37">
        <f>PRODUCT(C110:$C$284)</f>
        <v>2.256652746876572</v>
      </c>
      <c r="E110" s="200">
        <f t="shared" si="1"/>
        <v>541.59665925037734</v>
      </c>
    </row>
    <row r="111" spans="1:5" x14ac:dyDescent="0.2">
      <c r="A111" s="262">
        <v>37834</v>
      </c>
      <c r="B111" s="23">
        <v>240</v>
      </c>
      <c r="C111">
        <v>1.0034000000000001</v>
      </c>
      <c r="D111" s="37">
        <f>PRODUCT(C111:$C$284)</f>
        <v>2.2521484499766196</v>
      </c>
      <c r="E111" s="200">
        <f t="shared" si="1"/>
        <v>540.51562799438875</v>
      </c>
    </row>
    <row r="112" spans="1:5" x14ac:dyDescent="0.2">
      <c r="A112" s="262">
        <v>37865</v>
      </c>
      <c r="B112" s="23">
        <v>240</v>
      </c>
      <c r="C112">
        <v>1.0078</v>
      </c>
      <c r="D112" s="37">
        <f>PRODUCT(C112:$C$284)</f>
        <v>2.2445170918642807</v>
      </c>
      <c r="E112" s="200">
        <f t="shared" si="1"/>
        <v>538.68410204742736</v>
      </c>
    </row>
    <row r="113" spans="1:5" x14ac:dyDescent="0.2">
      <c r="A113" s="262">
        <v>37895</v>
      </c>
      <c r="B113" s="23">
        <v>240</v>
      </c>
      <c r="C113">
        <v>1.0028999999999999</v>
      </c>
      <c r="D113" s="37">
        <f>PRODUCT(C113:$C$284)</f>
        <v>2.2271453580713234</v>
      </c>
      <c r="E113" s="200">
        <f t="shared" si="1"/>
        <v>534.51488593711758</v>
      </c>
    </row>
    <row r="114" spans="1:5" x14ac:dyDescent="0.2">
      <c r="A114" s="262">
        <v>37926</v>
      </c>
      <c r="B114" s="23">
        <v>240</v>
      </c>
      <c r="C114">
        <v>1.0034000000000001</v>
      </c>
      <c r="D114" s="37">
        <f>PRODUCT(C114:$C$284)</f>
        <v>2.2207053126645935</v>
      </c>
      <c r="E114" s="200">
        <f t="shared" si="1"/>
        <v>532.96927503950246</v>
      </c>
    </row>
    <row r="115" spans="1:5" x14ac:dyDescent="0.2">
      <c r="A115" s="262">
        <v>37956</v>
      </c>
      <c r="B115" s="23">
        <v>240</v>
      </c>
      <c r="C115">
        <v>1.0052000000000001</v>
      </c>
      <c r="D115" s="37">
        <f>PRODUCT(C115:$C$284)</f>
        <v>2.2131804989681041</v>
      </c>
      <c r="E115" s="200">
        <f t="shared" si="1"/>
        <v>531.16331975234493</v>
      </c>
    </row>
    <row r="116" spans="1:5" x14ac:dyDescent="0.2">
      <c r="A116" s="262">
        <v>37987</v>
      </c>
      <c r="B116" s="23">
        <v>240</v>
      </c>
      <c r="C116">
        <v>1.0076000000000001</v>
      </c>
      <c r="D116" s="37">
        <f>PRODUCT(C116:$C$284)</f>
        <v>2.2017314951930982</v>
      </c>
      <c r="E116" s="200">
        <f t="shared" si="1"/>
        <v>528.41555884634352</v>
      </c>
    </row>
    <row r="117" spans="1:5" x14ac:dyDescent="0.2">
      <c r="A117" s="262">
        <v>38018</v>
      </c>
      <c r="B117" s="23">
        <v>240</v>
      </c>
      <c r="C117">
        <v>1.0061</v>
      </c>
      <c r="D117" s="37">
        <f>PRODUCT(C117:$C$284)</f>
        <v>2.1851245486235609</v>
      </c>
      <c r="E117" s="200">
        <f t="shared" si="1"/>
        <v>524.42989166965458</v>
      </c>
    </row>
    <row r="118" spans="1:5" x14ac:dyDescent="0.2">
      <c r="A118" s="262">
        <v>38047</v>
      </c>
      <c r="B118" s="23">
        <v>240</v>
      </c>
      <c r="C118">
        <v>1.0046999999999999</v>
      </c>
      <c r="D118" s="37">
        <f>PRODUCT(C118:$C$284)</f>
        <v>2.1718761043868033</v>
      </c>
      <c r="E118" s="200">
        <f t="shared" si="1"/>
        <v>521.25026505283279</v>
      </c>
    </row>
    <row r="119" spans="1:5" x14ac:dyDescent="0.2">
      <c r="A119" s="262">
        <v>38078</v>
      </c>
      <c r="B119" s="23">
        <v>240</v>
      </c>
      <c r="C119">
        <v>1.0037</v>
      </c>
      <c r="D119" s="37">
        <f>PRODUCT(C119:$C$284)</f>
        <v>2.1617160390034833</v>
      </c>
      <c r="E119" s="200">
        <f t="shared" si="1"/>
        <v>518.81184936083605</v>
      </c>
    </row>
    <row r="120" spans="1:5" x14ac:dyDescent="0.2">
      <c r="A120" s="262">
        <v>38108</v>
      </c>
      <c r="B120" s="23">
        <v>260</v>
      </c>
      <c r="C120">
        <v>1.0051000000000001</v>
      </c>
      <c r="D120" s="37">
        <f>PRODUCT(C120:$C$284)</f>
        <v>2.1537471744579904</v>
      </c>
      <c r="E120" s="200">
        <f t="shared" si="1"/>
        <v>559.97426535907744</v>
      </c>
    </row>
    <row r="121" spans="1:5" x14ac:dyDescent="0.2">
      <c r="A121" s="262">
        <v>38139</v>
      </c>
      <c r="B121" s="23">
        <v>260</v>
      </c>
      <c r="C121">
        <v>1.0071000000000001</v>
      </c>
      <c r="D121" s="37">
        <f>PRODUCT(C121:$C$284)</f>
        <v>2.1428187985852052</v>
      </c>
      <c r="E121" s="200">
        <f t="shared" si="1"/>
        <v>557.13288763215337</v>
      </c>
    </row>
    <row r="122" spans="1:5" x14ac:dyDescent="0.2">
      <c r="A122" s="262">
        <v>38169</v>
      </c>
      <c r="B122" s="23">
        <v>260</v>
      </c>
      <c r="C122">
        <v>1.0091000000000001</v>
      </c>
      <c r="D122" s="37">
        <f>PRODUCT(C122:$C$284)</f>
        <v>2.1277120430793413</v>
      </c>
      <c r="E122" s="200">
        <f t="shared" si="1"/>
        <v>553.20513120062867</v>
      </c>
    </row>
    <row r="123" spans="1:5" x14ac:dyDescent="0.2">
      <c r="A123" s="262">
        <v>38200</v>
      </c>
      <c r="B123" s="23">
        <v>260</v>
      </c>
      <c r="C123">
        <v>1.0068999999999999</v>
      </c>
      <c r="D123" s="37">
        <f>PRODUCT(C123:$C$284)</f>
        <v>2.1085244703987125</v>
      </c>
      <c r="E123" s="200">
        <f t="shared" si="1"/>
        <v>548.21636230366528</v>
      </c>
    </row>
    <row r="124" spans="1:5" x14ac:dyDescent="0.2">
      <c r="A124" s="262">
        <v>38231</v>
      </c>
      <c r="B124" s="23">
        <v>260</v>
      </c>
      <c r="C124">
        <v>1.0033000000000001</v>
      </c>
      <c r="D124" s="37">
        <f>PRODUCT(C124:$C$284)</f>
        <v>2.0940753504803986</v>
      </c>
      <c r="E124" s="200">
        <f t="shared" si="1"/>
        <v>544.45959112490368</v>
      </c>
    </row>
    <row r="125" spans="1:5" x14ac:dyDescent="0.2">
      <c r="A125" s="262">
        <v>38261</v>
      </c>
      <c r="B125" s="23">
        <v>260</v>
      </c>
      <c r="C125">
        <v>1.0044</v>
      </c>
      <c r="D125" s="37">
        <f>PRODUCT(C125:$C$284)</f>
        <v>2.0871876312971183</v>
      </c>
      <c r="E125" s="200">
        <f t="shared" si="1"/>
        <v>542.66878413725078</v>
      </c>
    </row>
    <row r="126" spans="1:5" x14ac:dyDescent="0.2">
      <c r="A126" s="262">
        <v>38292</v>
      </c>
      <c r="B126" s="23">
        <v>260</v>
      </c>
      <c r="C126">
        <v>1.0068999999999999</v>
      </c>
      <c r="D126" s="37">
        <f>PRODUCT(C126:$C$284)</f>
        <v>2.0780442366558338</v>
      </c>
      <c r="E126" s="200">
        <f t="shared" si="1"/>
        <v>540.29150153051683</v>
      </c>
    </row>
    <row r="127" spans="1:5" x14ac:dyDescent="0.2">
      <c r="A127" s="262">
        <v>38322</v>
      </c>
      <c r="B127" s="23">
        <v>260</v>
      </c>
      <c r="C127">
        <v>1.0085999999999999</v>
      </c>
      <c r="D127" s="37">
        <f>PRODUCT(C127:$C$284)</f>
        <v>2.0638039891308302</v>
      </c>
      <c r="E127" s="200">
        <f t="shared" si="1"/>
        <v>536.58903717401586</v>
      </c>
    </row>
    <row r="128" spans="1:5" x14ac:dyDescent="0.2">
      <c r="A128" s="262">
        <v>38353</v>
      </c>
      <c r="B128" s="23">
        <v>260</v>
      </c>
      <c r="C128">
        <v>1.0058</v>
      </c>
      <c r="D128" s="37">
        <f>PRODUCT(C128:$C$284)</f>
        <v>2.0462066122653493</v>
      </c>
      <c r="E128" s="200">
        <f t="shared" si="1"/>
        <v>532.01371918899076</v>
      </c>
    </row>
    <row r="129" spans="1:5" x14ac:dyDescent="0.2">
      <c r="A129" s="262">
        <v>38384</v>
      </c>
      <c r="B129" s="23">
        <v>260</v>
      </c>
      <c r="C129">
        <v>1.0059</v>
      </c>
      <c r="D129" s="37">
        <f>PRODUCT(C129:$C$284)</f>
        <v>2.0344070513674142</v>
      </c>
      <c r="E129" s="200">
        <f t="shared" si="1"/>
        <v>528.94583335552772</v>
      </c>
    </row>
    <row r="130" spans="1:5" x14ac:dyDescent="0.2">
      <c r="A130" s="262">
        <v>38412</v>
      </c>
      <c r="B130" s="23">
        <v>260</v>
      </c>
      <c r="C130">
        <v>1.0061</v>
      </c>
      <c r="D130" s="37">
        <f>PRODUCT(C130:$C$284)</f>
        <v>2.0224744521000293</v>
      </c>
      <c r="E130" s="200">
        <f t="shared" si="1"/>
        <v>525.84335754600761</v>
      </c>
    </row>
    <row r="131" spans="1:5" x14ac:dyDescent="0.2">
      <c r="A131" s="262">
        <v>38443</v>
      </c>
      <c r="B131" s="23">
        <v>260</v>
      </c>
      <c r="C131">
        <v>1.0086999999999999</v>
      </c>
      <c r="D131" s="37">
        <f>PRODUCT(C131:$C$284)</f>
        <v>2.0102121579366159</v>
      </c>
      <c r="E131" s="200">
        <f t="shared" ref="E131:E194" si="2">B131*D131</f>
        <v>522.65516106352015</v>
      </c>
    </row>
    <row r="132" spans="1:5" x14ac:dyDescent="0.2">
      <c r="A132" s="262">
        <v>38473</v>
      </c>
      <c r="B132" s="23">
        <v>300</v>
      </c>
      <c r="C132">
        <v>1.0048999999999999</v>
      </c>
      <c r="D132" s="37">
        <f>PRODUCT(C132:$C$284)</f>
        <v>1.99287415280719</v>
      </c>
      <c r="E132" s="200">
        <f t="shared" si="2"/>
        <v>597.86224584215699</v>
      </c>
    </row>
    <row r="133" spans="1:5" x14ac:dyDescent="0.2">
      <c r="A133" s="262">
        <v>38504</v>
      </c>
      <c r="B133" s="23">
        <v>300</v>
      </c>
      <c r="C133">
        <v>0.99980000000000002</v>
      </c>
      <c r="D133" s="37">
        <f>PRODUCT(C133:$C$284)</f>
        <v>1.9831566850504423</v>
      </c>
      <c r="E133" s="200">
        <f t="shared" si="2"/>
        <v>594.94700551513267</v>
      </c>
    </row>
    <row r="134" spans="1:5" x14ac:dyDescent="0.2">
      <c r="A134" s="262">
        <v>38534</v>
      </c>
      <c r="B134" s="23">
        <v>300</v>
      </c>
      <c r="C134">
        <v>1.0024999999999999</v>
      </c>
      <c r="D134" s="37">
        <f>PRODUCT(C134:$C$284)</f>
        <v>1.9835533957295903</v>
      </c>
      <c r="E134" s="200">
        <f t="shared" si="2"/>
        <v>595.0660187188771</v>
      </c>
    </row>
    <row r="135" spans="1:5" x14ac:dyDescent="0.2">
      <c r="A135" s="262">
        <v>38565</v>
      </c>
      <c r="B135" s="23">
        <v>300</v>
      </c>
      <c r="C135">
        <v>1.0017</v>
      </c>
      <c r="D135" s="37">
        <f>PRODUCT(C135:$C$284)</f>
        <v>1.9786068785332587</v>
      </c>
      <c r="E135" s="200">
        <f t="shared" si="2"/>
        <v>593.58206355997766</v>
      </c>
    </row>
    <row r="136" spans="1:5" x14ac:dyDescent="0.2">
      <c r="A136" s="262">
        <v>38596</v>
      </c>
      <c r="B136" s="23">
        <v>300</v>
      </c>
      <c r="C136">
        <v>1.0035000000000001</v>
      </c>
      <c r="D136" s="37">
        <f>PRODUCT(C136:$C$284)</f>
        <v>1.9752489553092298</v>
      </c>
      <c r="E136" s="200">
        <f t="shared" si="2"/>
        <v>592.5746865927689</v>
      </c>
    </row>
    <row r="137" spans="1:5" x14ac:dyDescent="0.2">
      <c r="A137" s="262">
        <v>38626</v>
      </c>
      <c r="B137" s="23">
        <v>300</v>
      </c>
      <c r="C137">
        <v>1.0075000000000001</v>
      </c>
      <c r="D137" s="37">
        <f>PRODUCT(C137:$C$284)</f>
        <v>1.9683596963719308</v>
      </c>
      <c r="E137" s="200">
        <f t="shared" si="2"/>
        <v>590.50790891157919</v>
      </c>
    </row>
    <row r="138" spans="1:5" x14ac:dyDescent="0.2">
      <c r="A138" s="262">
        <v>38657</v>
      </c>
      <c r="B138" s="23">
        <v>300</v>
      </c>
      <c r="C138">
        <v>1.0055000000000001</v>
      </c>
      <c r="D138" s="37">
        <f>PRODUCT(C138:$C$284)</f>
        <v>1.9537068946619647</v>
      </c>
      <c r="E138" s="200">
        <f t="shared" si="2"/>
        <v>586.11206839858937</v>
      </c>
    </row>
    <row r="139" spans="1:5" x14ac:dyDescent="0.2">
      <c r="A139" s="262">
        <v>38687</v>
      </c>
      <c r="B139" s="23">
        <v>300</v>
      </c>
      <c r="C139">
        <v>1.0036</v>
      </c>
      <c r="D139" s="37">
        <f>PRODUCT(C139:$C$284)</f>
        <v>1.9430202831048877</v>
      </c>
      <c r="E139" s="200">
        <f t="shared" si="2"/>
        <v>582.90608493146635</v>
      </c>
    </row>
    <row r="140" spans="1:5" x14ac:dyDescent="0.2">
      <c r="A140" s="262">
        <v>38718</v>
      </c>
      <c r="B140" s="23">
        <v>300</v>
      </c>
      <c r="C140">
        <v>1.0059</v>
      </c>
      <c r="D140" s="37">
        <f>PRODUCT(C140:$C$284)</f>
        <v>1.9360505013002076</v>
      </c>
      <c r="E140" s="200">
        <f t="shared" si="2"/>
        <v>580.81515039006229</v>
      </c>
    </row>
    <row r="141" spans="1:5" x14ac:dyDescent="0.2">
      <c r="A141" s="262">
        <v>38749</v>
      </c>
      <c r="B141" s="23">
        <v>300</v>
      </c>
      <c r="C141">
        <v>1.0041</v>
      </c>
      <c r="D141" s="37">
        <f>PRODUCT(C141:$C$284)</f>
        <v>1.9246948019685903</v>
      </c>
      <c r="E141" s="200">
        <f t="shared" si="2"/>
        <v>577.40844059057713</v>
      </c>
    </row>
    <row r="142" spans="1:5" x14ac:dyDescent="0.2">
      <c r="A142" s="262">
        <v>38777</v>
      </c>
      <c r="B142" s="23">
        <v>300</v>
      </c>
      <c r="C142">
        <v>1.0043</v>
      </c>
      <c r="D142" s="37">
        <f>PRODUCT(C142:$C$284)</f>
        <v>1.9168357752899021</v>
      </c>
      <c r="E142" s="200">
        <f t="shared" si="2"/>
        <v>575.05073258697064</v>
      </c>
    </row>
    <row r="143" spans="1:5" x14ac:dyDescent="0.2">
      <c r="A143" s="262">
        <v>38808</v>
      </c>
      <c r="B143" s="23">
        <v>350</v>
      </c>
      <c r="C143">
        <v>1.0021</v>
      </c>
      <c r="D143" s="37">
        <f>PRODUCT(C143:$C$284)</f>
        <v>1.9086286720003021</v>
      </c>
      <c r="E143" s="200">
        <f t="shared" si="2"/>
        <v>668.02003520010567</v>
      </c>
    </row>
    <row r="144" spans="1:5" x14ac:dyDescent="0.2">
      <c r="A144" s="262">
        <v>38838</v>
      </c>
      <c r="B144" s="23">
        <v>350</v>
      </c>
      <c r="C144">
        <v>1.0009999999999999</v>
      </c>
      <c r="D144" s="37">
        <f>PRODUCT(C144:$C$284)</f>
        <v>1.9046289512027768</v>
      </c>
      <c r="E144" s="200">
        <f t="shared" si="2"/>
        <v>666.62013292097186</v>
      </c>
    </row>
    <row r="145" spans="1:5" x14ac:dyDescent="0.2">
      <c r="A145" s="262">
        <v>38869</v>
      </c>
      <c r="B145" s="23">
        <v>350</v>
      </c>
      <c r="C145">
        <v>0.99790000000000001</v>
      </c>
      <c r="D145" s="37">
        <f>PRODUCT(C145:$C$284)</f>
        <v>1.9027262249777974</v>
      </c>
      <c r="E145" s="200">
        <f t="shared" si="2"/>
        <v>665.95417874222915</v>
      </c>
    </row>
    <row r="146" spans="1:5" x14ac:dyDescent="0.2">
      <c r="A146" s="262">
        <v>38899</v>
      </c>
      <c r="B146" s="23">
        <v>350</v>
      </c>
      <c r="C146">
        <v>1.0019</v>
      </c>
      <c r="D146" s="37">
        <f>PRODUCT(C146:$C$284)</f>
        <v>1.9067303587311368</v>
      </c>
      <c r="E146" s="200">
        <f t="shared" si="2"/>
        <v>667.35562555589786</v>
      </c>
    </row>
    <row r="147" spans="1:5" x14ac:dyDescent="0.2">
      <c r="A147" s="262">
        <v>38930</v>
      </c>
      <c r="B147" s="23">
        <v>350</v>
      </c>
      <c r="C147">
        <v>1.0004999999999999</v>
      </c>
      <c r="D147" s="37">
        <f>PRODUCT(C147:$C$284)</f>
        <v>1.9031144412926804</v>
      </c>
      <c r="E147" s="200">
        <f t="shared" si="2"/>
        <v>666.09005445243815</v>
      </c>
    </row>
    <row r="148" spans="1:5" x14ac:dyDescent="0.2">
      <c r="A148" s="262">
        <v>38961</v>
      </c>
      <c r="B148" s="23">
        <v>350</v>
      </c>
      <c r="C148">
        <v>1.0021</v>
      </c>
      <c r="D148" s="37">
        <f>PRODUCT(C148:$C$284)</f>
        <v>1.9021633596128718</v>
      </c>
      <c r="E148" s="200">
        <f t="shared" si="2"/>
        <v>665.75717586450514</v>
      </c>
    </row>
    <row r="149" spans="1:5" x14ac:dyDescent="0.2">
      <c r="A149" s="262">
        <v>38991</v>
      </c>
      <c r="B149" s="23">
        <v>350</v>
      </c>
      <c r="C149">
        <v>1.0033000000000001</v>
      </c>
      <c r="D149" s="37">
        <f>PRODUCT(C149:$C$284)</f>
        <v>1.8981771875190834</v>
      </c>
      <c r="E149" s="200">
        <f t="shared" si="2"/>
        <v>664.36201563167913</v>
      </c>
    </row>
    <row r="150" spans="1:5" x14ac:dyDescent="0.2">
      <c r="A150" s="262">
        <v>39022</v>
      </c>
      <c r="B150" s="23">
        <v>350</v>
      </c>
      <c r="C150">
        <v>1.0031000000000001</v>
      </c>
      <c r="D150" s="37">
        <f>PRODUCT(C150:$C$284)</f>
        <v>1.8919338059594135</v>
      </c>
      <c r="E150" s="200">
        <f t="shared" si="2"/>
        <v>662.17683208579479</v>
      </c>
    </row>
    <row r="151" spans="1:5" x14ac:dyDescent="0.2">
      <c r="A151" s="262">
        <v>39052</v>
      </c>
      <c r="B151" s="23">
        <v>350</v>
      </c>
      <c r="C151">
        <v>1.0047999999999999</v>
      </c>
      <c r="D151" s="37">
        <f>PRODUCT(C151:$C$284)</f>
        <v>1.8860869364564001</v>
      </c>
      <c r="E151" s="200">
        <f t="shared" si="2"/>
        <v>660.13042775974009</v>
      </c>
    </row>
    <row r="152" spans="1:5" x14ac:dyDescent="0.2">
      <c r="A152" s="262">
        <v>39083</v>
      </c>
      <c r="B152" s="23">
        <v>350</v>
      </c>
      <c r="C152">
        <v>1.0044</v>
      </c>
      <c r="D152" s="37">
        <f>PRODUCT(C152:$C$284)</f>
        <v>1.8770769670147289</v>
      </c>
      <c r="E152" s="200">
        <f t="shared" si="2"/>
        <v>656.97693845515516</v>
      </c>
    </row>
    <row r="153" spans="1:5" x14ac:dyDescent="0.2">
      <c r="A153" s="262">
        <v>39114</v>
      </c>
      <c r="B153" s="23">
        <v>350</v>
      </c>
      <c r="C153">
        <v>1.0044</v>
      </c>
      <c r="D153" s="37">
        <f>PRODUCT(C153:$C$284)</f>
        <v>1.8688540093734871</v>
      </c>
      <c r="E153" s="200">
        <f t="shared" si="2"/>
        <v>654.09890328072049</v>
      </c>
    </row>
    <row r="154" spans="1:5" x14ac:dyDescent="0.2">
      <c r="A154" s="262">
        <v>39142</v>
      </c>
      <c r="B154" s="23">
        <v>350</v>
      </c>
      <c r="C154">
        <v>1.0037</v>
      </c>
      <c r="D154" s="37">
        <f>PRODUCT(C154:$C$284)</f>
        <v>1.8606670742468008</v>
      </c>
      <c r="E154" s="200">
        <f t="shared" si="2"/>
        <v>651.23347598638031</v>
      </c>
    </row>
    <row r="155" spans="1:5" x14ac:dyDescent="0.2">
      <c r="A155" s="262">
        <v>39173</v>
      </c>
      <c r="B155" s="23">
        <v>380</v>
      </c>
      <c r="C155">
        <v>1.0024999999999999</v>
      </c>
      <c r="D155" s="37">
        <f>PRODUCT(C155:$C$284)</f>
        <v>1.8538079847033977</v>
      </c>
      <c r="E155" s="200">
        <f t="shared" si="2"/>
        <v>704.44703418729114</v>
      </c>
    </row>
    <row r="156" spans="1:5" x14ac:dyDescent="0.2">
      <c r="A156" s="262">
        <v>39203</v>
      </c>
      <c r="B156" s="23">
        <v>380</v>
      </c>
      <c r="C156">
        <v>1.0027999999999999</v>
      </c>
      <c r="D156" s="37">
        <f>PRODUCT(C156:$C$284)</f>
        <v>1.8491850221480282</v>
      </c>
      <c r="E156" s="200">
        <f t="shared" si="2"/>
        <v>702.69030841625067</v>
      </c>
    </row>
    <row r="157" spans="1:5" x14ac:dyDescent="0.2">
      <c r="A157" s="262">
        <v>39234</v>
      </c>
      <c r="B157" s="23">
        <v>380</v>
      </c>
      <c r="C157">
        <v>1.0027999999999999</v>
      </c>
      <c r="D157" s="37">
        <f>PRODUCT(C157:$C$284)</f>
        <v>1.8440217612166232</v>
      </c>
      <c r="E157" s="200">
        <f t="shared" si="2"/>
        <v>700.72826926231687</v>
      </c>
    </row>
    <row r="158" spans="1:5" x14ac:dyDescent="0.2">
      <c r="A158" s="262">
        <v>39264</v>
      </c>
      <c r="B158" s="23">
        <v>380</v>
      </c>
      <c r="C158">
        <v>1.0024</v>
      </c>
      <c r="D158" s="37">
        <f>PRODUCT(C158:$C$284)</f>
        <v>1.8388729170488853</v>
      </c>
      <c r="E158" s="200">
        <f t="shared" si="2"/>
        <v>698.77170847857644</v>
      </c>
    </row>
    <row r="159" spans="1:5" x14ac:dyDescent="0.2">
      <c r="A159" s="262">
        <v>39295</v>
      </c>
      <c r="B159" s="23">
        <v>380</v>
      </c>
      <c r="C159">
        <v>1.0046999999999999</v>
      </c>
      <c r="D159" s="37">
        <f>PRODUCT(C159:$C$284)</f>
        <v>1.8344701885962558</v>
      </c>
      <c r="E159" s="200">
        <f t="shared" si="2"/>
        <v>697.09867166657716</v>
      </c>
    </row>
    <row r="160" spans="1:5" x14ac:dyDescent="0.2">
      <c r="A160" s="262">
        <v>39326</v>
      </c>
      <c r="B160" s="23">
        <v>380</v>
      </c>
      <c r="C160">
        <v>1.0018</v>
      </c>
      <c r="D160" s="37">
        <f>PRODUCT(C160:$C$284)</f>
        <v>1.8258885125870952</v>
      </c>
      <c r="E160" s="200">
        <f t="shared" si="2"/>
        <v>693.83763478309618</v>
      </c>
    </row>
    <row r="161" spans="1:5" x14ac:dyDescent="0.2">
      <c r="A161" s="262">
        <v>39356</v>
      </c>
      <c r="B161" s="23">
        <v>380</v>
      </c>
      <c r="C161">
        <v>1.0029999999999999</v>
      </c>
      <c r="D161" s="37">
        <f>PRODUCT(C161:$C$284)</f>
        <v>1.82260781851377</v>
      </c>
      <c r="E161" s="200">
        <f t="shared" si="2"/>
        <v>692.59097103523254</v>
      </c>
    </row>
    <row r="162" spans="1:5" x14ac:dyDescent="0.2">
      <c r="A162" s="262">
        <v>39387</v>
      </c>
      <c r="B162" s="23">
        <v>380</v>
      </c>
      <c r="C162">
        <v>1.0038</v>
      </c>
      <c r="D162" s="37">
        <f>PRODUCT(C162:$C$284)</f>
        <v>1.817156349465374</v>
      </c>
      <c r="E162" s="200">
        <f t="shared" si="2"/>
        <v>690.51941279684206</v>
      </c>
    </row>
    <row r="163" spans="1:5" x14ac:dyDescent="0.2">
      <c r="A163" s="262">
        <v>39417</v>
      </c>
      <c r="B163" s="23">
        <v>380</v>
      </c>
      <c r="C163">
        <v>1.0074000000000001</v>
      </c>
      <c r="D163" s="37">
        <f>PRODUCT(C163:$C$284)</f>
        <v>1.8102772957415569</v>
      </c>
      <c r="E163" s="200">
        <f t="shared" si="2"/>
        <v>687.90537238179161</v>
      </c>
    </row>
    <row r="164" spans="1:5" x14ac:dyDescent="0.2">
      <c r="A164" s="262">
        <v>39448</v>
      </c>
      <c r="B164" s="23">
        <v>380</v>
      </c>
      <c r="C164">
        <v>1.0054000000000001</v>
      </c>
      <c r="D164" s="37">
        <f>PRODUCT(C164:$C$284)</f>
        <v>1.7969796463585013</v>
      </c>
      <c r="E164" s="200">
        <f t="shared" si="2"/>
        <v>682.85226561623051</v>
      </c>
    </row>
    <row r="165" spans="1:5" x14ac:dyDescent="0.2">
      <c r="A165" s="262">
        <v>39479</v>
      </c>
      <c r="B165" s="23">
        <v>380</v>
      </c>
      <c r="C165">
        <v>1.0048999999999999</v>
      </c>
      <c r="D165" s="37">
        <f>PRODUCT(C165:$C$284)</f>
        <v>1.7873280747548288</v>
      </c>
      <c r="E165" s="200">
        <f t="shared" si="2"/>
        <v>679.18466840683493</v>
      </c>
    </row>
    <row r="166" spans="1:5" x14ac:dyDescent="0.2">
      <c r="A166" s="262">
        <v>39508</v>
      </c>
      <c r="B166" s="23">
        <v>415</v>
      </c>
      <c r="C166">
        <v>1.0047999999999999</v>
      </c>
      <c r="D166" s="37">
        <f>PRODUCT(C166:$C$284)</f>
        <v>1.7786128716835761</v>
      </c>
      <c r="E166" s="200">
        <f t="shared" si="2"/>
        <v>738.12434174868406</v>
      </c>
    </row>
    <row r="167" spans="1:5" x14ac:dyDescent="0.2">
      <c r="A167" s="262">
        <v>39539</v>
      </c>
      <c r="B167" s="23">
        <v>415</v>
      </c>
      <c r="C167">
        <v>1.0055000000000001</v>
      </c>
      <c r="D167" s="37">
        <f>PRODUCT(C167:$C$284)</f>
        <v>1.7701163133793554</v>
      </c>
      <c r="E167" s="200">
        <f t="shared" si="2"/>
        <v>734.59827005243244</v>
      </c>
    </row>
    <row r="168" spans="1:5" x14ac:dyDescent="0.2">
      <c r="A168" s="262">
        <v>39569</v>
      </c>
      <c r="B168" s="23">
        <v>415</v>
      </c>
      <c r="C168">
        <v>1.0079</v>
      </c>
      <c r="D168" s="37">
        <f>PRODUCT(C168:$C$284)</f>
        <v>1.760433926782057</v>
      </c>
      <c r="E168" s="200">
        <f t="shared" si="2"/>
        <v>730.58007961455371</v>
      </c>
    </row>
    <row r="169" spans="1:5" x14ac:dyDescent="0.2">
      <c r="A169" s="262">
        <v>39600</v>
      </c>
      <c r="B169" s="23">
        <v>415</v>
      </c>
      <c r="C169">
        <v>1.0074000000000001</v>
      </c>
      <c r="D169" s="37">
        <f>PRODUCT(C169:$C$284)</f>
        <v>1.7466355062824246</v>
      </c>
      <c r="E169" s="200">
        <f t="shared" si="2"/>
        <v>724.85373510720615</v>
      </c>
    </row>
    <row r="170" spans="1:5" x14ac:dyDescent="0.2">
      <c r="A170" s="262">
        <v>39630</v>
      </c>
      <c r="B170" s="23">
        <v>415</v>
      </c>
      <c r="C170">
        <v>1.0053000000000001</v>
      </c>
      <c r="D170" s="37">
        <f>PRODUCT(C170:$C$284)</f>
        <v>1.73380534671672</v>
      </c>
      <c r="E170" s="200">
        <f t="shared" si="2"/>
        <v>719.52921888743879</v>
      </c>
    </row>
    <row r="171" spans="1:5" x14ac:dyDescent="0.2">
      <c r="A171" s="262">
        <v>39661</v>
      </c>
      <c r="B171" s="23">
        <v>415</v>
      </c>
      <c r="C171">
        <v>1.0027999999999999</v>
      </c>
      <c r="D171" s="37">
        <f>PRODUCT(C171:$C$284)</f>
        <v>1.7246646242084156</v>
      </c>
      <c r="E171" s="200">
        <f t="shared" si="2"/>
        <v>715.73581904649245</v>
      </c>
    </row>
    <row r="172" spans="1:5" x14ac:dyDescent="0.2">
      <c r="A172" s="262">
        <v>39692</v>
      </c>
      <c r="B172" s="23">
        <v>415</v>
      </c>
      <c r="C172">
        <v>1.0025999999999999</v>
      </c>
      <c r="D172" s="37">
        <f>PRODUCT(C172:$C$284)</f>
        <v>1.7198490468771597</v>
      </c>
      <c r="E172" s="200">
        <f t="shared" si="2"/>
        <v>713.73735445402122</v>
      </c>
    </row>
    <row r="173" spans="1:5" x14ac:dyDescent="0.2">
      <c r="A173" s="262">
        <v>39722</v>
      </c>
      <c r="B173" s="23">
        <v>415</v>
      </c>
      <c r="C173">
        <v>1.0044999999999999</v>
      </c>
      <c r="D173" s="37">
        <f>PRODUCT(C173:$C$284)</f>
        <v>1.715389035385158</v>
      </c>
      <c r="E173" s="200">
        <f t="shared" si="2"/>
        <v>711.8864496848405</v>
      </c>
    </row>
    <row r="174" spans="1:5" x14ac:dyDescent="0.2">
      <c r="A174" s="262">
        <v>39753</v>
      </c>
      <c r="B174" s="23">
        <v>415</v>
      </c>
      <c r="C174">
        <v>1.0036</v>
      </c>
      <c r="D174" s="37">
        <f>PRODUCT(C174:$C$284)</f>
        <v>1.7077043657393327</v>
      </c>
      <c r="E174" s="200">
        <f t="shared" si="2"/>
        <v>708.69731178182303</v>
      </c>
    </row>
    <row r="175" spans="1:5" x14ac:dyDescent="0.2">
      <c r="A175" s="262">
        <v>39783</v>
      </c>
      <c r="B175" s="23">
        <v>415</v>
      </c>
      <c r="C175">
        <v>1.0027999999999999</v>
      </c>
      <c r="D175" s="37">
        <f>PRODUCT(C175:$C$284)</f>
        <v>1.7015786824823949</v>
      </c>
      <c r="E175" s="200">
        <f t="shared" si="2"/>
        <v>706.15515323019383</v>
      </c>
    </row>
    <row r="176" spans="1:5" x14ac:dyDescent="0.2">
      <c r="A176" s="262">
        <v>39814</v>
      </c>
      <c r="B176" s="23">
        <v>415</v>
      </c>
      <c r="C176">
        <v>1.0047999999999999</v>
      </c>
      <c r="D176" s="37">
        <f>PRODUCT(C176:$C$284)</f>
        <v>1.6968275652995544</v>
      </c>
      <c r="E176" s="200">
        <f t="shared" si="2"/>
        <v>704.18343959931508</v>
      </c>
    </row>
    <row r="177" spans="1:5" x14ac:dyDescent="0.2">
      <c r="A177" s="262">
        <v>39845</v>
      </c>
      <c r="B177" s="23">
        <v>465</v>
      </c>
      <c r="C177">
        <v>1.0055000000000001</v>
      </c>
      <c r="D177" s="37">
        <f>PRODUCT(C177:$C$284)</f>
        <v>1.6887217011341125</v>
      </c>
      <c r="E177" s="200">
        <f t="shared" si="2"/>
        <v>785.25559102736224</v>
      </c>
    </row>
    <row r="178" spans="1:5" x14ac:dyDescent="0.2">
      <c r="A178" s="262">
        <v>39873</v>
      </c>
      <c r="B178" s="23">
        <v>465</v>
      </c>
      <c r="C178">
        <v>1.002</v>
      </c>
      <c r="D178" s="37">
        <f>PRODUCT(C178:$C$284)</f>
        <v>1.6794845361850956</v>
      </c>
      <c r="E178" s="200">
        <f t="shared" si="2"/>
        <v>780.96030932606948</v>
      </c>
    </row>
    <row r="179" spans="1:5" x14ac:dyDescent="0.2">
      <c r="A179" s="262">
        <v>39904</v>
      </c>
      <c r="B179" s="23">
        <v>465</v>
      </c>
      <c r="C179">
        <v>1.0047999999999999</v>
      </c>
      <c r="D179" s="37">
        <f>PRODUCT(C179:$C$284)</f>
        <v>1.6761322716418112</v>
      </c>
      <c r="E179" s="200">
        <f t="shared" si="2"/>
        <v>779.40150631344227</v>
      </c>
    </row>
    <row r="180" spans="1:5" x14ac:dyDescent="0.2">
      <c r="A180" s="262">
        <v>39934</v>
      </c>
      <c r="B180" s="23">
        <v>465</v>
      </c>
      <c r="C180">
        <v>1.0046999999999999</v>
      </c>
      <c r="D180" s="37">
        <f>PRODUCT(C180:$C$284)</f>
        <v>1.668125270344158</v>
      </c>
      <c r="E180" s="200">
        <f t="shared" si="2"/>
        <v>775.67825071003347</v>
      </c>
    </row>
    <row r="181" spans="1:5" x14ac:dyDescent="0.2">
      <c r="A181" s="262">
        <v>39965</v>
      </c>
      <c r="B181" s="23">
        <v>465</v>
      </c>
      <c r="C181">
        <v>1.0036</v>
      </c>
      <c r="D181" s="37">
        <f>PRODUCT(C181:$C$284)</f>
        <v>1.6603217580811782</v>
      </c>
      <c r="E181" s="200">
        <f t="shared" si="2"/>
        <v>772.04961750774783</v>
      </c>
    </row>
    <row r="182" spans="1:5" x14ac:dyDescent="0.2">
      <c r="A182" s="262">
        <v>39995</v>
      </c>
      <c r="B182" s="23">
        <v>465</v>
      </c>
      <c r="C182">
        <v>1.0024</v>
      </c>
      <c r="D182" s="37">
        <f>PRODUCT(C182:$C$284)</f>
        <v>1.6543660403359686</v>
      </c>
      <c r="E182" s="200">
        <f t="shared" si="2"/>
        <v>769.28020875622542</v>
      </c>
    </row>
    <row r="183" spans="1:5" x14ac:dyDescent="0.2">
      <c r="A183" s="262">
        <v>40026</v>
      </c>
      <c r="B183" s="23">
        <v>465</v>
      </c>
      <c r="C183">
        <v>1.0015000000000001</v>
      </c>
      <c r="D183" s="37">
        <f>PRODUCT(C183:$C$284)</f>
        <v>1.6504050681723543</v>
      </c>
      <c r="E183" s="200">
        <f t="shared" si="2"/>
        <v>767.43835670014471</v>
      </c>
    </row>
    <row r="184" spans="1:5" x14ac:dyDescent="0.2">
      <c r="A184" s="262">
        <v>40057</v>
      </c>
      <c r="B184" s="23">
        <v>465</v>
      </c>
      <c r="C184">
        <v>1.0024</v>
      </c>
      <c r="D184" s="37">
        <f>PRODUCT(C184:$C$284)</f>
        <v>1.6479331684197247</v>
      </c>
      <c r="E184" s="200">
        <f t="shared" si="2"/>
        <v>766.28892331517204</v>
      </c>
    </row>
    <row r="185" spans="1:5" x14ac:dyDescent="0.2">
      <c r="A185" s="262">
        <v>40087</v>
      </c>
      <c r="B185" s="23">
        <v>465</v>
      </c>
      <c r="C185">
        <v>1.0027999999999999</v>
      </c>
      <c r="D185" s="37">
        <f>PRODUCT(C185:$C$284)</f>
        <v>1.6439875981840824</v>
      </c>
      <c r="E185" s="200">
        <f t="shared" si="2"/>
        <v>764.45423315559833</v>
      </c>
    </row>
    <row r="186" spans="1:5" x14ac:dyDescent="0.2">
      <c r="A186" s="262">
        <v>40118</v>
      </c>
      <c r="B186" s="23">
        <v>465</v>
      </c>
      <c r="C186">
        <v>1.0041</v>
      </c>
      <c r="D186" s="37">
        <f>PRODUCT(C186:$C$284)</f>
        <v>1.6393972857838881</v>
      </c>
      <c r="E186" s="200">
        <f t="shared" si="2"/>
        <v>762.31973788950802</v>
      </c>
    </row>
    <row r="187" spans="1:5" x14ac:dyDescent="0.2">
      <c r="A187" s="262">
        <v>40148</v>
      </c>
      <c r="B187" s="23">
        <v>465</v>
      </c>
      <c r="C187">
        <v>1.0037</v>
      </c>
      <c r="D187" s="37">
        <f>PRODUCT(C187:$C$284)</f>
        <v>1.6327032026530117</v>
      </c>
      <c r="E187" s="200">
        <f t="shared" si="2"/>
        <v>759.20698923365046</v>
      </c>
    </row>
    <row r="188" spans="1:5" x14ac:dyDescent="0.2">
      <c r="A188" s="262">
        <v>40179</v>
      </c>
      <c r="B188" s="23">
        <v>510</v>
      </c>
      <c r="C188">
        <v>1.0075000000000001</v>
      </c>
      <c r="D188" s="37">
        <f>PRODUCT(C188:$C$284)</f>
        <v>1.626684470113591</v>
      </c>
      <c r="E188" s="200">
        <f t="shared" si="2"/>
        <v>829.60907975793134</v>
      </c>
    </row>
    <row r="189" spans="1:5" x14ac:dyDescent="0.2">
      <c r="A189" s="262">
        <v>40210</v>
      </c>
      <c r="B189" s="23">
        <v>510</v>
      </c>
      <c r="C189">
        <v>1.0078</v>
      </c>
      <c r="D189" s="37">
        <f>PRODUCT(C189:$C$284)</f>
        <v>1.6145751564402877</v>
      </c>
      <c r="E189" s="200">
        <f t="shared" si="2"/>
        <v>823.43332978454669</v>
      </c>
    </row>
    <row r="190" spans="1:5" x14ac:dyDescent="0.2">
      <c r="A190" s="262">
        <v>40238</v>
      </c>
      <c r="B190" s="23">
        <v>510</v>
      </c>
      <c r="C190">
        <v>1.0052000000000001</v>
      </c>
      <c r="D190" s="37">
        <f>PRODUCT(C190:$C$284)</f>
        <v>1.6020789407028055</v>
      </c>
      <c r="E190" s="200">
        <f t="shared" si="2"/>
        <v>817.06025975843079</v>
      </c>
    </row>
    <row r="191" spans="1:5" x14ac:dyDescent="0.2">
      <c r="A191" s="262">
        <v>40269</v>
      </c>
      <c r="B191" s="23">
        <v>510</v>
      </c>
      <c r="C191">
        <v>1.0057</v>
      </c>
      <c r="D191" s="37">
        <f>PRODUCT(C191:$C$284)</f>
        <v>1.5937912263259106</v>
      </c>
      <c r="E191" s="200">
        <f t="shared" si="2"/>
        <v>812.83352542621446</v>
      </c>
    </row>
    <row r="192" spans="1:5" x14ac:dyDescent="0.2">
      <c r="A192" s="262">
        <v>40299</v>
      </c>
      <c r="B192" s="23">
        <v>510</v>
      </c>
      <c r="C192">
        <v>1.0043</v>
      </c>
      <c r="D192" s="37">
        <f>PRODUCT(C192:$C$284)</f>
        <v>1.5847581051266904</v>
      </c>
      <c r="E192" s="200">
        <f t="shared" si="2"/>
        <v>808.22663361461207</v>
      </c>
    </row>
    <row r="193" spans="1:5" x14ac:dyDescent="0.2">
      <c r="A193" s="262">
        <v>40330</v>
      </c>
      <c r="B193" s="23">
        <v>510</v>
      </c>
      <c r="C193">
        <v>1</v>
      </c>
      <c r="D193" s="37">
        <f>PRODUCT(C193:$C$284)</f>
        <v>1.5779728219921254</v>
      </c>
      <c r="E193" s="200">
        <f t="shared" si="2"/>
        <v>804.76613921598391</v>
      </c>
    </row>
    <row r="194" spans="1:5" x14ac:dyDescent="0.2">
      <c r="A194" s="262">
        <v>40360</v>
      </c>
      <c r="B194" s="23">
        <v>510</v>
      </c>
      <c r="C194">
        <v>1.0001</v>
      </c>
      <c r="D194" s="37">
        <f>PRODUCT(C194:$C$284)</f>
        <v>1.5779728219921254</v>
      </c>
      <c r="E194" s="200">
        <f t="shared" si="2"/>
        <v>804.76613921598391</v>
      </c>
    </row>
    <row r="195" spans="1:5" x14ac:dyDescent="0.2">
      <c r="A195" s="262">
        <v>40391</v>
      </c>
      <c r="B195" s="23">
        <v>510</v>
      </c>
      <c r="C195">
        <v>1.0004</v>
      </c>
      <c r="D195" s="37">
        <f>PRODUCT(C195:$C$284)</f>
        <v>1.5778150404880749</v>
      </c>
      <c r="E195" s="200">
        <f t="shared" ref="E195:E258" si="3">B195*D195</f>
        <v>804.68567064891818</v>
      </c>
    </row>
    <row r="196" spans="1:5" x14ac:dyDescent="0.2">
      <c r="A196" s="262">
        <v>40422</v>
      </c>
      <c r="B196" s="23">
        <v>510</v>
      </c>
      <c r="C196">
        <v>1.0044999999999999</v>
      </c>
      <c r="D196" s="37">
        <f>PRODUCT(C196:$C$284)</f>
        <v>1.577184166821346</v>
      </c>
      <c r="E196" s="200">
        <f t="shared" si="3"/>
        <v>804.3639250788865</v>
      </c>
    </row>
    <row r="197" spans="1:5" x14ac:dyDescent="0.2">
      <c r="A197" s="262">
        <v>40452</v>
      </c>
      <c r="B197" s="23">
        <v>510</v>
      </c>
      <c r="C197">
        <v>1.0075000000000001</v>
      </c>
      <c r="D197" s="37">
        <f>PRODUCT(C197:$C$284)</f>
        <v>1.5701186329729673</v>
      </c>
      <c r="E197" s="200">
        <f t="shared" si="3"/>
        <v>800.76050281621326</v>
      </c>
    </row>
    <row r="198" spans="1:5" x14ac:dyDescent="0.2">
      <c r="A198" s="262">
        <v>40483</v>
      </c>
      <c r="B198" s="23">
        <v>510</v>
      </c>
      <c r="C198">
        <v>1.0083</v>
      </c>
      <c r="D198" s="37">
        <f>PRODUCT(C198:$C$284)</f>
        <v>1.5584304049359481</v>
      </c>
      <c r="E198" s="200">
        <f t="shared" si="3"/>
        <v>794.7995065173335</v>
      </c>
    </row>
    <row r="199" spans="1:5" x14ac:dyDescent="0.2">
      <c r="A199" s="262">
        <v>40513</v>
      </c>
      <c r="B199" s="23">
        <v>510</v>
      </c>
      <c r="C199">
        <v>1.0063</v>
      </c>
      <c r="D199" s="37">
        <f>PRODUCT(C199:$C$284)</f>
        <v>1.5456019090904956</v>
      </c>
      <c r="E199" s="200">
        <f t="shared" si="3"/>
        <v>788.25697363615268</v>
      </c>
    </row>
    <row r="200" spans="1:5" x14ac:dyDescent="0.2">
      <c r="A200" s="262">
        <v>40544</v>
      </c>
      <c r="B200" s="23">
        <v>540</v>
      </c>
      <c r="C200">
        <v>1.0083</v>
      </c>
      <c r="D200" s="37">
        <f>PRODUCT(C200:$C$284)</f>
        <v>1.535925577949415</v>
      </c>
      <c r="E200" s="200">
        <f t="shared" si="3"/>
        <v>829.3998120926841</v>
      </c>
    </row>
    <row r="201" spans="1:5" x14ac:dyDescent="0.2">
      <c r="A201" s="262">
        <v>40575</v>
      </c>
      <c r="B201" s="23">
        <v>540</v>
      </c>
      <c r="C201">
        <v>1.008</v>
      </c>
      <c r="D201" s="37">
        <f>PRODUCT(C201:$C$284)</f>
        <v>1.5232823345724635</v>
      </c>
      <c r="E201" s="200">
        <f t="shared" si="3"/>
        <v>822.57246066913035</v>
      </c>
    </row>
    <row r="202" spans="1:5" x14ac:dyDescent="0.2">
      <c r="A202" s="262">
        <v>40603</v>
      </c>
      <c r="B202" s="23">
        <v>545</v>
      </c>
      <c r="C202">
        <v>1.0079</v>
      </c>
      <c r="D202" s="37">
        <f>PRODUCT(C202:$C$284)</f>
        <v>1.5111927922345882</v>
      </c>
      <c r="E202" s="200">
        <f t="shared" si="3"/>
        <v>823.60007176785064</v>
      </c>
    </row>
    <row r="203" spans="1:5" x14ac:dyDescent="0.2">
      <c r="A203" s="262">
        <v>40634</v>
      </c>
      <c r="B203" s="23">
        <v>545</v>
      </c>
      <c r="C203">
        <v>1.0077</v>
      </c>
      <c r="D203" s="37">
        <f>PRODUCT(C203:$C$284)</f>
        <v>1.4993479434810868</v>
      </c>
      <c r="E203" s="200">
        <f t="shared" si="3"/>
        <v>817.14462919719233</v>
      </c>
    </row>
    <row r="204" spans="1:5" x14ac:dyDescent="0.2">
      <c r="A204" s="262">
        <v>40664</v>
      </c>
      <c r="B204" s="23">
        <v>545</v>
      </c>
      <c r="C204">
        <v>1.0046999999999999</v>
      </c>
      <c r="D204" s="37">
        <f>PRODUCT(C204:$C$284)</f>
        <v>1.4878911813844262</v>
      </c>
      <c r="E204" s="200">
        <f t="shared" si="3"/>
        <v>810.90069385451227</v>
      </c>
    </row>
    <row r="205" spans="1:5" x14ac:dyDescent="0.2">
      <c r="A205" s="262">
        <v>40695</v>
      </c>
      <c r="B205" s="23">
        <v>545</v>
      </c>
      <c r="C205">
        <v>1.0015000000000001</v>
      </c>
      <c r="D205" s="37">
        <f>PRODUCT(C205:$C$284)</f>
        <v>1.4809308065934375</v>
      </c>
      <c r="E205" s="200">
        <f t="shared" si="3"/>
        <v>807.10728959342339</v>
      </c>
    </row>
    <row r="206" spans="1:5" x14ac:dyDescent="0.2">
      <c r="A206" s="262">
        <v>40725</v>
      </c>
      <c r="B206" s="23">
        <v>545</v>
      </c>
      <c r="C206">
        <v>1.0016</v>
      </c>
      <c r="D206" s="37">
        <f>PRODUCT(C206:$C$284)</f>
        <v>1.478712737487206</v>
      </c>
      <c r="E206" s="200">
        <f t="shared" si="3"/>
        <v>805.89844193052727</v>
      </c>
    </row>
    <row r="207" spans="1:5" x14ac:dyDescent="0.2">
      <c r="A207" s="262">
        <v>40756</v>
      </c>
      <c r="B207" s="23">
        <v>545</v>
      </c>
      <c r="C207">
        <v>1.0037</v>
      </c>
      <c r="D207" s="37">
        <f>PRODUCT(C207:$C$284)</f>
        <v>1.4763505765647029</v>
      </c>
      <c r="E207" s="200">
        <f t="shared" si="3"/>
        <v>804.61106422776311</v>
      </c>
    </row>
    <row r="208" spans="1:5" x14ac:dyDescent="0.2">
      <c r="A208" s="262">
        <v>40787</v>
      </c>
      <c r="B208" s="23">
        <v>545</v>
      </c>
      <c r="C208">
        <v>1.0053000000000001</v>
      </c>
      <c r="D208" s="37">
        <f>PRODUCT(C208:$C$284)</f>
        <v>1.4709082161648941</v>
      </c>
      <c r="E208" s="200">
        <f t="shared" si="3"/>
        <v>801.64497780986733</v>
      </c>
    </row>
    <row r="209" spans="1:5" x14ac:dyDescent="0.2">
      <c r="A209" s="262">
        <v>40817</v>
      </c>
      <c r="B209" s="23">
        <v>545</v>
      </c>
      <c r="C209">
        <v>1.0043</v>
      </c>
      <c r="D209" s="37">
        <f>PRODUCT(C209:$C$284)</f>
        <v>1.4631535026011087</v>
      </c>
      <c r="E209" s="200">
        <f t="shared" si="3"/>
        <v>797.41865891760426</v>
      </c>
    </row>
    <row r="210" spans="1:5" x14ac:dyDescent="0.2">
      <c r="A210" s="262">
        <v>40848</v>
      </c>
      <c r="B210" s="23">
        <v>545</v>
      </c>
      <c r="C210">
        <v>1.0052000000000001</v>
      </c>
      <c r="D210" s="37">
        <f>PRODUCT(C210:$C$284)</f>
        <v>1.4568888804153231</v>
      </c>
      <c r="E210" s="200">
        <f t="shared" si="3"/>
        <v>794.00443982635102</v>
      </c>
    </row>
    <row r="211" spans="1:5" x14ac:dyDescent="0.2">
      <c r="A211" s="262">
        <v>40878</v>
      </c>
      <c r="B211" s="23">
        <v>545</v>
      </c>
      <c r="C211">
        <v>1.0049999999999999</v>
      </c>
      <c r="D211" s="37">
        <f>PRODUCT(C211:$C$284)</f>
        <v>1.4493522487219661</v>
      </c>
      <c r="E211" s="200">
        <f t="shared" si="3"/>
        <v>789.89697555347152</v>
      </c>
    </row>
    <row r="212" spans="1:5" x14ac:dyDescent="0.2">
      <c r="A212" s="262">
        <v>40909</v>
      </c>
      <c r="B212" s="23">
        <v>622</v>
      </c>
      <c r="C212">
        <v>1.0056</v>
      </c>
      <c r="D212" s="37">
        <f>PRODUCT(C212:$C$284)</f>
        <v>1.4421415410168841</v>
      </c>
      <c r="E212" s="200">
        <f t="shared" si="3"/>
        <v>897.01203851250193</v>
      </c>
    </row>
    <row r="213" spans="1:5" x14ac:dyDescent="0.2">
      <c r="A213" s="262">
        <v>40940</v>
      </c>
      <c r="B213" s="23">
        <v>622</v>
      </c>
      <c r="C213">
        <v>1.0044999999999999</v>
      </c>
      <c r="D213" s="37">
        <f>PRODUCT(C213:$C$284)</f>
        <v>1.4341105220931605</v>
      </c>
      <c r="E213" s="200">
        <f t="shared" si="3"/>
        <v>892.01674474194579</v>
      </c>
    </row>
    <row r="214" spans="1:5" x14ac:dyDescent="0.2">
      <c r="A214" s="262">
        <v>40969</v>
      </c>
      <c r="B214" s="23">
        <v>622</v>
      </c>
      <c r="C214">
        <v>1.0021</v>
      </c>
      <c r="D214" s="37">
        <f>PRODUCT(C214:$C$284)</f>
        <v>1.427685935383934</v>
      </c>
      <c r="E214" s="200">
        <f t="shared" si="3"/>
        <v>888.02065180880697</v>
      </c>
    </row>
    <row r="215" spans="1:5" x14ac:dyDescent="0.2">
      <c r="A215" s="262">
        <v>41000</v>
      </c>
      <c r="B215" s="23">
        <v>622</v>
      </c>
      <c r="C215">
        <v>1.0064</v>
      </c>
      <c r="D215" s="37">
        <f>PRODUCT(C215:$C$284)</f>
        <v>1.4246940778205111</v>
      </c>
      <c r="E215" s="200">
        <f t="shared" si="3"/>
        <v>886.15971640435782</v>
      </c>
    </row>
    <row r="216" spans="1:5" x14ac:dyDescent="0.2">
      <c r="A216" s="262">
        <v>41030</v>
      </c>
      <c r="B216" s="23">
        <v>622</v>
      </c>
      <c r="C216">
        <v>1.0036</v>
      </c>
      <c r="D216" s="37">
        <f>PRODUCT(C216:$C$284)</f>
        <v>1.4156340200919231</v>
      </c>
      <c r="E216" s="200">
        <f t="shared" si="3"/>
        <v>880.52436049717619</v>
      </c>
    </row>
    <row r="217" spans="1:5" x14ac:dyDescent="0.2">
      <c r="A217" s="262">
        <v>41061</v>
      </c>
      <c r="B217" s="23">
        <v>622</v>
      </c>
      <c r="C217">
        <v>1.0007999999999999</v>
      </c>
      <c r="D217" s="37">
        <f>PRODUCT(C217:$C$284)</f>
        <v>1.4105560184255892</v>
      </c>
      <c r="E217" s="200">
        <f t="shared" si="3"/>
        <v>877.36584346071652</v>
      </c>
    </row>
    <row r="218" spans="1:5" x14ac:dyDescent="0.2">
      <c r="A218" s="262">
        <v>41091</v>
      </c>
      <c r="B218" s="23">
        <v>622</v>
      </c>
      <c r="C218">
        <v>1.0043</v>
      </c>
      <c r="D218" s="37">
        <f>PRODUCT(C218:$C$284)</f>
        <v>1.4094284756450741</v>
      </c>
      <c r="E218" s="200">
        <f t="shared" si="3"/>
        <v>876.66451185123606</v>
      </c>
    </row>
    <row r="219" spans="1:5" x14ac:dyDescent="0.2">
      <c r="A219" s="262">
        <v>41122</v>
      </c>
      <c r="B219" s="23">
        <v>622</v>
      </c>
      <c r="C219">
        <v>1.0041</v>
      </c>
      <c r="D219" s="37">
        <f>PRODUCT(C219:$C$284)</f>
        <v>1.4033938819526777</v>
      </c>
      <c r="E219" s="200">
        <f t="shared" si="3"/>
        <v>872.91099457456551</v>
      </c>
    </row>
    <row r="220" spans="1:5" x14ac:dyDescent="0.2">
      <c r="A220" s="262">
        <v>41153</v>
      </c>
      <c r="B220" s="23">
        <v>622</v>
      </c>
      <c r="C220">
        <v>1.0057</v>
      </c>
      <c r="D220" s="37">
        <f>PRODUCT(C220:$C$284)</f>
        <v>1.3976634617594639</v>
      </c>
      <c r="E220" s="200">
        <f t="shared" si="3"/>
        <v>869.34667321438656</v>
      </c>
    </row>
    <row r="221" spans="1:5" x14ac:dyDescent="0.2">
      <c r="A221" s="262">
        <v>41183</v>
      </c>
      <c r="B221" s="23">
        <v>622</v>
      </c>
      <c r="C221">
        <v>1.0059</v>
      </c>
      <c r="D221" s="37">
        <f>PRODUCT(C221:$C$284)</f>
        <v>1.3897419327428295</v>
      </c>
      <c r="E221" s="200">
        <f t="shared" si="3"/>
        <v>864.41948216603998</v>
      </c>
    </row>
    <row r="222" spans="1:5" x14ac:dyDescent="0.2">
      <c r="A222" s="262">
        <v>41214</v>
      </c>
      <c r="B222" s="23">
        <v>622</v>
      </c>
      <c r="C222">
        <v>1.006</v>
      </c>
      <c r="D222" s="37">
        <f>PRODUCT(C222:$C$284)</f>
        <v>1.3815905485066398</v>
      </c>
      <c r="E222" s="200">
        <f t="shared" si="3"/>
        <v>859.34932117112999</v>
      </c>
    </row>
    <row r="223" spans="1:5" x14ac:dyDescent="0.2">
      <c r="A223" s="262">
        <v>41244</v>
      </c>
      <c r="B223" s="23">
        <v>622</v>
      </c>
      <c r="C223">
        <v>1.0079</v>
      </c>
      <c r="D223" s="37">
        <f>PRODUCT(C223:$C$284)</f>
        <v>1.3733504458316512</v>
      </c>
      <c r="E223" s="200">
        <f t="shared" si="3"/>
        <v>854.2239773072871</v>
      </c>
    </row>
    <row r="224" spans="1:5" x14ac:dyDescent="0.2">
      <c r="A224" s="262">
        <v>41275</v>
      </c>
      <c r="B224" s="23">
        <v>678</v>
      </c>
      <c r="C224">
        <v>1.0085999999999999</v>
      </c>
      <c r="D224" s="37">
        <f>PRODUCT(C224:$C$284)</f>
        <v>1.3625860163028576</v>
      </c>
      <c r="E224" s="200">
        <f t="shared" si="3"/>
        <v>923.83331905333739</v>
      </c>
    </row>
    <row r="225" spans="1:5" x14ac:dyDescent="0.2">
      <c r="A225" s="262">
        <v>41306</v>
      </c>
      <c r="B225" s="23">
        <v>678</v>
      </c>
      <c r="C225">
        <v>1.006</v>
      </c>
      <c r="D225" s="37">
        <f>PRODUCT(C225:$C$284)</f>
        <v>1.3509676941333109</v>
      </c>
      <c r="E225" s="200">
        <f t="shared" si="3"/>
        <v>915.95609662238473</v>
      </c>
    </row>
    <row r="226" spans="1:5" x14ac:dyDescent="0.2">
      <c r="A226" s="262">
        <v>41334</v>
      </c>
      <c r="B226" s="23">
        <v>678</v>
      </c>
      <c r="C226">
        <v>1.0046999999999999</v>
      </c>
      <c r="D226" s="37">
        <f>PRODUCT(C226:$C$284)</f>
        <v>1.34291023273689</v>
      </c>
      <c r="E226" s="200">
        <f t="shared" si="3"/>
        <v>910.49313779561146</v>
      </c>
    </row>
    <row r="227" spans="1:5" x14ac:dyDescent="0.2">
      <c r="A227" s="262">
        <v>41365</v>
      </c>
      <c r="B227" s="23">
        <v>678</v>
      </c>
      <c r="C227">
        <v>1.0055000000000001</v>
      </c>
      <c r="D227" s="37">
        <f>PRODUCT(C227:$C$284)</f>
        <v>1.336628080757331</v>
      </c>
      <c r="E227" s="200">
        <f t="shared" si="3"/>
        <v>906.23383875347042</v>
      </c>
    </row>
    <row r="228" spans="1:5" x14ac:dyDescent="0.2">
      <c r="A228" s="262">
        <v>41395</v>
      </c>
      <c r="B228" s="23">
        <v>678</v>
      </c>
      <c r="C228">
        <v>1.0037</v>
      </c>
      <c r="D228" s="37">
        <f>PRODUCT(C228:$C$284)</f>
        <v>1.3293168381475184</v>
      </c>
      <c r="E228" s="200">
        <f t="shared" si="3"/>
        <v>901.2768162640175</v>
      </c>
    </row>
    <row r="229" spans="1:5" x14ac:dyDescent="0.2">
      <c r="A229" s="262">
        <v>41426</v>
      </c>
      <c r="B229" s="23">
        <v>678</v>
      </c>
      <c r="C229">
        <v>1.0025999999999999</v>
      </c>
      <c r="D229" s="37">
        <f>PRODUCT(C229:$C$284)</f>
        <v>1.3244164971082186</v>
      </c>
      <c r="E229" s="200">
        <f t="shared" si="3"/>
        <v>897.95438503937226</v>
      </c>
    </row>
    <row r="230" spans="1:5" x14ac:dyDescent="0.2">
      <c r="A230" s="262">
        <v>41456</v>
      </c>
      <c r="B230" s="23">
        <v>678</v>
      </c>
      <c r="C230">
        <v>1.0003</v>
      </c>
      <c r="D230" s="37">
        <f>PRODUCT(C230:$C$284)</f>
        <v>1.3209819440536794</v>
      </c>
      <c r="E230" s="200">
        <f t="shared" si="3"/>
        <v>895.62575806839459</v>
      </c>
    </row>
    <row r="231" spans="1:5" x14ac:dyDescent="0.2">
      <c r="A231" s="262">
        <v>41487</v>
      </c>
      <c r="B231" s="23">
        <v>678</v>
      </c>
      <c r="C231">
        <v>1.0024</v>
      </c>
      <c r="D231" s="37">
        <f>PRODUCT(C231:$C$284)</f>
        <v>1.3205857683231825</v>
      </c>
      <c r="E231" s="200">
        <f t="shared" si="3"/>
        <v>895.35715092311773</v>
      </c>
    </row>
    <row r="232" spans="1:5" x14ac:dyDescent="0.2">
      <c r="A232" s="262">
        <v>41518</v>
      </c>
      <c r="B232" s="23">
        <v>678</v>
      </c>
      <c r="C232">
        <v>1.0035000000000001</v>
      </c>
      <c r="D232" s="37">
        <f>PRODUCT(C232:$C$284)</f>
        <v>1.317423950841164</v>
      </c>
      <c r="E232" s="200">
        <f t="shared" si="3"/>
        <v>893.21343867030919</v>
      </c>
    </row>
    <row r="233" spans="1:5" x14ac:dyDescent="0.2">
      <c r="A233" s="262">
        <v>41548</v>
      </c>
      <c r="B233" s="23">
        <v>678</v>
      </c>
      <c r="C233">
        <v>1.0057</v>
      </c>
      <c r="D233" s="37">
        <f>PRODUCT(C233:$C$284)</f>
        <v>1.3128290491690708</v>
      </c>
      <c r="E233" s="200">
        <f t="shared" si="3"/>
        <v>890.09809533663008</v>
      </c>
    </row>
    <row r="234" spans="1:5" x14ac:dyDescent="0.2">
      <c r="A234" s="262">
        <v>41579</v>
      </c>
      <c r="B234" s="23">
        <v>678</v>
      </c>
      <c r="C234">
        <v>1.0054000000000001</v>
      </c>
      <c r="D234" s="37">
        <f>PRODUCT(C234:$C$284)</f>
        <v>1.3053883356558338</v>
      </c>
      <c r="E234" s="200">
        <f t="shared" si="3"/>
        <v>885.0532915746553</v>
      </c>
    </row>
    <row r="235" spans="1:5" x14ac:dyDescent="0.2">
      <c r="A235" s="262">
        <v>41609</v>
      </c>
      <c r="B235" s="23">
        <v>678</v>
      </c>
      <c r="C235">
        <v>1.0092000000000001</v>
      </c>
      <c r="D235" s="37">
        <f>PRODUCT(C235:$C$284)</f>
        <v>1.2983770993195072</v>
      </c>
      <c r="E235" s="200">
        <f t="shared" si="3"/>
        <v>880.29967333862589</v>
      </c>
    </row>
    <row r="236" spans="1:5" x14ac:dyDescent="0.2">
      <c r="A236" s="262">
        <v>41640</v>
      </c>
      <c r="B236" s="23">
        <v>724</v>
      </c>
      <c r="C236">
        <v>1.0055000000000001</v>
      </c>
      <c r="D236" s="37">
        <f>PRODUCT(C236:$C$284)</f>
        <v>1.2865409228294769</v>
      </c>
      <c r="E236" s="200">
        <f t="shared" si="3"/>
        <v>931.45562812854121</v>
      </c>
    </row>
    <row r="237" spans="1:5" x14ac:dyDescent="0.2">
      <c r="A237" s="262">
        <v>41671</v>
      </c>
      <c r="B237" s="23">
        <v>724</v>
      </c>
      <c r="C237">
        <v>1.0068999999999999</v>
      </c>
      <c r="D237" s="37">
        <f>PRODUCT(C237:$C$284)</f>
        <v>1.2795036527394099</v>
      </c>
      <c r="E237" s="200">
        <f t="shared" si="3"/>
        <v>926.36064458333283</v>
      </c>
    </row>
    <row r="238" spans="1:5" x14ac:dyDescent="0.2">
      <c r="A238" s="262">
        <v>41699</v>
      </c>
      <c r="B238" s="23">
        <v>724</v>
      </c>
      <c r="C238">
        <v>1.0092000000000001</v>
      </c>
      <c r="D238" s="37">
        <f>PRODUCT(C238:$C$284)</f>
        <v>1.2707355772563409</v>
      </c>
      <c r="E238" s="200">
        <f t="shared" si="3"/>
        <v>920.01255793359076</v>
      </c>
    </row>
    <row r="239" spans="1:5" x14ac:dyDescent="0.2">
      <c r="A239" s="262">
        <v>41730</v>
      </c>
      <c r="B239" s="23">
        <v>724</v>
      </c>
      <c r="C239">
        <v>1.0066999999999999</v>
      </c>
      <c r="D239" s="37">
        <f>PRODUCT(C239:$C$284)</f>
        <v>1.2591513845187685</v>
      </c>
      <c r="E239" s="200">
        <f t="shared" si="3"/>
        <v>911.62560239158836</v>
      </c>
    </row>
    <row r="240" spans="1:5" x14ac:dyDescent="0.2">
      <c r="A240" s="262">
        <v>41760</v>
      </c>
      <c r="B240" s="23">
        <v>724</v>
      </c>
      <c r="C240">
        <v>1.0045999999999999</v>
      </c>
      <c r="D240" s="37">
        <f>PRODUCT(C240:$C$284)</f>
        <v>1.2507712173624403</v>
      </c>
      <c r="E240" s="200">
        <f t="shared" si="3"/>
        <v>905.55836137040683</v>
      </c>
    </row>
    <row r="241" spans="1:5" x14ac:dyDescent="0.2">
      <c r="A241" s="262">
        <v>41791</v>
      </c>
      <c r="B241" s="23">
        <v>724</v>
      </c>
      <c r="C241">
        <v>1.004</v>
      </c>
      <c r="D241" s="37">
        <f>PRODUCT(C241:$C$284)</f>
        <v>1.2450440148939288</v>
      </c>
      <c r="E241" s="200">
        <f t="shared" si="3"/>
        <v>901.41186678320446</v>
      </c>
    </row>
    <row r="242" spans="1:5" x14ac:dyDescent="0.2">
      <c r="A242" s="262">
        <v>41821</v>
      </c>
      <c r="B242" s="23">
        <v>724</v>
      </c>
      <c r="C242">
        <v>1.0001</v>
      </c>
      <c r="D242" s="37">
        <f>PRODUCT(C242:$C$284)</f>
        <v>1.2400836801732351</v>
      </c>
      <c r="E242" s="200">
        <f t="shared" si="3"/>
        <v>897.82058444542224</v>
      </c>
    </row>
    <row r="243" spans="1:5" x14ac:dyDescent="0.2">
      <c r="A243" s="262">
        <v>41852</v>
      </c>
      <c r="B243" s="23">
        <v>724</v>
      </c>
      <c r="C243">
        <v>1.0024999999999999</v>
      </c>
      <c r="D243" s="37">
        <f>PRODUCT(C243:$C$284)</f>
        <v>1.2399596842048148</v>
      </c>
      <c r="E243" s="200">
        <f t="shared" si="3"/>
        <v>897.73081136428596</v>
      </c>
    </row>
    <row r="244" spans="1:5" x14ac:dyDescent="0.2">
      <c r="A244" s="262">
        <v>41883</v>
      </c>
      <c r="B244" s="23">
        <v>724</v>
      </c>
      <c r="C244">
        <v>1.0057</v>
      </c>
      <c r="D244" s="37">
        <f>PRODUCT(C244:$C$284)</f>
        <v>1.2368675154162743</v>
      </c>
      <c r="E244" s="200">
        <f t="shared" si="3"/>
        <v>895.49208116138254</v>
      </c>
    </row>
    <row r="245" spans="1:5" x14ac:dyDescent="0.2">
      <c r="A245" s="262">
        <v>41913</v>
      </c>
      <c r="B245" s="23">
        <v>724</v>
      </c>
      <c r="C245">
        <v>1.0042</v>
      </c>
      <c r="D245" s="37">
        <f>PRODUCT(C245:$C$284)</f>
        <v>1.2298573286430086</v>
      </c>
      <c r="E245" s="200">
        <f t="shared" si="3"/>
        <v>890.41670593753815</v>
      </c>
    </row>
    <row r="246" spans="1:5" x14ac:dyDescent="0.2">
      <c r="A246" s="262">
        <v>41944</v>
      </c>
      <c r="B246" s="23">
        <v>724</v>
      </c>
      <c r="C246">
        <v>1.0051000000000001</v>
      </c>
      <c r="D246" s="37">
        <f>PRODUCT(C246:$C$284)</f>
        <v>1.2247135318094098</v>
      </c>
      <c r="E246" s="200">
        <f t="shared" si="3"/>
        <v>886.69259703001273</v>
      </c>
    </row>
    <row r="247" spans="1:5" x14ac:dyDescent="0.2">
      <c r="A247" s="262">
        <v>41974</v>
      </c>
      <c r="B247" s="23">
        <v>724</v>
      </c>
      <c r="C247">
        <v>1.0078</v>
      </c>
      <c r="D247" s="37">
        <f>PRODUCT(C247:$C$284)</f>
        <v>1.2184991859610075</v>
      </c>
      <c r="E247" s="200">
        <f t="shared" si="3"/>
        <v>882.1934106357694</v>
      </c>
    </row>
    <row r="248" spans="1:5" x14ac:dyDescent="0.2">
      <c r="A248" s="262">
        <v>42005</v>
      </c>
      <c r="B248" s="23">
        <v>788</v>
      </c>
      <c r="C248">
        <v>1.0124</v>
      </c>
      <c r="D248" s="37">
        <f>PRODUCT(C248:$C$284)</f>
        <v>1.2090684520351336</v>
      </c>
      <c r="E248" s="200">
        <f t="shared" si="3"/>
        <v>952.74594020368522</v>
      </c>
    </row>
    <row r="249" spans="1:5" x14ac:dyDescent="0.2">
      <c r="A249" s="262">
        <v>42036</v>
      </c>
      <c r="B249" s="23">
        <v>788</v>
      </c>
      <c r="C249">
        <v>1.0122</v>
      </c>
      <c r="D249" s="37">
        <f>PRODUCT(C249:$C$284)</f>
        <v>1.1942596325910058</v>
      </c>
      <c r="E249" s="200">
        <f t="shared" si="3"/>
        <v>941.07659048171251</v>
      </c>
    </row>
    <row r="250" spans="1:5" x14ac:dyDescent="0.2">
      <c r="A250" s="262">
        <v>42064</v>
      </c>
      <c r="B250" s="23">
        <v>788</v>
      </c>
      <c r="C250">
        <v>1.0132000000000001</v>
      </c>
      <c r="D250" s="37">
        <f>PRODUCT(C250:$C$284)</f>
        <v>1.1798652762211079</v>
      </c>
      <c r="E250" s="200">
        <f t="shared" si="3"/>
        <v>929.7338376622331</v>
      </c>
    </row>
    <row r="251" spans="1:5" x14ac:dyDescent="0.2">
      <c r="A251" s="262">
        <v>42095</v>
      </c>
      <c r="B251" s="23">
        <v>788</v>
      </c>
      <c r="C251">
        <v>1.0071000000000001</v>
      </c>
      <c r="D251" s="37">
        <f>PRODUCT(C251:$C$284)</f>
        <v>1.1644939560018832</v>
      </c>
      <c r="E251" s="200">
        <f t="shared" si="3"/>
        <v>917.62123732948396</v>
      </c>
    </row>
    <row r="252" spans="1:5" x14ac:dyDescent="0.2">
      <c r="A252" s="262">
        <v>42125</v>
      </c>
      <c r="B252" s="23">
        <v>788</v>
      </c>
      <c r="C252">
        <v>1.0074000000000001</v>
      </c>
      <c r="D252" s="37">
        <f>PRODUCT(C252:$C$284)</f>
        <v>1.1562843372077083</v>
      </c>
      <c r="E252" s="200">
        <f t="shared" si="3"/>
        <v>911.15205771967408</v>
      </c>
    </row>
    <row r="253" spans="1:5" x14ac:dyDescent="0.2">
      <c r="A253" s="262">
        <v>42156</v>
      </c>
      <c r="B253" s="23">
        <v>788</v>
      </c>
      <c r="C253">
        <v>1.0079</v>
      </c>
      <c r="D253" s="37">
        <f>PRODUCT(C253:$C$284)</f>
        <v>1.147790686130344</v>
      </c>
      <c r="E253" s="200">
        <f t="shared" si="3"/>
        <v>904.4590606707111</v>
      </c>
    </row>
    <row r="254" spans="1:5" x14ac:dyDescent="0.2">
      <c r="A254" s="262">
        <v>42186</v>
      </c>
      <c r="B254" s="23">
        <v>788</v>
      </c>
      <c r="C254">
        <v>1.0062</v>
      </c>
      <c r="D254" s="37">
        <f>PRODUCT(C254:$C$284)</f>
        <v>1.1387942118566761</v>
      </c>
      <c r="E254" s="200">
        <f t="shared" si="3"/>
        <v>897.3698389430607</v>
      </c>
    </row>
    <row r="255" spans="1:5" x14ac:dyDescent="0.2">
      <c r="A255" s="262">
        <v>42217</v>
      </c>
      <c r="B255" s="23">
        <v>788</v>
      </c>
      <c r="C255">
        <v>1.0022</v>
      </c>
      <c r="D255" s="37">
        <f>PRODUCT(C255:$C$284)</f>
        <v>1.1317771932584735</v>
      </c>
      <c r="E255" s="200">
        <f t="shared" si="3"/>
        <v>891.84042828767713</v>
      </c>
    </row>
    <row r="256" spans="1:5" x14ac:dyDescent="0.2">
      <c r="A256" s="262">
        <v>42248</v>
      </c>
      <c r="B256" s="23">
        <v>788</v>
      </c>
      <c r="C256">
        <v>1.0054000000000001</v>
      </c>
      <c r="D256" s="37">
        <f>PRODUCT(C256:$C$284)</f>
        <v>1.1292927492102107</v>
      </c>
      <c r="E256" s="200">
        <f t="shared" si="3"/>
        <v>889.882686377646</v>
      </c>
    </row>
    <row r="257" spans="1:5" x14ac:dyDescent="0.2">
      <c r="A257" s="262">
        <v>42278</v>
      </c>
      <c r="B257" s="23">
        <v>788</v>
      </c>
      <c r="C257">
        <v>1.0082</v>
      </c>
      <c r="D257" s="37">
        <f>PRODUCT(C257:$C$284)</f>
        <v>1.1232273216731758</v>
      </c>
      <c r="E257" s="200">
        <f t="shared" si="3"/>
        <v>885.10312947846262</v>
      </c>
    </row>
    <row r="258" spans="1:5" x14ac:dyDescent="0.2">
      <c r="A258" s="262">
        <v>42309</v>
      </c>
      <c r="B258" s="23">
        <v>788</v>
      </c>
      <c r="C258">
        <v>1.0101</v>
      </c>
      <c r="D258" s="37">
        <f>PRODUCT(C258:$C$284)</f>
        <v>1.1140917691660142</v>
      </c>
      <c r="E258" s="200">
        <f t="shared" si="3"/>
        <v>877.90431410281917</v>
      </c>
    </row>
    <row r="259" spans="1:5" x14ac:dyDescent="0.2">
      <c r="A259" s="262">
        <v>42339</v>
      </c>
      <c r="B259" s="23">
        <v>788</v>
      </c>
      <c r="C259">
        <v>1.0096000000000001</v>
      </c>
      <c r="D259" s="37">
        <f>PRODUCT(C259:$C$284)</f>
        <v>1.1029519544263087</v>
      </c>
      <c r="E259" s="200">
        <f t="shared" ref="E259:E284" si="4">B259*D259</f>
        <v>869.12614008793128</v>
      </c>
    </row>
    <row r="260" spans="1:5" x14ac:dyDescent="0.2">
      <c r="A260" s="262">
        <v>42370</v>
      </c>
      <c r="B260" s="23">
        <v>880</v>
      </c>
      <c r="C260">
        <v>1.0126999999999999</v>
      </c>
      <c r="D260" s="37">
        <f>PRODUCT(C260:$C$284)</f>
        <v>1.0924642971734433</v>
      </c>
      <c r="E260" s="200">
        <f t="shared" si="4"/>
        <v>961.36858151263004</v>
      </c>
    </row>
    <row r="261" spans="1:5" x14ac:dyDescent="0.2">
      <c r="A261" s="262">
        <v>42401</v>
      </c>
      <c r="B261" s="23">
        <v>880</v>
      </c>
      <c r="C261">
        <v>1.0089999999999999</v>
      </c>
      <c r="D261" s="37">
        <f>PRODUCT(C261:$C$284)</f>
        <v>1.0787639944440046</v>
      </c>
      <c r="E261" s="200">
        <f t="shared" si="4"/>
        <v>949.31231511072406</v>
      </c>
    </row>
    <row r="262" spans="1:5" x14ac:dyDescent="0.2">
      <c r="A262" s="262">
        <v>42430</v>
      </c>
      <c r="B262" s="23">
        <v>880</v>
      </c>
      <c r="C262">
        <v>1.0043</v>
      </c>
      <c r="D262" s="37">
        <f>PRODUCT(C262:$C$284)</f>
        <v>1.0691417189732457</v>
      </c>
      <c r="E262" s="200">
        <f t="shared" si="4"/>
        <v>940.84471269645621</v>
      </c>
    </row>
    <row r="263" spans="1:5" x14ac:dyDescent="0.2">
      <c r="A263" s="262">
        <v>42461</v>
      </c>
      <c r="B263" s="23">
        <v>880</v>
      </c>
      <c r="C263">
        <v>1.0061</v>
      </c>
      <c r="D263" s="37">
        <f>PRODUCT(C263:$C$284)</f>
        <v>1.0645640933717473</v>
      </c>
      <c r="E263" s="200">
        <f t="shared" si="4"/>
        <v>936.81640216713765</v>
      </c>
    </row>
    <row r="264" spans="1:5" x14ac:dyDescent="0.2">
      <c r="A264" s="262">
        <v>42491</v>
      </c>
      <c r="B264" s="23">
        <v>880</v>
      </c>
      <c r="C264">
        <v>1.0078</v>
      </c>
      <c r="D264" s="37">
        <f>PRODUCT(C264:$C$284)</f>
        <v>1.0581096246613133</v>
      </c>
      <c r="E264" s="200">
        <f t="shared" si="4"/>
        <v>931.13646970195566</v>
      </c>
    </row>
    <row r="265" spans="1:5" x14ac:dyDescent="0.2">
      <c r="A265" s="262">
        <v>42522</v>
      </c>
      <c r="B265" s="23">
        <v>880</v>
      </c>
      <c r="C265">
        <v>1.0035000000000001</v>
      </c>
      <c r="D265" s="37">
        <f>PRODUCT(C265:$C$284)</f>
        <v>1.0499202467367665</v>
      </c>
      <c r="E265" s="200">
        <f t="shared" si="4"/>
        <v>923.92981712835456</v>
      </c>
    </row>
    <row r="266" spans="1:5" x14ac:dyDescent="0.2">
      <c r="A266" s="262">
        <v>42552</v>
      </c>
      <c r="B266" s="23">
        <v>880</v>
      </c>
      <c r="C266">
        <v>1.0052000000000001</v>
      </c>
      <c r="D266" s="37">
        <f>PRODUCT(C266:$C$284)</f>
        <v>1.0462583425378837</v>
      </c>
      <c r="E266" s="200">
        <f t="shared" si="4"/>
        <v>920.70734143333766</v>
      </c>
    </row>
    <row r="267" spans="1:5" x14ac:dyDescent="0.2">
      <c r="A267" s="262">
        <v>42583</v>
      </c>
      <c r="B267" s="23">
        <v>880</v>
      </c>
      <c r="C267">
        <v>1.0044</v>
      </c>
      <c r="D267" s="37">
        <f>PRODUCT(C267:$C$284)</f>
        <v>1.0408459436310022</v>
      </c>
      <c r="E267" s="200">
        <f t="shared" si="4"/>
        <v>915.94443039528198</v>
      </c>
    </row>
    <row r="268" spans="1:5" x14ac:dyDescent="0.2">
      <c r="A268" s="262">
        <v>42614</v>
      </c>
      <c r="B268" s="23">
        <v>880</v>
      </c>
      <c r="C268">
        <v>1.0007999999999999</v>
      </c>
      <c r="D268" s="37">
        <f>PRODUCT(C268:$C$284)</f>
        <v>1.0362862839814837</v>
      </c>
      <c r="E268" s="200">
        <f t="shared" si="4"/>
        <v>911.93192990370562</v>
      </c>
    </row>
    <row r="269" spans="1:5" x14ac:dyDescent="0.2">
      <c r="A269" s="262">
        <v>42644</v>
      </c>
      <c r="B269" s="23">
        <v>880</v>
      </c>
      <c r="C269">
        <v>1.0025999999999999</v>
      </c>
      <c r="D269" s="37">
        <f>PRODUCT(C269:$C$284)</f>
        <v>1.0354579176473662</v>
      </c>
      <c r="E269" s="200">
        <f t="shared" si="4"/>
        <v>911.20296752968227</v>
      </c>
    </row>
    <row r="270" spans="1:5" x14ac:dyDescent="0.2">
      <c r="A270" s="262">
        <v>42675</v>
      </c>
      <c r="B270" s="23">
        <v>880</v>
      </c>
      <c r="C270">
        <v>1.0018</v>
      </c>
      <c r="D270" s="37">
        <f>PRODUCT(C270:$C$284)</f>
        <v>1.0327727086049936</v>
      </c>
      <c r="E270" s="200">
        <f t="shared" si="4"/>
        <v>908.83998357239432</v>
      </c>
    </row>
    <row r="271" spans="1:5" x14ac:dyDescent="0.2">
      <c r="A271" s="262">
        <v>42705</v>
      </c>
      <c r="B271" s="23">
        <v>880</v>
      </c>
      <c r="C271">
        <v>1.0029999999999999</v>
      </c>
      <c r="D271" s="37">
        <f>PRODUCT(C271:$C$284)</f>
        <v>1.0309170579007716</v>
      </c>
      <c r="E271" s="200">
        <f t="shared" si="4"/>
        <v>907.20701095267896</v>
      </c>
    </row>
    <row r="272" spans="1:5" x14ac:dyDescent="0.2">
      <c r="A272" s="262">
        <v>42736</v>
      </c>
      <c r="B272" s="23">
        <v>937</v>
      </c>
      <c r="C272">
        <v>1.0038</v>
      </c>
      <c r="D272" s="37">
        <f>PRODUCT(C272:$C$284)</f>
        <v>1.0278335572290849</v>
      </c>
      <c r="E272" s="200">
        <f t="shared" si="4"/>
        <v>963.08004312365256</v>
      </c>
    </row>
    <row r="273" spans="1:5" x14ac:dyDescent="0.2">
      <c r="A273" s="262">
        <v>42767</v>
      </c>
      <c r="B273" s="23">
        <v>937</v>
      </c>
      <c r="C273">
        <v>1.0033000000000001</v>
      </c>
      <c r="D273" s="37">
        <f>PRODUCT(C273:$C$284)</f>
        <v>1.0239425754424036</v>
      </c>
      <c r="E273" s="200">
        <f t="shared" si="4"/>
        <v>959.43419318953215</v>
      </c>
    </row>
    <row r="274" spans="1:5" x14ac:dyDescent="0.2">
      <c r="A274" s="262">
        <v>42795</v>
      </c>
      <c r="B274" s="23">
        <v>937</v>
      </c>
      <c r="C274">
        <v>1.0024999999999999</v>
      </c>
      <c r="D274" s="37">
        <f>PRODUCT(C274:$C$284)</f>
        <v>1.0205746790016974</v>
      </c>
      <c r="E274" s="200">
        <f t="shared" si="4"/>
        <v>956.27847422459047</v>
      </c>
    </row>
    <row r="275" spans="1:5" x14ac:dyDescent="0.2">
      <c r="A275" s="262">
        <v>42826</v>
      </c>
      <c r="B275" s="23">
        <v>937</v>
      </c>
      <c r="C275">
        <v>1.0014000000000001</v>
      </c>
      <c r="D275" s="37">
        <f>PRODUCT(C275:$C$284)</f>
        <v>1.0180296049892246</v>
      </c>
      <c r="E275" s="200">
        <f t="shared" si="4"/>
        <v>953.89373987490342</v>
      </c>
    </row>
    <row r="276" spans="1:5" x14ac:dyDescent="0.2">
      <c r="A276" s="262">
        <v>42856</v>
      </c>
      <c r="B276" s="23">
        <v>937</v>
      </c>
      <c r="C276">
        <v>1.0031000000000001</v>
      </c>
      <c r="D276" s="37">
        <f>PRODUCT(C276:$C$284)</f>
        <v>1.0166063560906979</v>
      </c>
      <c r="E276" s="200">
        <f t="shared" si="4"/>
        <v>952.56015565698397</v>
      </c>
    </row>
    <row r="277" spans="1:5" x14ac:dyDescent="0.2">
      <c r="A277" s="262">
        <v>42887</v>
      </c>
      <c r="B277" s="23">
        <v>937</v>
      </c>
      <c r="C277">
        <v>0.99770000000000003</v>
      </c>
      <c r="D277" s="37">
        <f>PRODUCT(C277:$C$284)</f>
        <v>1.0134646157817742</v>
      </c>
      <c r="E277" s="200">
        <f t="shared" si="4"/>
        <v>949.61634498752244</v>
      </c>
    </row>
    <row r="278" spans="1:5" x14ac:dyDescent="0.2">
      <c r="A278" s="262">
        <v>42917</v>
      </c>
      <c r="B278" s="23">
        <v>937</v>
      </c>
      <c r="C278">
        <v>1.0024</v>
      </c>
      <c r="D278" s="37">
        <f>PRODUCT(C278:$C$284)</f>
        <v>1.0158009579851399</v>
      </c>
      <c r="E278" s="200">
        <f t="shared" si="4"/>
        <v>951.80549763207614</v>
      </c>
    </row>
    <row r="279" spans="1:5" x14ac:dyDescent="0.2">
      <c r="A279" s="262">
        <v>42948</v>
      </c>
      <c r="B279" s="23">
        <v>937</v>
      </c>
      <c r="C279">
        <v>1.0019</v>
      </c>
      <c r="D279" s="37">
        <f>PRODUCT(C279:$C$284)</f>
        <v>1.0133688726906822</v>
      </c>
      <c r="E279" s="200">
        <f t="shared" si="4"/>
        <v>949.52663371116921</v>
      </c>
    </row>
    <row r="280" spans="1:5" x14ac:dyDescent="0.2">
      <c r="A280" s="262">
        <v>42979</v>
      </c>
      <c r="B280" s="23">
        <v>937</v>
      </c>
      <c r="C280">
        <v>1.0016</v>
      </c>
      <c r="D280" s="37">
        <f>PRODUCT(C280:$C$284)</f>
        <v>1.0114471231566846</v>
      </c>
      <c r="E280" s="200">
        <f t="shared" si="4"/>
        <v>947.72595439781344</v>
      </c>
    </row>
    <row r="281" spans="1:5" x14ac:dyDescent="0.2">
      <c r="A281" s="262">
        <v>43009</v>
      </c>
      <c r="B281" s="23">
        <v>937</v>
      </c>
      <c r="C281">
        <v>1.0042</v>
      </c>
      <c r="D281" s="37">
        <f>PRODUCT(C281:$C$284)</f>
        <v>1.0098313929279998</v>
      </c>
      <c r="E281" s="200">
        <f t="shared" si="4"/>
        <v>946.21201517353586</v>
      </c>
    </row>
    <row r="282" spans="1:5" x14ac:dyDescent="0.2">
      <c r="A282" s="262">
        <v>43040</v>
      </c>
      <c r="B282" s="23">
        <v>937</v>
      </c>
      <c r="C282">
        <v>1.0027999999999999</v>
      </c>
      <c r="D282" s="37">
        <f>PRODUCT(C282:$C$284)</f>
        <v>1.0056078399999999</v>
      </c>
      <c r="E282" s="200">
        <f t="shared" si="4"/>
        <v>942.25454607999995</v>
      </c>
    </row>
    <row r="283" spans="1:5" x14ac:dyDescent="0.2">
      <c r="A283" s="262">
        <v>43070</v>
      </c>
      <c r="B283" s="23">
        <v>937</v>
      </c>
      <c r="C283">
        <v>1.0027999999999999</v>
      </c>
      <c r="D283" s="37">
        <f>PRODUCT(C283:$C$284)</f>
        <v>1.0027999999999999</v>
      </c>
      <c r="E283" s="200">
        <f t="shared" si="4"/>
        <v>939.6235999999999</v>
      </c>
    </row>
    <row r="284" spans="1:5" x14ac:dyDescent="0.2">
      <c r="A284" s="262">
        <v>43101</v>
      </c>
      <c r="B284" s="23">
        <v>954</v>
      </c>
      <c r="C284">
        <v>1</v>
      </c>
      <c r="D284" s="37">
        <f>PRODUCT(C284:$C$284)</f>
        <v>1</v>
      </c>
      <c r="E284" s="200">
        <f t="shared" si="4"/>
        <v>954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43"/>
  <sheetViews>
    <sheetView workbookViewId="0"/>
  </sheetViews>
  <sheetFormatPr defaultRowHeight="12.75" x14ac:dyDescent="0.2"/>
  <cols>
    <col min="1" max="1" width="14.5703125" bestFit="1" customWidth="1"/>
    <col min="2" max="2" width="11.42578125" bestFit="1" customWidth="1"/>
  </cols>
  <sheetData>
    <row r="1" spans="1:8" s="23" customFormat="1" x14ac:dyDescent="0.2">
      <c r="B1" s="23">
        <v>2015</v>
      </c>
      <c r="C1" s="23">
        <v>2016</v>
      </c>
      <c r="F1" s="23">
        <v>2016</v>
      </c>
    </row>
    <row r="2" spans="1:8" x14ac:dyDescent="0.2">
      <c r="A2" t="s">
        <v>820</v>
      </c>
      <c r="B2" s="200">
        <v>40.006999999999998</v>
      </c>
      <c r="C2" s="200">
        <v>43.082000000000001</v>
      </c>
      <c r="E2" s="23" t="s">
        <v>820</v>
      </c>
      <c r="F2" s="200">
        <f>C2</f>
        <v>43.082000000000001</v>
      </c>
    </row>
    <row r="3" spans="1:8" x14ac:dyDescent="0.2">
      <c r="A3" t="s">
        <v>821</v>
      </c>
      <c r="B3" s="200">
        <v>32.506</v>
      </c>
      <c r="C3" s="200">
        <v>34.069000000000003</v>
      </c>
      <c r="E3" s="23" t="s">
        <v>821</v>
      </c>
      <c r="F3" s="200">
        <f>C3</f>
        <v>34.069000000000003</v>
      </c>
      <c r="H3" s="24">
        <f>C3/(C2+C3)</f>
        <v>0.44158857305802901</v>
      </c>
    </row>
    <row r="4" spans="1:8" s="23" customFormat="1" x14ac:dyDescent="0.2">
      <c r="A4" s="23" t="s">
        <v>822</v>
      </c>
      <c r="B4" s="200">
        <v>60.9</v>
      </c>
      <c r="C4" s="200">
        <v>90</v>
      </c>
      <c r="E4" s="23" t="s">
        <v>822</v>
      </c>
      <c r="F4" s="200">
        <f>C4</f>
        <v>90</v>
      </c>
    </row>
    <row r="5" spans="1:8" x14ac:dyDescent="0.2">
      <c r="A5" t="s">
        <v>695</v>
      </c>
      <c r="B5" s="200">
        <f>-'Dados - Anual'!L20/1000</f>
        <v>85.818096042869968</v>
      </c>
      <c r="C5" s="200">
        <f>-'Dados - Anual'!L21/1000</f>
        <v>149.73395758175997</v>
      </c>
      <c r="E5" s="23" t="s">
        <v>799</v>
      </c>
      <c r="F5" s="200">
        <f>-'Dados - Anual'!J21/1000</f>
        <v>46.333394272404895</v>
      </c>
    </row>
    <row r="6" spans="1:8" x14ac:dyDescent="0.2">
      <c r="A6" t="s">
        <v>819</v>
      </c>
      <c r="B6" s="200">
        <f>'Dados - Anual'!N20/1000</f>
        <v>42.538359842039995</v>
      </c>
      <c r="C6" s="200">
        <f>'Dados - Anual'!N21/1000</f>
        <v>48.990084008509996</v>
      </c>
      <c r="E6" s="23" t="s">
        <v>798</v>
      </c>
      <c r="F6" s="200">
        <f>'Dados - Anual'!K21/-1000</f>
        <v>103.40054563819511</v>
      </c>
    </row>
    <row r="7" spans="1:8" x14ac:dyDescent="0.2">
      <c r="E7" t="s">
        <v>819</v>
      </c>
      <c r="F7" s="200">
        <f>C6</f>
        <v>48.990084008509996</v>
      </c>
    </row>
    <row r="9" spans="1:8" x14ac:dyDescent="0.2">
      <c r="B9" s="24">
        <f>(B3+B4)/SUM(B2:B5)</f>
        <v>0.4260618210006793</v>
      </c>
      <c r="C9" s="24">
        <f>SUM(C3:C4)/SUM(C2:C5)</f>
        <v>0.39152694702457996</v>
      </c>
    </row>
    <row r="10" spans="1:8" x14ac:dyDescent="0.2">
      <c r="B10" s="11">
        <f>1000*SUM(B2:B5)/'Dados - Anual'!B20</f>
        <v>3.6564190162670894E-2</v>
      </c>
      <c r="C10" s="11">
        <f>1000*SUM(C2:C5)/'Dados - Anual'!B21</f>
        <v>5.0626845390101788E-2</v>
      </c>
    </row>
    <row r="36" spans="2:7" x14ac:dyDescent="0.2">
      <c r="B36" s="23"/>
      <c r="C36" s="23"/>
      <c r="D36" s="23"/>
      <c r="E36" s="23"/>
      <c r="F36" s="23"/>
      <c r="G36" s="23"/>
    </row>
    <row r="37" spans="2:7" x14ac:dyDescent="0.2">
      <c r="B37" s="33"/>
      <c r="C37" s="11"/>
      <c r="D37" s="23"/>
      <c r="E37" s="23"/>
      <c r="F37" s="23"/>
      <c r="G37" s="23"/>
    </row>
    <row r="38" spans="2:7" x14ac:dyDescent="0.2">
      <c r="B38" s="23"/>
      <c r="C38" s="11"/>
      <c r="D38" s="23"/>
      <c r="E38" s="23"/>
      <c r="F38" s="23"/>
      <c r="G38" s="23"/>
    </row>
    <row r="39" spans="2:7" x14ac:dyDescent="0.2">
      <c r="B39" s="23"/>
      <c r="C39" s="23"/>
      <c r="D39" s="23"/>
      <c r="E39" s="23"/>
      <c r="F39" s="23"/>
      <c r="G39" s="23"/>
    </row>
    <row r="40" spans="2:7" x14ac:dyDescent="0.2">
      <c r="B40" s="23"/>
      <c r="C40" s="23"/>
      <c r="D40" s="23"/>
      <c r="E40" s="23"/>
      <c r="F40" s="23"/>
      <c r="G40" s="23"/>
    </row>
    <row r="41" spans="2:7" x14ac:dyDescent="0.2">
      <c r="B41" s="23"/>
      <c r="C41" s="24"/>
      <c r="D41" s="23"/>
      <c r="E41" s="216"/>
      <c r="F41" s="216"/>
      <c r="G41" s="23"/>
    </row>
    <row r="42" spans="2:7" x14ac:dyDescent="0.2">
      <c r="B42" s="23"/>
      <c r="C42" s="24"/>
      <c r="D42" s="23"/>
      <c r="E42" s="23"/>
      <c r="F42" s="23"/>
      <c r="G42" s="23"/>
    </row>
    <row r="43" spans="2:7" x14ac:dyDescent="0.2">
      <c r="B43" s="23"/>
      <c r="C43" s="23"/>
      <c r="D43" s="23"/>
      <c r="E43" s="23"/>
      <c r="F43" s="23"/>
      <c r="G43" s="23"/>
    </row>
  </sheetData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9"/>
  <sheetViews>
    <sheetView workbookViewId="0"/>
  </sheetViews>
  <sheetFormatPr defaultRowHeight="12.75" x14ac:dyDescent="0.2"/>
  <cols>
    <col min="1" max="1" width="13.85546875" bestFit="1" customWidth="1"/>
    <col min="2" max="2" width="11.42578125" bestFit="1" customWidth="1"/>
    <col min="3" max="3" width="9.5703125" bestFit="1" customWidth="1"/>
    <col min="5" max="5" width="13.85546875" bestFit="1" customWidth="1"/>
    <col min="6" max="6" width="11.42578125" bestFit="1" customWidth="1"/>
    <col min="7" max="7" width="9.5703125" bestFit="1" customWidth="1"/>
  </cols>
  <sheetData>
    <row r="1" spans="1:9" s="23" customFormat="1" x14ac:dyDescent="0.2">
      <c r="A1" s="23">
        <v>2016</v>
      </c>
    </row>
    <row r="2" spans="1:9" x14ac:dyDescent="0.2">
      <c r="A2" t="s">
        <v>18</v>
      </c>
      <c r="B2" t="s">
        <v>13</v>
      </c>
      <c r="C2" t="s">
        <v>14</v>
      </c>
      <c r="E2" s="23" t="s">
        <v>646</v>
      </c>
      <c r="F2" s="23" t="s">
        <v>13</v>
      </c>
      <c r="G2" s="23" t="s">
        <v>14</v>
      </c>
    </row>
    <row r="3" spans="1:9" x14ac:dyDescent="0.2">
      <c r="A3" t="s">
        <v>790</v>
      </c>
      <c r="C3" s="39">
        <f>'Dados - Anual'!N21/1000</f>
        <v>48.990084008509996</v>
      </c>
      <c r="E3" s="23" t="s">
        <v>790</v>
      </c>
      <c r="F3" s="11">
        <f>1000*B3/'Dados - Anual'!$B$21</f>
        <v>0</v>
      </c>
      <c r="G3" s="11">
        <f>1000*C3/'Dados - Anual'!$B$21</f>
        <v>7.8268575058726489E-3</v>
      </c>
    </row>
    <row r="4" spans="1:9" x14ac:dyDescent="0.2">
      <c r="A4" t="s">
        <v>798</v>
      </c>
      <c r="B4" s="267">
        <f>'Dados - Anual'!F21/1000</f>
        <v>7.9097203705500005</v>
      </c>
      <c r="C4" s="39">
        <f>'Dados - Anual'!H21/1000</f>
        <v>111.3102660087451</v>
      </c>
      <c r="E4" s="23" t="s">
        <v>798</v>
      </c>
      <c r="F4" s="11">
        <f>1000*B4/'Dados - Anual'!$B$21</f>
        <v>1.2636894895064696E-3</v>
      </c>
      <c r="G4" s="11">
        <f>1000*C4/'Dados - Anual'!$B$21</f>
        <v>1.7783386344875245E-2</v>
      </c>
    </row>
    <row r="5" spans="1:9" x14ac:dyDescent="0.2">
      <c r="A5" t="s">
        <v>823</v>
      </c>
      <c r="B5" s="267">
        <f>'Dados - Anual'!E21/1000</f>
        <v>350.22759829621998</v>
      </c>
      <c r="C5" s="39">
        <f>'Dados - Anual'!G21/1000</f>
        <v>396.5609925686249</v>
      </c>
      <c r="E5" s="23" t="s">
        <v>823</v>
      </c>
      <c r="F5" s="11">
        <f>1000*B5/'Dados - Anual'!$B$21</f>
        <v>5.5953802937189365E-2</v>
      </c>
      <c r="G5" s="11">
        <f>1000*C5/'Dados - Anual'!$B$21</f>
        <v>6.335621675363709E-2</v>
      </c>
    </row>
    <row r="6" spans="1:9" x14ac:dyDescent="0.2">
      <c r="A6" t="s">
        <v>824</v>
      </c>
      <c r="B6">
        <v>30.7</v>
      </c>
      <c r="C6" s="39">
        <v>73.8</v>
      </c>
      <c r="E6" s="23" t="s">
        <v>824</v>
      </c>
      <c r="F6" s="11">
        <f>1000*B6/'Dados - Anual'!$B$21</f>
        <v>4.9047583871983319E-3</v>
      </c>
      <c r="G6" s="11">
        <f>1000*C6/'Dados - Anual'!$B$21</f>
        <v>1.1790591823297619E-2</v>
      </c>
    </row>
    <row r="7" spans="1:9" x14ac:dyDescent="0.2">
      <c r="A7" t="s">
        <v>825</v>
      </c>
      <c r="B7">
        <v>2.9</v>
      </c>
      <c r="C7" s="39">
        <v>37</v>
      </c>
      <c r="E7" s="23" t="s">
        <v>825</v>
      </c>
      <c r="F7" s="11">
        <f>1000*B7/'Dados - Anual'!$B$21</f>
        <v>4.6331593885586854E-4</v>
      </c>
      <c r="G7" s="11">
        <f>1000*C7/'Dados - Anual'!$B$21</f>
        <v>5.9112723233334949E-3</v>
      </c>
    </row>
    <row r="8" spans="1:9" x14ac:dyDescent="0.2">
      <c r="G8" s="11"/>
    </row>
    <row r="9" spans="1:9" x14ac:dyDescent="0.2">
      <c r="A9" t="s">
        <v>826</v>
      </c>
      <c r="C9" s="39">
        <f>SUM('STN - Mensal'!HV26:IG26)/1000</f>
        <v>1249.393188575581</v>
      </c>
      <c r="G9" s="11">
        <f>1000*C9/'Dados - Anual'!$B$21</f>
        <v>0.19960819936724913</v>
      </c>
      <c r="I9" s="209">
        <f>SUM(G3:G7)/G9</f>
        <v>0.53438849250256693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Expectativa de Vida - BM</vt:lpstr>
      <vt:lpstr>Fecundidade - BM</vt:lpstr>
      <vt:lpstr>Exp de Vida Fecundidade - IBGE</vt:lpstr>
      <vt:lpstr>Brasil x Mundo</vt:lpstr>
      <vt:lpstr>Comparativo - Brasil x Emergent</vt:lpstr>
      <vt:lpstr>STN - Mensal</vt:lpstr>
      <vt:lpstr>Dados - Anual</vt:lpstr>
      <vt:lpstr>OECD</vt:lpstr>
      <vt:lpstr>Comparativo - Brasil x OECD</vt:lpstr>
      <vt:lpstr>Benefícios - Quantidade</vt:lpstr>
      <vt:lpstr>Benefícios segundo grupo</vt:lpstr>
      <vt:lpstr>Benefícios - Valor urb e rur</vt:lpstr>
      <vt:lpstr>Salário Mínimo</vt:lpstr>
      <vt:lpstr>Composição do déficit</vt:lpstr>
      <vt:lpstr>União</vt:lpstr>
    </vt:vector>
  </TitlesOfParts>
  <Company>Banco Central do Brasil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Bianchini Abreu Paiva</dc:creator>
  <cp:lastModifiedBy>Rafael Bianchini</cp:lastModifiedBy>
  <dcterms:created xsi:type="dcterms:W3CDTF">2016-03-22T20:09:23Z</dcterms:created>
  <dcterms:modified xsi:type="dcterms:W3CDTF">2018-01-30T03:56:23Z</dcterms:modified>
</cp:coreProperties>
</file>